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d.docs.live.net/e755f725ca698606/FFTactics Work/ISOs/PSX ISOs/ReMixed/ReMixed Resources/(RESOURCES) ReMixed SPREADSHEETS/"/>
    </mc:Choice>
  </mc:AlternateContent>
  <xr:revisionPtr revIDLastSave="82" documentId="8_{86879D1F-DF00-4A77-851D-47A04E3D48BD}" xr6:coauthVersionLast="47" xr6:coauthVersionMax="47" xr10:uidLastSave="{D03385F4-F5E9-4763-A5F2-8A197AC4CEC0}"/>
  <bookViews>
    <workbookView xWindow="-108" yWindow="-108" windowWidth="23256" windowHeight="12456" tabRatio="932" firstSheet="1" activeTab="6" xr2:uid="{00000000-000D-0000-FFFF-FFFF00000000}"/>
  </bookViews>
  <sheets>
    <sheet name="Weapon Battle Sprites and Palet" sheetId="1" r:id="rId1"/>
    <sheet name="Chotokukyan's Starting Inventor" sheetId="2" r:id="rId2"/>
    <sheet name="Secondadvent's Equip X and Gend" sheetId="3" r:id="rId3"/>
    <sheet name="FDC's Weapon Formula ASM" sheetId="4" r:id="rId4"/>
    <sheet name="Pride's Weapon Proc Rate ASM" sheetId="5" r:id="rId5"/>
    <sheet name="Secondadvent's Critical Hit Rat" sheetId="6" r:id="rId6"/>
    <sheet name="XML"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37" i="7" l="1"/>
  <c r="I2" i="2" l="1"/>
  <c r="I3" i="2"/>
  <c r="I4" i="2"/>
  <c r="I5" i="2"/>
  <c r="F6" i="2"/>
  <c r="F8" i="2" s="1"/>
  <c r="F9" i="2" s="1"/>
  <c r="A64" i="7" s="1"/>
  <c r="I6" i="2"/>
  <c r="F7" i="2"/>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B34" i="4"/>
  <c r="A255" i="7" s="1"/>
  <c r="B35" i="4"/>
  <c r="B36" i="4"/>
  <c r="B37" i="4"/>
  <c r="A258" i="7" s="1"/>
  <c r="B38" i="4"/>
  <c r="A259" i="7" s="1"/>
  <c r="B39" i="4"/>
  <c r="A260" i="7" s="1"/>
  <c r="B40" i="4"/>
  <c r="A261" i="7" s="1"/>
  <c r="B41" i="4"/>
  <c r="A262" i="7" s="1"/>
  <c r="B42" i="4"/>
  <c r="A263" i="7" s="1"/>
  <c r="B43" i="4"/>
  <c r="B44" i="4"/>
  <c r="B45" i="4"/>
  <c r="A266" i="7" s="1"/>
  <c r="B46" i="4"/>
  <c r="A267" i="7" s="1"/>
  <c r="B47" i="4"/>
  <c r="A268" i="7" s="1"/>
  <c r="B48" i="4"/>
  <c r="A269" i="7" s="1"/>
  <c r="B49" i="4"/>
  <c r="B50" i="4"/>
  <c r="A271" i="7" s="1"/>
  <c r="B51" i="4"/>
  <c r="B52" i="4"/>
  <c r="D4" i="6"/>
  <c r="D14" i="6"/>
  <c r="D24" i="6"/>
  <c r="D34" i="6"/>
  <c r="D44" i="6"/>
  <c r="D54" i="6"/>
  <c r="D64" i="6"/>
  <c r="D74" i="6"/>
  <c r="D84" i="6"/>
  <c r="D94" i="6"/>
  <c r="D104" i="6"/>
  <c r="A18" i="7" s="1"/>
  <c r="D114" i="6"/>
  <c r="D124" i="6"/>
  <c r="G124" i="6"/>
  <c r="G126" i="6"/>
  <c r="D134" i="6"/>
  <c r="D144" i="6"/>
  <c r="D154" i="6"/>
  <c r="D164" i="6"/>
  <c r="D174" i="6"/>
  <c r="D184" i="6"/>
  <c r="D194" i="6"/>
  <c r="M2" i="3"/>
  <c r="N2" i="3"/>
  <c r="X3" i="3" s="1"/>
  <c r="X13" i="3" s="1"/>
  <c r="O2" i="3"/>
  <c r="X4" i="3" s="1"/>
  <c r="X14" i="3" s="1"/>
  <c r="P2" i="3"/>
  <c r="Q2" i="3"/>
  <c r="X6" i="3" s="1"/>
  <c r="X16" i="3" s="1"/>
  <c r="R2" i="3"/>
  <c r="X7" i="3" s="1"/>
  <c r="X17" i="3" s="1"/>
  <c r="S2" i="3"/>
  <c r="T2" i="3"/>
  <c r="U2" i="3"/>
  <c r="V2" i="3"/>
  <c r="X11" i="3" s="1"/>
  <c r="X21" i="3" s="1"/>
  <c r="M3" i="3"/>
  <c r="N3" i="3"/>
  <c r="O3" i="3"/>
  <c r="P3" i="3"/>
  <c r="Q3" i="3"/>
  <c r="R3" i="3"/>
  <c r="S3" i="3"/>
  <c r="X8" i="3" s="1"/>
  <c r="X18" i="3" s="1"/>
  <c r="T3" i="3"/>
  <c r="X9" i="3" s="1"/>
  <c r="X19" i="3" s="1"/>
  <c r="U3" i="3"/>
  <c r="V3" i="3"/>
  <c r="M4" i="3"/>
  <c r="X2" i="3" s="1"/>
  <c r="X12" i="3" s="1"/>
  <c r="N4" i="3"/>
  <c r="O4" i="3"/>
  <c r="P4" i="3"/>
  <c r="Q4" i="3"/>
  <c r="R4" i="3"/>
  <c r="S4" i="3"/>
  <c r="T4" i="3"/>
  <c r="U4" i="3"/>
  <c r="X10" i="3" s="1"/>
  <c r="X20" i="3" s="1"/>
  <c r="V4" i="3"/>
  <c r="M5" i="3"/>
  <c r="N5" i="3"/>
  <c r="O5" i="3"/>
  <c r="P5" i="3"/>
  <c r="X5" i="3" s="1"/>
  <c r="X15" i="3" s="1"/>
  <c r="Q5" i="3"/>
  <c r="R5" i="3"/>
  <c r="S5" i="3"/>
  <c r="T5" i="3"/>
  <c r="U5" i="3"/>
  <c r="V5" i="3"/>
  <c r="M6" i="3"/>
  <c r="N6" i="3"/>
  <c r="O6" i="3"/>
  <c r="P6" i="3"/>
  <c r="Q6" i="3"/>
  <c r="R6" i="3"/>
  <c r="S6" i="3"/>
  <c r="T6" i="3"/>
  <c r="U6" i="3"/>
  <c r="V6" i="3"/>
  <c r="AA6" i="3"/>
  <c r="AA16" i="3" s="1"/>
  <c r="M7" i="3"/>
  <c r="N7" i="3"/>
  <c r="O7" i="3"/>
  <c r="P7" i="3"/>
  <c r="Q7" i="3"/>
  <c r="R7" i="3"/>
  <c r="S7" i="3"/>
  <c r="T7" i="3"/>
  <c r="U7" i="3"/>
  <c r="V7" i="3"/>
  <c r="M8" i="3"/>
  <c r="N8" i="3"/>
  <c r="O8" i="3"/>
  <c r="P8" i="3"/>
  <c r="Q8" i="3"/>
  <c r="R8" i="3"/>
  <c r="S8" i="3"/>
  <c r="T8" i="3"/>
  <c r="U8" i="3"/>
  <c r="V8" i="3"/>
  <c r="M9" i="3"/>
  <c r="N9" i="3"/>
  <c r="O9" i="3"/>
  <c r="P9" i="3"/>
  <c r="Q9" i="3"/>
  <c r="R9" i="3"/>
  <c r="S9" i="3"/>
  <c r="T9" i="3"/>
  <c r="U9" i="3"/>
  <c r="V9" i="3"/>
  <c r="M10" i="3"/>
  <c r="N10" i="3"/>
  <c r="Y3" i="3" s="1"/>
  <c r="Y13" i="3" s="1"/>
  <c r="O10" i="3"/>
  <c r="Y4" i="3" s="1"/>
  <c r="Y14" i="3" s="1"/>
  <c r="P10" i="3"/>
  <c r="Q10" i="3"/>
  <c r="Y6" i="3" s="1"/>
  <c r="Y16" i="3" s="1"/>
  <c r="R10" i="3"/>
  <c r="Y7" i="3" s="1"/>
  <c r="Y17" i="3" s="1"/>
  <c r="S10" i="3"/>
  <c r="Y8" i="3" s="1"/>
  <c r="Y18" i="3" s="1"/>
  <c r="T10" i="3"/>
  <c r="U10" i="3"/>
  <c r="V10" i="3"/>
  <c r="M11" i="3"/>
  <c r="N11" i="3"/>
  <c r="O11" i="3"/>
  <c r="P11" i="3"/>
  <c r="Q11" i="3"/>
  <c r="R11" i="3"/>
  <c r="S11" i="3"/>
  <c r="T11" i="3"/>
  <c r="Y9" i="3" s="1"/>
  <c r="Y19" i="3" s="1"/>
  <c r="U11" i="3"/>
  <c r="V11" i="3"/>
  <c r="M12" i="3"/>
  <c r="Y2" i="3" s="1"/>
  <c r="Y12" i="3" s="1"/>
  <c r="N12" i="3"/>
  <c r="O12" i="3"/>
  <c r="P12" i="3"/>
  <c r="Q12" i="3"/>
  <c r="R12" i="3"/>
  <c r="S12" i="3"/>
  <c r="T12" i="3"/>
  <c r="U12" i="3"/>
  <c r="Y10" i="3" s="1"/>
  <c r="Y20" i="3" s="1"/>
  <c r="V12" i="3"/>
  <c r="Y11" i="3" s="1"/>
  <c r="Y21" i="3" s="1"/>
  <c r="M13" i="3"/>
  <c r="N13" i="3"/>
  <c r="O13" i="3"/>
  <c r="P13" i="3"/>
  <c r="Y5" i="3" s="1"/>
  <c r="Y15" i="3" s="1"/>
  <c r="Q13" i="3"/>
  <c r="R13" i="3"/>
  <c r="S13" i="3"/>
  <c r="T13" i="3"/>
  <c r="U13" i="3"/>
  <c r="V13" i="3"/>
  <c r="M14" i="3"/>
  <c r="N14" i="3"/>
  <c r="O14" i="3"/>
  <c r="P14" i="3"/>
  <c r="Q14" i="3"/>
  <c r="R14" i="3"/>
  <c r="S14" i="3"/>
  <c r="T14" i="3"/>
  <c r="U14" i="3"/>
  <c r="V14" i="3"/>
  <c r="M15" i="3"/>
  <c r="N15" i="3"/>
  <c r="O15" i="3"/>
  <c r="P15" i="3"/>
  <c r="Q15" i="3"/>
  <c r="R15" i="3"/>
  <c r="S15" i="3"/>
  <c r="T15" i="3"/>
  <c r="U15" i="3"/>
  <c r="V15" i="3"/>
  <c r="M16" i="3"/>
  <c r="N16" i="3"/>
  <c r="O16" i="3"/>
  <c r="P16" i="3"/>
  <c r="Q16" i="3"/>
  <c r="R16" i="3"/>
  <c r="S16" i="3"/>
  <c r="T16" i="3"/>
  <c r="U16" i="3"/>
  <c r="V16" i="3"/>
  <c r="M17" i="3"/>
  <c r="N17" i="3"/>
  <c r="O17" i="3"/>
  <c r="P17" i="3"/>
  <c r="Q17" i="3"/>
  <c r="R17" i="3"/>
  <c r="S17" i="3"/>
  <c r="T17" i="3"/>
  <c r="U17" i="3"/>
  <c r="V17" i="3"/>
  <c r="M18" i="3"/>
  <c r="N18" i="3"/>
  <c r="O18" i="3"/>
  <c r="Z4" i="3" s="1"/>
  <c r="Z14" i="3" s="1"/>
  <c r="P18" i="3"/>
  <c r="Z5" i="3" s="1"/>
  <c r="Z15" i="3" s="1"/>
  <c r="Q18" i="3"/>
  <c r="Z6" i="3" s="1"/>
  <c r="Z16" i="3" s="1"/>
  <c r="R18" i="3"/>
  <c r="Z7" i="3" s="1"/>
  <c r="Z17" i="3" s="1"/>
  <c r="S18" i="3"/>
  <c r="Z8" i="3" s="1"/>
  <c r="Z18" i="3" s="1"/>
  <c r="T18" i="3"/>
  <c r="U18" i="3"/>
  <c r="V18" i="3"/>
  <c r="M19" i="3"/>
  <c r="N19" i="3"/>
  <c r="O19" i="3"/>
  <c r="P19" i="3"/>
  <c r="Q19" i="3"/>
  <c r="R19" i="3"/>
  <c r="S19" i="3"/>
  <c r="T19" i="3"/>
  <c r="Z9" i="3" s="1"/>
  <c r="Z19" i="3" s="1"/>
  <c r="U19" i="3"/>
  <c r="V19" i="3"/>
  <c r="M20" i="3"/>
  <c r="Z2" i="3" s="1"/>
  <c r="Z12" i="3" s="1"/>
  <c r="N20" i="3"/>
  <c r="Z3" i="3" s="1"/>
  <c r="Z13" i="3" s="1"/>
  <c r="O20" i="3"/>
  <c r="P20" i="3"/>
  <c r="Q20" i="3"/>
  <c r="R20" i="3"/>
  <c r="S20" i="3"/>
  <c r="T20" i="3"/>
  <c r="U20" i="3"/>
  <c r="Z10" i="3" s="1"/>
  <c r="Z20" i="3" s="1"/>
  <c r="V20" i="3"/>
  <c r="Z11" i="3" s="1"/>
  <c r="Z21" i="3" s="1"/>
  <c r="M21" i="3"/>
  <c r="N21" i="3"/>
  <c r="O21" i="3"/>
  <c r="P21" i="3"/>
  <c r="Q21" i="3"/>
  <c r="R21" i="3"/>
  <c r="S21" i="3"/>
  <c r="T21" i="3"/>
  <c r="U21" i="3"/>
  <c r="V21" i="3"/>
  <c r="M22" i="3"/>
  <c r="N22" i="3"/>
  <c r="O22" i="3"/>
  <c r="P22" i="3"/>
  <c r="Q22" i="3"/>
  <c r="R22" i="3"/>
  <c r="S22" i="3"/>
  <c r="T22" i="3"/>
  <c r="U22" i="3"/>
  <c r="V22" i="3"/>
  <c r="M23" i="3"/>
  <c r="N23" i="3"/>
  <c r="O23" i="3"/>
  <c r="P23" i="3"/>
  <c r="Q23" i="3"/>
  <c r="R23" i="3"/>
  <c r="S23" i="3"/>
  <c r="T23" i="3"/>
  <c r="U23" i="3"/>
  <c r="V23" i="3"/>
  <c r="M24" i="3"/>
  <c r="N24" i="3"/>
  <c r="O24" i="3"/>
  <c r="P24" i="3"/>
  <c r="Q24" i="3"/>
  <c r="R24" i="3"/>
  <c r="S24" i="3"/>
  <c r="T24" i="3"/>
  <c r="U24" i="3"/>
  <c r="V24" i="3"/>
  <c r="M25" i="3"/>
  <c r="N25" i="3"/>
  <c r="O25" i="3"/>
  <c r="P25" i="3"/>
  <c r="Q25" i="3"/>
  <c r="R25" i="3"/>
  <c r="S25" i="3"/>
  <c r="T25" i="3"/>
  <c r="U25" i="3"/>
  <c r="V25" i="3"/>
  <c r="M26" i="3"/>
  <c r="N26" i="3"/>
  <c r="AA3" i="3" s="1"/>
  <c r="AA13" i="3" s="1"/>
  <c r="O26" i="3"/>
  <c r="P26" i="3"/>
  <c r="AA5" i="3" s="1"/>
  <c r="AA15" i="3" s="1"/>
  <c r="Q26" i="3"/>
  <c r="R26" i="3"/>
  <c r="S26" i="3"/>
  <c r="AA8" i="3" s="1"/>
  <c r="AA18" i="3" s="1"/>
  <c r="T26" i="3"/>
  <c r="AA9" i="3" s="1"/>
  <c r="AA19" i="3" s="1"/>
  <c r="U26" i="3"/>
  <c r="V26" i="3"/>
  <c r="AA11" i="3" s="1"/>
  <c r="AA21" i="3" s="1"/>
  <c r="M27" i="3"/>
  <c r="N27" i="3"/>
  <c r="O27" i="3"/>
  <c r="AA4" i="3" s="1"/>
  <c r="AA14" i="3" s="1"/>
  <c r="P27" i="3"/>
  <c r="Q27" i="3"/>
  <c r="R27" i="3"/>
  <c r="AA7" i="3" s="1"/>
  <c r="AA17" i="3" s="1"/>
  <c r="S27" i="3"/>
  <c r="T27" i="3"/>
  <c r="U27" i="3"/>
  <c r="V27" i="3"/>
  <c r="M28" i="3"/>
  <c r="N28" i="3"/>
  <c r="O28" i="3"/>
  <c r="P28" i="3"/>
  <c r="Q28" i="3"/>
  <c r="R28" i="3"/>
  <c r="S28" i="3"/>
  <c r="T28" i="3"/>
  <c r="U28" i="3"/>
  <c r="V28" i="3"/>
  <c r="M29" i="3"/>
  <c r="AA2" i="3" s="1"/>
  <c r="AA12" i="3" s="1"/>
  <c r="N29" i="3"/>
  <c r="O29" i="3"/>
  <c r="P29" i="3"/>
  <c r="Q29" i="3"/>
  <c r="R29" i="3"/>
  <c r="S29" i="3"/>
  <c r="T29" i="3"/>
  <c r="U29" i="3"/>
  <c r="AA10" i="3" s="1"/>
  <c r="AA20" i="3" s="1"/>
  <c r="V29" i="3"/>
  <c r="M30" i="3"/>
  <c r="N30" i="3"/>
  <c r="O30" i="3"/>
  <c r="P30" i="3"/>
  <c r="Q30" i="3"/>
  <c r="R30" i="3"/>
  <c r="S30" i="3"/>
  <c r="T30" i="3"/>
  <c r="U30" i="3"/>
  <c r="V30" i="3"/>
  <c r="M31" i="3"/>
  <c r="N31" i="3"/>
  <c r="O31" i="3"/>
  <c r="P31" i="3"/>
  <c r="Q31" i="3"/>
  <c r="R31" i="3"/>
  <c r="S31" i="3"/>
  <c r="T31" i="3"/>
  <c r="U31" i="3"/>
  <c r="V31" i="3"/>
  <c r="M32" i="3"/>
  <c r="N32" i="3"/>
  <c r="O32" i="3"/>
  <c r="P32" i="3"/>
  <c r="Q32" i="3"/>
  <c r="R32" i="3"/>
  <c r="S32" i="3"/>
  <c r="T32" i="3"/>
  <c r="U32" i="3"/>
  <c r="V32" i="3"/>
  <c r="M33" i="3"/>
  <c r="N33" i="3"/>
  <c r="O33" i="3"/>
  <c r="P33" i="3"/>
  <c r="Q33" i="3"/>
  <c r="R33" i="3"/>
  <c r="S33" i="3"/>
  <c r="T33" i="3"/>
  <c r="U33" i="3"/>
  <c r="V33" i="3"/>
  <c r="I3" i="1"/>
  <c r="I4" i="1"/>
  <c r="J11" i="1" s="1"/>
  <c r="I5" i="1"/>
  <c r="I6" i="1"/>
  <c r="I7" i="1"/>
  <c r="I8" i="1"/>
  <c r="I9" i="1"/>
  <c r="I10" i="1"/>
  <c r="I11" i="1"/>
  <c r="I12" i="1"/>
  <c r="J21" i="1" s="1"/>
  <c r="I13" i="1"/>
  <c r="I14" i="1"/>
  <c r="I15" i="1"/>
  <c r="I16" i="1"/>
  <c r="I17" i="1"/>
  <c r="I18" i="1"/>
  <c r="I19" i="1"/>
  <c r="I20" i="1"/>
  <c r="I21" i="1"/>
  <c r="I22" i="1"/>
  <c r="I23" i="1"/>
  <c r="I24" i="1"/>
  <c r="J31" i="1" s="1"/>
  <c r="I25" i="1"/>
  <c r="I26" i="1"/>
  <c r="I27" i="1"/>
  <c r="I28" i="1"/>
  <c r="I29" i="1"/>
  <c r="I30" i="1"/>
  <c r="I31" i="1"/>
  <c r="I32" i="1"/>
  <c r="I33" i="1"/>
  <c r="I34" i="1"/>
  <c r="I35" i="1"/>
  <c r="I36" i="1"/>
  <c r="I37" i="1"/>
  <c r="I38" i="1"/>
  <c r="I39" i="1"/>
  <c r="I40" i="1"/>
  <c r="I41" i="1"/>
  <c r="J41" i="1"/>
  <c r="I42" i="1"/>
  <c r="J51" i="1" s="1"/>
  <c r="I43" i="1"/>
  <c r="I44" i="1"/>
  <c r="I45" i="1"/>
  <c r="I46" i="1"/>
  <c r="I47" i="1"/>
  <c r="I48" i="1"/>
  <c r="I49" i="1"/>
  <c r="I50" i="1"/>
  <c r="I51" i="1"/>
  <c r="I52" i="1"/>
  <c r="I53" i="1"/>
  <c r="I54" i="1"/>
  <c r="I55" i="1"/>
  <c r="J61" i="1" s="1"/>
  <c r="I56" i="1"/>
  <c r="I57" i="1"/>
  <c r="I58" i="1"/>
  <c r="I59" i="1"/>
  <c r="I60" i="1"/>
  <c r="I61" i="1"/>
  <c r="I62" i="1"/>
  <c r="J71" i="1" s="1"/>
  <c r="I63" i="1"/>
  <c r="I64" i="1"/>
  <c r="I65" i="1"/>
  <c r="I66" i="1"/>
  <c r="I67" i="1"/>
  <c r="I68" i="1"/>
  <c r="I69" i="1"/>
  <c r="I70" i="1"/>
  <c r="I71" i="1"/>
  <c r="I72" i="1"/>
  <c r="I73" i="1"/>
  <c r="I74" i="1"/>
  <c r="J81" i="1" s="1"/>
  <c r="I75" i="1"/>
  <c r="I76" i="1"/>
  <c r="I77" i="1"/>
  <c r="I78" i="1"/>
  <c r="I79" i="1"/>
  <c r="I80" i="1"/>
  <c r="I81" i="1"/>
  <c r="I82" i="1"/>
  <c r="I83" i="1"/>
  <c r="I84" i="1"/>
  <c r="J91" i="1" s="1"/>
  <c r="I85" i="1"/>
  <c r="I86" i="1"/>
  <c r="I87" i="1"/>
  <c r="I88" i="1"/>
  <c r="I89" i="1"/>
  <c r="I90" i="1"/>
  <c r="I91" i="1"/>
  <c r="I92" i="1"/>
  <c r="J101" i="1" s="1"/>
  <c r="I93" i="1"/>
  <c r="I94" i="1"/>
  <c r="I95" i="1"/>
  <c r="I96" i="1"/>
  <c r="I97" i="1"/>
  <c r="I98" i="1"/>
  <c r="I99" i="1"/>
  <c r="I100" i="1"/>
  <c r="I101" i="1"/>
  <c r="I102" i="1"/>
  <c r="I103" i="1"/>
  <c r="I104" i="1"/>
  <c r="J111" i="1" s="1"/>
  <c r="I105" i="1"/>
  <c r="I106" i="1"/>
  <c r="I107" i="1"/>
  <c r="I108" i="1"/>
  <c r="I109" i="1"/>
  <c r="I110" i="1"/>
  <c r="I111" i="1"/>
  <c r="I112" i="1"/>
  <c r="I113" i="1"/>
  <c r="I114" i="1"/>
  <c r="I115" i="1"/>
  <c r="I116" i="1"/>
  <c r="I117" i="1"/>
  <c r="I118" i="1"/>
  <c r="I119" i="1"/>
  <c r="I120" i="1"/>
  <c r="I121" i="1"/>
  <c r="J121" i="1"/>
  <c r="I122" i="1"/>
  <c r="J131" i="1" s="1"/>
  <c r="I123" i="1"/>
  <c r="I124" i="1"/>
  <c r="I125" i="1"/>
  <c r="I126" i="1"/>
  <c r="I127" i="1"/>
  <c r="I128" i="1"/>
  <c r="I129" i="1"/>
  <c r="I130" i="1"/>
  <c r="I131" i="1"/>
  <c r="I132" i="1"/>
  <c r="I133" i="1"/>
  <c r="I134" i="1"/>
  <c r="J141" i="1" s="1"/>
  <c r="I135" i="1"/>
  <c r="I136" i="1"/>
  <c r="I137" i="1"/>
  <c r="I138" i="1"/>
  <c r="I139" i="1"/>
  <c r="I140" i="1"/>
  <c r="I141" i="1"/>
  <c r="I142" i="1"/>
  <c r="J145" i="1" s="1"/>
  <c r="I143" i="1"/>
  <c r="I144" i="1"/>
  <c r="I145" i="1"/>
  <c r="A11" i="7"/>
  <c r="A17" i="7"/>
  <c r="A21" i="7"/>
  <c r="A24" i="7"/>
  <c r="A50" i="7"/>
  <c r="A51" i="7"/>
  <c r="A52" i="7"/>
  <c r="A53" i="7"/>
  <c r="A54" i="7"/>
  <c r="A55" i="7"/>
  <c r="A56" i="7"/>
  <c r="A57" i="7"/>
  <c r="A58" i="7"/>
  <c r="A59" i="7"/>
  <c r="A60" i="7"/>
  <c r="A61" i="7"/>
  <c r="A69" i="7"/>
  <c r="A77" i="7"/>
  <c r="A84" i="7"/>
  <c r="A85"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207" i="7"/>
  <c r="A210" i="7"/>
  <c r="A216" i="7"/>
  <c r="A220" i="7"/>
  <c r="A224" i="7"/>
  <c r="A227" i="7"/>
  <c r="A230" i="7"/>
  <c r="A256" i="7"/>
  <c r="A257" i="7"/>
  <c r="A264" i="7"/>
  <c r="A265" i="7"/>
  <c r="A270" i="7"/>
  <c r="A272" i="7"/>
  <c r="A273" i="7"/>
  <c r="X30" i="3" l="1"/>
  <c r="X26" i="3"/>
  <c r="A6" i="7"/>
  <c r="A5" i="7"/>
  <c r="X24" i="3"/>
  <c r="X27" i="3"/>
  <c r="X25" i="3"/>
  <c r="X29" i="3"/>
  <c r="X31" i="3"/>
  <c r="X23" i="3"/>
  <c r="X22" i="3"/>
  <c r="X28" i="3"/>
  <c r="X33" i="3" l="1"/>
  <c r="A12"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N31" authorId="0" shapeId="0" xr:uid="{00000000-0006-0000-0400-000001000000}">
      <text>
        <r>
          <rPr>
            <b/>
            <sz val="8"/>
            <color indexed="8"/>
            <rFont val="Tahoma"/>
            <family val="2"/>
            <charset val="1"/>
          </rPr>
          <t>This determines what the Proc Rate will be divided by. 100 is stardard but it can be changed up to 0xFF or 255.</t>
        </r>
      </text>
    </comment>
    <comment ref="N33" authorId="0" shapeId="0" xr:uid="{00000000-0006-0000-0400-000002000000}">
      <text>
        <r>
          <rPr>
            <sz val="8"/>
            <color indexed="8"/>
            <rFont val="Tahoma"/>
            <family val="2"/>
            <charset val="1"/>
          </rPr>
          <t xml:space="preserve">1A for Headgear, 1B for Bodygear, 1C for Accessory.
</t>
        </r>
      </text>
    </comment>
  </commentList>
</comments>
</file>

<file path=xl/sharedStrings.xml><?xml version="1.0" encoding="utf-8"?>
<sst xmlns="http://schemas.openxmlformats.org/spreadsheetml/2006/main" count="2138" uniqueCount="871">
  <si>
    <t>DO NOT TOUCH! DO NOT TOUCH! DO NOT TOUCH! DO NOT TOUCH! DO NOT TOUCH! DO NOT TOUCH! DO NOT TOUCH! DO NOT TOUCH! DO NOT TOUCH! DO NOT TOUCH! DO NOT TOUCH! DO NOT TOUCH! DO NOT TOUCH! DO NOT TOUCH! DO NOT TOUCH!  DO NOT TOUCH!</t>
  </si>
  <si>
    <t>Weapon Type</t>
  </si>
  <si>
    <t>Weapon Palette (0-F)</t>
  </si>
  <si>
    <t>Swoosh Palette (0-F)</t>
  </si>
  <si>
    <t>Weapon Graphic</t>
  </si>
  <si>
    <t>XYZZ</t>
  </si>
  <si>
    <t>Dagger</t>
  </si>
  <si>
    <t>E</t>
  </si>
  <si>
    <t>00</t>
  </si>
  <si>
    <t>Mythril Knife</t>
  </si>
  <si>
    <t>F</t>
  </si>
  <si>
    <t>02</t>
  </si>
  <si>
    <t>Blind Knife</t>
  </si>
  <si>
    <t>04</t>
  </si>
  <si>
    <t>Mage Masher</t>
  </si>
  <si>
    <t>06</t>
  </si>
  <si>
    <t>Platina Dagger</t>
  </si>
  <si>
    <t>D</t>
  </si>
  <si>
    <t>Main Gauche</t>
  </si>
  <si>
    <t>Orichalcum</t>
  </si>
  <si>
    <t>Assassin Dagger</t>
  </si>
  <si>
    <t>Air Knife</t>
  </si>
  <si>
    <t>Zorlin Shape</t>
  </si>
  <si>
    <t>Hidden Knife</t>
  </si>
  <si>
    <t>Ninja Blade</t>
  </si>
  <si>
    <t>08</t>
  </si>
  <si>
    <t>Ninja Knife</t>
  </si>
  <si>
    <t>0A</t>
  </si>
  <si>
    <t>Short Edge</t>
  </si>
  <si>
    <t>Ninja Edge</t>
  </si>
  <si>
    <t>Spell Edge</t>
  </si>
  <si>
    <t>Sasuke Knife</t>
  </si>
  <si>
    <t>Iga Knife</t>
  </si>
  <si>
    <t>Koga Knife</t>
  </si>
  <si>
    <t>Broad Sword</t>
  </si>
  <si>
    <t>Sword</t>
  </si>
  <si>
    <t>Long Sword</t>
  </si>
  <si>
    <t>Iron Sword</t>
  </si>
  <si>
    <t>Mythril Sword</t>
  </si>
  <si>
    <t>Blood Sword</t>
  </si>
  <si>
    <t>6</t>
  </si>
  <si>
    <t>0</t>
  </si>
  <si>
    <t>Coral Sword</t>
  </si>
  <si>
    <t>7</t>
  </si>
  <si>
    <t>Ancient Sword</t>
  </si>
  <si>
    <t>8</t>
  </si>
  <si>
    <t>Sleep Sword</t>
  </si>
  <si>
    <t>Platinum Sword</t>
  </si>
  <si>
    <t>Diamond Sword</t>
  </si>
  <si>
    <t>4</t>
  </si>
  <si>
    <t>Ice Brand</t>
  </si>
  <si>
    <t>Rune Blade</t>
  </si>
  <si>
    <t>5</t>
  </si>
  <si>
    <t>Nagrarock</t>
  </si>
  <si>
    <t>1</t>
  </si>
  <si>
    <t>Materia Blade</t>
  </si>
  <si>
    <t>Defender</t>
  </si>
  <si>
    <t>Knight Sword</t>
  </si>
  <si>
    <t>0c</t>
  </si>
  <si>
    <t>Save the Queen</t>
  </si>
  <si>
    <t>Excalibur</t>
  </si>
  <si>
    <t>0E</t>
  </si>
  <si>
    <t>Ragnarok</t>
  </si>
  <si>
    <t>Chaos Blade</t>
  </si>
  <si>
    <t>Asura Knife</t>
  </si>
  <si>
    <t>Katana</t>
  </si>
  <si>
    <t>10</t>
  </si>
  <si>
    <t>Koutetsu Knife</t>
  </si>
  <si>
    <t>12</t>
  </si>
  <si>
    <t>Bizen Boat</t>
  </si>
  <si>
    <t>14</t>
  </si>
  <si>
    <t>Murasame</t>
  </si>
  <si>
    <t>Heaven's Cloud</t>
  </si>
  <si>
    <t>Kiyomori</t>
  </si>
  <si>
    <t>3</t>
  </si>
  <si>
    <t>Kikuichimoji</t>
  </si>
  <si>
    <t>Masamune</t>
  </si>
  <si>
    <t>Chirijiraden</t>
  </si>
  <si>
    <t>Battle Axe</t>
  </si>
  <si>
    <t>Axe</t>
  </si>
  <si>
    <t>Giant Axe</t>
  </si>
  <si>
    <t>B</t>
  </si>
  <si>
    <t>Slasher</t>
  </si>
  <si>
    <t>Rod</t>
  </si>
  <si>
    <t>16</t>
  </si>
  <si>
    <t>Thunder Rod</t>
  </si>
  <si>
    <t>9</t>
  </si>
  <si>
    <t>2</t>
  </si>
  <si>
    <t>18</t>
  </si>
  <si>
    <t>Flame Rod</t>
  </si>
  <si>
    <t>Ice Rod</t>
  </si>
  <si>
    <t>C</t>
  </si>
  <si>
    <t>Poison Rod</t>
  </si>
  <si>
    <t>Wizard Rod</t>
  </si>
  <si>
    <t>Dragon Rod</t>
  </si>
  <si>
    <t>A</t>
  </si>
  <si>
    <t>Faith Rod</t>
  </si>
  <si>
    <t>Oak Staff</t>
  </si>
  <si>
    <t>Staff</t>
  </si>
  <si>
    <t>1A</t>
  </si>
  <si>
    <t>White Staff</t>
  </si>
  <si>
    <t>Healing Staff</t>
  </si>
  <si>
    <t>Rainbow Staff</t>
  </si>
  <si>
    <t>Wizard Staff</t>
  </si>
  <si>
    <t>1C</t>
  </si>
  <si>
    <t>Gold Staff</t>
  </si>
  <si>
    <t>Mace of Zeus</t>
  </si>
  <si>
    <t>Sage Staff</t>
  </si>
  <si>
    <t>Flail</t>
  </si>
  <si>
    <t>03</t>
  </si>
  <si>
    <t>Flame Whip</t>
  </si>
  <si>
    <t>Morning Star</t>
  </si>
  <si>
    <t>Scorpion Tail</t>
  </si>
  <si>
    <t>Romanda Gun</t>
  </si>
  <si>
    <t>Gun</t>
  </si>
  <si>
    <t>Mythril Gun</t>
  </si>
  <si>
    <t>Stone Gun</t>
  </si>
  <si>
    <t>Blaze Gun</t>
  </si>
  <si>
    <t>Glacier Gun</t>
  </si>
  <si>
    <t>Blast Gun</t>
  </si>
  <si>
    <t>Bow Gun</t>
  </si>
  <si>
    <t>Crossbow</t>
  </si>
  <si>
    <t>Night Killer</t>
  </si>
  <si>
    <t>Cross Bow</t>
  </si>
  <si>
    <t>Poison Bow</t>
  </si>
  <si>
    <t>Hunting Bow</t>
  </si>
  <si>
    <t>Gastrafitis</t>
  </si>
  <si>
    <t>Long Bow</t>
  </si>
  <si>
    <t>Bow</t>
  </si>
  <si>
    <t>Silver Bow</t>
  </si>
  <si>
    <t>Ice Bow</t>
  </si>
  <si>
    <t>Lightning Bow</t>
  </si>
  <si>
    <t>Windslash Bow</t>
  </si>
  <si>
    <t>Mythril Bow</t>
  </si>
  <si>
    <t>Ultimus Bow</t>
  </si>
  <si>
    <t>Yoichi Bow</t>
  </si>
  <si>
    <t>Perseus Bow</t>
  </si>
  <si>
    <t>Ramia Harp</t>
  </si>
  <si>
    <t>Instrument</t>
  </si>
  <si>
    <t>Bloody Strings</t>
  </si>
  <si>
    <t>Fairy Harp</t>
  </si>
  <si>
    <t>Battle Dict</t>
  </si>
  <si>
    <t>Book</t>
  </si>
  <si>
    <t>Monster Dict</t>
  </si>
  <si>
    <t>Papyrus Plate</t>
  </si>
  <si>
    <t>Madlemgen</t>
  </si>
  <si>
    <t>Javelin</t>
  </si>
  <si>
    <t>Polearm</t>
  </si>
  <si>
    <t>Spear</t>
  </si>
  <si>
    <t>Mythril Spear</t>
  </si>
  <si>
    <t>Partisan</t>
  </si>
  <si>
    <t>Oberisk</t>
  </si>
  <si>
    <t>Holy Lance</t>
  </si>
  <si>
    <t>Dragon Whisker</t>
  </si>
  <si>
    <t>Cypress Rod</t>
  </si>
  <si>
    <t>Pole</t>
  </si>
  <si>
    <t>Battle Bamboo</t>
  </si>
  <si>
    <t>Musk Rod</t>
  </si>
  <si>
    <t>Iron Fan</t>
  </si>
  <si>
    <t>Gokuu Rod</t>
  </si>
  <si>
    <t>Ivory Rod</t>
  </si>
  <si>
    <t>Octagon Rod</t>
  </si>
  <si>
    <t>Whale Whisker</t>
  </si>
  <si>
    <t>C Bag</t>
  </si>
  <si>
    <t>Bag</t>
  </si>
  <si>
    <t>FS Bag</t>
  </si>
  <si>
    <t>P Bag</t>
  </si>
  <si>
    <t>H Bag</t>
  </si>
  <si>
    <t>Persia</t>
  </si>
  <si>
    <t>Cloth</t>
  </si>
  <si>
    <t>Cashmere</t>
  </si>
  <si>
    <t>Ryozan Silk</t>
  </si>
  <si>
    <t>Shuriken</t>
  </si>
  <si>
    <t>Throwing</t>
  </si>
  <si>
    <t>Magic Shuriken</t>
  </si>
  <si>
    <t>Yagyu Darkness</t>
  </si>
  <si>
    <t>Fire Ball</t>
  </si>
  <si>
    <t>Bomb</t>
  </si>
  <si>
    <t>Water Ball</t>
  </si>
  <si>
    <t>Lightning Ball</t>
  </si>
  <si>
    <t>Escutcheon</t>
  </si>
  <si>
    <t>Shield</t>
  </si>
  <si>
    <t>Buckler</t>
  </si>
  <si>
    <t>Bronze Shield</t>
  </si>
  <si>
    <t>Round Shield</t>
  </si>
  <si>
    <t>Mythril Shield</t>
  </si>
  <si>
    <t>Gold Shield</t>
  </si>
  <si>
    <t>Ice Shield</t>
  </si>
  <si>
    <t>Flame Shield</t>
  </si>
  <si>
    <t>Aegis Shield</t>
  </si>
  <si>
    <t>Diamond Shield</t>
  </si>
  <si>
    <t>Platina Shield</t>
  </si>
  <si>
    <t>Crystal Shield</t>
  </si>
  <si>
    <t>Genji Shield</t>
  </si>
  <si>
    <t>Kaiser Plate</t>
  </si>
  <si>
    <t>Venetian Shield</t>
  </si>
  <si>
    <t>Item ID (Hex 00-FD)</t>
  </si>
  <si>
    <t>Quantity (Hex 00-FF)</t>
  </si>
  <si>
    <t>Dec Input (Max 65535)</t>
  </si>
  <si>
    <t>Item Name</t>
  </si>
  <si>
    <t>Item ID (Hex)</t>
  </si>
  <si>
    <t>Item 1:</t>
  </si>
  <si>
    <t>F0</t>
  </si>
  <si>
    <t>Quantity:</t>
  </si>
  <si>
    <t>05</t>
  </si>
  <si>
    <t>Player</t>
  </si>
  <si>
    <t>Dagger:</t>
  </si>
  <si>
    <t>Item 2:</t>
  </si>
  <si>
    <t>F1</t>
  </si>
  <si>
    <t>Starting</t>
  </si>
  <si>
    <t>Mythril Knife:</t>
  </si>
  <si>
    <t>Item 3:</t>
  </si>
  <si>
    <t>F2</t>
  </si>
  <si>
    <t>01</t>
  </si>
  <si>
    <t>Money:</t>
  </si>
  <si>
    <t>Blind Knife:</t>
  </si>
  <si>
    <t>Item 4:</t>
  </si>
  <si>
    <t>F3</t>
  </si>
  <si>
    <t>Mage Masher:</t>
  </si>
  <si>
    <t>Item 5:</t>
  </si>
  <si>
    <t>F4</t>
  </si>
  <si>
    <t>Platina Dagger:</t>
  </si>
  <si>
    <t>Item 6:</t>
  </si>
  <si>
    <t>F5</t>
  </si>
  <si>
    <t>Main Gauche:</t>
  </si>
  <si>
    <t>Item 7:</t>
  </si>
  <si>
    <t>F6</t>
  </si>
  <si>
    <t>Orichalcum:</t>
  </si>
  <si>
    <t>Item 8:</t>
  </si>
  <si>
    <t>F7</t>
  </si>
  <si>
    <t>Assassin Dagger:</t>
  </si>
  <si>
    <t>Item 9:</t>
  </si>
  <si>
    <t>F8</t>
  </si>
  <si>
    <t>Air Knife:</t>
  </si>
  <si>
    <t>Item 10:</t>
  </si>
  <si>
    <t>F9</t>
  </si>
  <si>
    <t>Zorlin Shape:</t>
  </si>
  <si>
    <t>Item 11:</t>
  </si>
  <si>
    <t>FA</t>
  </si>
  <si>
    <t>Hidden Knife:</t>
  </si>
  <si>
    <t>Item 12:</t>
  </si>
  <si>
    <t>FB</t>
  </si>
  <si>
    <t>Ninja Knife:</t>
  </si>
  <si>
    <t>Item 13:</t>
  </si>
  <si>
    <t>FC</t>
  </si>
  <si>
    <t>Short Edge:</t>
  </si>
  <si>
    <t>Item 14:</t>
  </si>
  <si>
    <t>FD</t>
  </si>
  <si>
    <t>Ninja Edge:</t>
  </si>
  <si>
    <t>Item 15:</t>
  </si>
  <si>
    <t>Spell Edge:</t>
  </si>
  <si>
    <t>Item 16:</t>
  </si>
  <si>
    <t>Sasuke Knife:</t>
  </si>
  <si>
    <t>Item 17:</t>
  </si>
  <si>
    <t>Iga Knife:</t>
  </si>
  <si>
    <t>Item 18:</t>
  </si>
  <si>
    <t>Koga Knife:</t>
  </si>
  <si>
    <t>Item 19:</t>
  </si>
  <si>
    <t>Broad Sword:</t>
  </si>
  <si>
    <t>Item 20:</t>
  </si>
  <si>
    <t>Long Sword:</t>
  </si>
  <si>
    <t>Item 21:</t>
  </si>
  <si>
    <t>Iron Sword:</t>
  </si>
  <si>
    <t>Item 22:</t>
  </si>
  <si>
    <t>Mythril Sword:</t>
  </si>
  <si>
    <t>Item 23:</t>
  </si>
  <si>
    <t>Blood Sword:</t>
  </si>
  <si>
    <t>Item 24:</t>
  </si>
  <si>
    <t>Coral Sword:</t>
  </si>
  <si>
    <t>Ancient Sword:</t>
  </si>
  <si>
    <t>Sleep Sword:</t>
  </si>
  <si>
    <t>Platinum Sword:</t>
  </si>
  <si>
    <t>Diamond Sword:</t>
  </si>
  <si>
    <t>Ice Brand:</t>
  </si>
  <si>
    <t>Rune Blade:</t>
  </si>
  <si>
    <t>Nagrarok:</t>
  </si>
  <si>
    <t>Materia Blade:</t>
  </si>
  <si>
    <t>Defender:</t>
  </si>
  <si>
    <t>Save the Queen:</t>
  </si>
  <si>
    <t>Excalibur:</t>
  </si>
  <si>
    <t>Ragnarok:</t>
  </si>
  <si>
    <t>Chaos Blade:</t>
  </si>
  <si>
    <t>Asura Knife:</t>
  </si>
  <si>
    <t>Koutetsu Knife:</t>
  </si>
  <si>
    <t>Bizen Boat:</t>
  </si>
  <si>
    <t>Murasame:</t>
  </si>
  <si>
    <t>Heaven's Cloud:</t>
  </si>
  <si>
    <t>Kiyomori:</t>
  </si>
  <si>
    <t>Muramasa:</t>
  </si>
  <si>
    <t>Kikuichimoji:</t>
  </si>
  <si>
    <t>Masamune:</t>
  </si>
  <si>
    <t>Chirijiraden:</t>
  </si>
  <si>
    <t>Battle Axe:</t>
  </si>
  <si>
    <t>Giant Axe:</t>
  </si>
  <si>
    <t>Slasher:</t>
  </si>
  <si>
    <t>Rod:</t>
  </si>
  <si>
    <t>Thunder Rod:</t>
  </si>
  <si>
    <t>Flame Rod:</t>
  </si>
  <si>
    <t>Ice Rod:</t>
  </si>
  <si>
    <t>Poison Rod:</t>
  </si>
  <si>
    <t>Dragon Rod:</t>
  </si>
  <si>
    <t>Faith Rod:</t>
  </si>
  <si>
    <t>Oak Staff:</t>
  </si>
  <si>
    <t>White Staff:</t>
  </si>
  <si>
    <t>Healing Staff:</t>
  </si>
  <si>
    <t>Rainbow Staff:</t>
  </si>
  <si>
    <t>Wizard Staff:</t>
  </si>
  <si>
    <t>Gold Staff:</t>
  </si>
  <si>
    <t>Mace of Zeus:</t>
  </si>
  <si>
    <t>Sage Staff:</t>
  </si>
  <si>
    <t>Flail:</t>
  </si>
  <si>
    <t>Flame Whip:</t>
  </si>
  <si>
    <t>Morning Star:</t>
  </si>
  <si>
    <t>Scorpion Tail:</t>
  </si>
  <si>
    <t>Romanda Gun:</t>
  </si>
  <si>
    <t>Mythril Gun:</t>
  </si>
  <si>
    <t>Stone Gun:</t>
  </si>
  <si>
    <t>Blaze Gun:</t>
  </si>
  <si>
    <t>Glacier Gun:</t>
  </si>
  <si>
    <t>Blast Gun:</t>
  </si>
  <si>
    <t>Bow Gun:</t>
  </si>
  <si>
    <t>Night Killer:</t>
  </si>
  <si>
    <t>Cross Bow:</t>
  </si>
  <si>
    <t>Poison Bow:</t>
  </si>
  <si>
    <t>Hunting Bow:</t>
  </si>
  <si>
    <t>Gastrafitis:</t>
  </si>
  <si>
    <t>Long Bow:</t>
  </si>
  <si>
    <t>Silver Bow:</t>
  </si>
  <si>
    <t>Ice Bow:</t>
  </si>
  <si>
    <t>Lightning Bow:</t>
  </si>
  <si>
    <t>Windslash Bow:</t>
  </si>
  <si>
    <t>Mythril Bow:</t>
  </si>
  <si>
    <t>Ultimus Bow:</t>
  </si>
  <si>
    <t>Yoichi Bow:</t>
  </si>
  <si>
    <t>Perseus Bow:</t>
  </si>
  <si>
    <t>Ramia Harp:</t>
  </si>
  <si>
    <t>Bloody Strings:</t>
  </si>
  <si>
    <t>Fairy Harp:</t>
  </si>
  <si>
    <t>Battle Dict:</t>
  </si>
  <si>
    <t>Monster Dict:</t>
  </si>
  <si>
    <t>Papyrus Plate:</t>
  </si>
  <si>
    <t>Madlemgen:</t>
  </si>
  <si>
    <t>Javelin:</t>
  </si>
  <si>
    <t>Spear:</t>
  </si>
  <si>
    <t>Mythril Spear:</t>
  </si>
  <si>
    <t>Partisan:</t>
  </si>
  <si>
    <t>Oberisk:</t>
  </si>
  <si>
    <t>Holy Lance:</t>
  </si>
  <si>
    <t>Dragon Whisker:</t>
  </si>
  <si>
    <t>Cypress Rod:</t>
  </si>
  <si>
    <t>Battle Bamboo:</t>
  </si>
  <si>
    <t>Musk Rod:</t>
  </si>
  <si>
    <t>Iron Fan:</t>
  </si>
  <si>
    <t>Gokuu Rod:</t>
  </si>
  <si>
    <t>Ivory Rod:</t>
  </si>
  <si>
    <t>Octagon Rod:</t>
  </si>
  <si>
    <t>Whale Whisker:</t>
  </si>
  <si>
    <t>C Bag:</t>
  </si>
  <si>
    <t>FS Bag:</t>
  </si>
  <si>
    <t>P Bag:</t>
  </si>
  <si>
    <t>H Bag:</t>
  </si>
  <si>
    <t>Persia:</t>
  </si>
  <si>
    <t>Cashmere:</t>
  </si>
  <si>
    <t>Ryozan Silk:</t>
  </si>
  <si>
    <t>Shuriken:</t>
  </si>
  <si>
    <t>Magic Shuriken:</t>
  </si>
  <si>
    <t>Yagyu Darkness:</t>
  </si>
  <si>
    <t>Fire Ball:</t>
  </si>
  <si>
    <t>Water Ball:</t>
  </si>
  <si>
    <t>Lightning Ball:</t>
  </si>
  <si>
    <t>Escutcheon:</t>
  </si>
  <si>
    <t>Buckler:</t>
  </si>
  <si>
    <t>Bronze Shield:</t>
  </si>
  <si>
    <t>Round Shield:</t>
  </si>
  <si>
    <t>Mythril Shield:</t>
  </si>
  <si>
    <t>Gold Shield:</t>
  </si>
  <si>
    <t>Ice Shield:</t>
  </si>
  <si>
    <t>Flame Shield:</t>
  </si>
  <si>
    <t>Aegis Shield:</t>
  </si>
  <si>
    <t>Diamond Shield:</t>
  </si>
  <si>
    <t>Platina Shield:</t>
  </si>
  <si>
    <t>Crystal Shield:</t>
  </si>
  <si>
    <t>Genji Shield:</t>
  </si>
  <si>
    <t>Kaiser Plate:</t>
  </si>
  <si>
    <t>Venetian Shield:</t>
  </si>
  <si>
    <t>Leather Helmet:</t>
  </si>
  <si>
    <t>Bronze Helmet:</t>
  </si>
  <si>
    <t>Iron Helmet:</t>
  </si>
  <si>
    <t>Barbuta:</t>
  </si>
  <si>
    <t>Mythril Helmet:</t>
  </si>
  <si>
    <t>Gold Helmet:</t>
  </si>
  <si>
    <t>Cross Helmet:</t>
  </si>
  <si>
    <t>Diamond Helmet:</t>
  </si>
  <si>
    <t>Platina Helmet:</t>
  </si>
  <si>
    <t>Circlet:</t>
  </si>
  <si>
    <t>Crystal Helmet:</t>
  </si>
  <si>
    <t>Genji Helmet:</t>
  </si>
  <si>
    <t>Grand Helmet:</t>
  </si>
  <si>
    <t>Leather Hat:</t>
  </si>
  <si>
    <t>Feather Hat:</t>
  </si>
  <si>
    <t>Red Hood:</t>
  </si>
  <si>
    <t>Headgear:</t>
  </si>
  <si>
    <t>Triangle Hat:</t>
  </si>
  <si>
    <t>Green Beret:</t>
  </si>
  <si>
    <t>Twist Headband:</t>
  </si>
  <si>
    <t>Holy Miter:</t>
  </si>
  <si>
    <t>Black Hood:</t>
  </si>
  <si>
    <t>Golden Hairpin:</t>
  </si>
  <si>
    <t>Flash Hat:</t>
  </si>
  <si>
    <t>Thief Hat:</t>
  </si>
  <si>
    <t>Cachusha:</t>
  </si>
  <si>
    <t>Barette:</t>
  </si>
  <si>
    <t>Ribbon:</t>
  </si>
  <si>
    <t>Leather Armor:</t>
  </si>
  <si>
    <t>Linen Cuirass:</t>
  </si>
  <si>
    <t>Bronze Armor:</t>
  </si>
  <si>
    <t>Chain Mail:</t>
  </si>
  <si>
    <t>Mythril Armor:</t>
  </si>
  <si>
    <t>Plate Mail:</t>
  </si>
  <si>
    <t>Gold Armor:</t>
  </si>
  <si>
    <t>Diamond Armor:</t>
  </si>
  <si>
    <t>Platina Armor:</t>
  </si>
  <si>
    <t>Carabini Mail:</t>
  </si>
  <si>
    <t>Crystal Mail:</t>
  </si>
  <si>
    <t>Genji Armor:</t>
  </si>
  <si>
    <t>Reflect Mail:</t>
  </si>
  <si>
    <t>Maximillian:</t>
  </si>
  <si>
    <t>Clothes:</t>
  </si>
  <si>
    <t>Leather Outfit:</t>
  </si>
  <si>
    <t>Leather Vest:</t>
  </si>
  <si>
    <t>Chain Vest:</t>
  </si>
  <si>
    <t>Mythril Vest:</t>
  </si>
  <si>
    <t>Adaman Vest:</t>
  </si>
  <si>
    <t>Wizard Outfit:</t>
  </si>
  <si>
    <t>Brigadine:</t>
  </si>
  <si>
    <t>Judo Outfit:</t>
  </si>
  <si>
    <t>Power Sleeve:</t>
  </si>
  <si>
    <t>Earth Clothes:</t>
  </si>
  <si>
    <t>Secret Clothes:</t>
  </si>
  <si>
    <t>Black Costume:</t>
  </si>
  <si>
    <t>Rubber Costume:</t>
  </si>
  <si>
    <t>Linen Robe:</t>
  </si>
  <si>
    <t>Silk Robe:</t>
  </si>
  <si>
    <t>Wizard Robe:</t>
  </si>
  <si>
    <t>Chameleon Robe:</t>
  </si>
  <si>
    <t>White Robe:</t>
  </si>
  <si>
    <t>Black Robe:</t>
  </si>
  <si>
    <t>Light Robe:</t>
  </si>
  <si>
    <t>Robe of Lords:</t>
  </si>
  <si>
    <t>Battle Boots:</t>
  </si>
  <si>
    <t>Spike Shoes:</t>
  </si>
  <si>
    <t>Germinas Boots:</t>
  </si>
  <si>
    <t>Rubber Shoes:</t>
  </si>
  <si>
    <t>Feather Boots:</t>
  </si>
  <si>
    <t>Sprint Shoes:</t>
  </si>
  <si>
    <t>Red Shoes:</t>
  </si>
  <si>
    <t>Power Wrist:</t>
  </si>
  <si>
    <t>Genji Gauntlet:</t>
  </si>
  <si>
    <t>Magic Gauntlet:</t>
  </si>
  <si>
    <t>Bracer:</t>
  </si>
  <si>
    <t>Reflect Ring:</t>
  </si>
  <si>
    <t>Defense Ring:</t>
  </si>
  <si>
    <t>Magic Ring:</t>
  </si>
  <si>
    <t>Cursed Ring:</t>
  </si>
  <si>
    <t>Angel Ring:</t>
  </si>
  <si>
    <t>Diamond Armlet:</t>
  </si>
  <si>
    <t>Jade Armlet:</t>
  </si>
  <si>
    <t>108 Gems:</t>
  </si>
  <si>
    <t>N-Kai Armlet:</t>
  </si>
  <si>
    <t>Defense Armlet:</t>
  </si>
  <si>
    <t>Small Mantle:</t>
  </si>
  <si>
    <t>Leather Mantle:</t>
  </si>
  <si>
    <t>Wizard Mantle:</t>
  </si>
  <si>
    <t>Elf Mantle:</t>
  </si>
  <si>
    <t>Dracula Mantle:</t>
  </si>
  <si>
    <t>Feather Mantle:</t>
  </si>
  <si>
    <t>Vanish Mantle:</t>
  </si>
  <si>
    <t>Chantage:</t>
  </si>
  <si>
    <t>Cherche:</t>
  </si>
  <si>
    <t>Setiemson:</t>
  </si>
  <si>
    <t>Salty Rage:</t>
  </si>
  <si>
    <t>Potion:</t>
  </si>
  <si>
    <t>Hi-Potion:</t>
  </si>
  <si>
    <t>X-Potion:</t>
  </si>
  <si>
    <t>Ether:</t>
  </si>
  <si>
    <t>Hi-Ether:</t>
  </si>
  <si>
    <t>Elixir:</t>
  </si>
  <si>
    <t>Antidote:</t>
  </si>
  <si>
    <t>Eye Drop:</t>
  </si>
  <si>
    <t>Echo Grass:</t>
  </si>
  <si>
    <t>Maiden's Kiss:</t>
  </si>
  <si>
    <t>Soft:</t>
  </si>
  <si>
    <t>Holy Water:</t>
  </si>
  <si>
    <t>Remedy:</t>
  </si>
  <si>
    <t>Phoenix Down:</t>
  </si>
  <si>
    <t>Equip Armor</t>
  </si>
  <si>
    <t>Equip Shield</t>
  </si>
  <si>
    <t>Equip Sword</t>
  </si>
  <si>
    <t>Equip Katana</t>
  </si>
  <si>
    <t>Equip Crossbow</t>
  </si>
  <si>
    <t>Equip Spear</t>
  </si>
  <si>
    <t>Equip Axe</t>
  </si>
  <si>
    <t>Equip Gun</t>
  </si>
  <si>
    <t>Any Male Unit</t>
  </si>
  <si>
    <t>Any Female Unit</t>
  </si>
  <si>
    <t>Barehanded</t>
  </si>
  <si>
    <t>Knife/Dagger</t>
  </si>
  <si>
    <t>X</t>
  </si>
  <si>
    <t>Helmet</t>
  </si>
  <si>
    <t>Hat</t>
  </si>
  <si>
    <t>Hair Adornment</t>
  </si>
  <si>
    <t>Armor</t>
  </si>
  <si>
    <t>Clothing</t>
  </si>
  <si>
    <t>Robe</t>
  </si>
  <si>
    <t>Shoes</t>
  </si>
  <si>
    <t>Armguard</t>
  </si>
  <si>
    <t>Ring</t>
  </si>
  <si>
    <t>Armlet</t>
  </si>
  <si>
    <t>Cloak</t>
  </si>
  <si>
    <t>000005348F008390000000000418A30080006230080040100680033C8010050021184300E8C2638C4A00828C00000000251043004A0082AC0100A5240800A32CF0FF60140A00A22C060040100000000006008390000000000418A300A4700108008062300800E00300000000</t>
  </si>
  <si>
    <t>Perfume</t>
  </si>
  <si>
    <t>INSTRUCTIONS</t>
  </si>
  <si>
    <t>Choosing A Formula:</t>
  </si>
  <si>
    <t>Use the drop-down list to choose which formula you wish to give each Weapon Type.</t>
  </si>
  <si>
    <t>STAT1*STAT2, STAT1*CONST, STAT1*STAT2/CONST*STAT3 are malleable formula, see below.</t>
  </si>
  <si>
    <t>STAT entries are chosen from the Battle Stats list, with common entries listed here.</t>
  </si>
  <si>
    <t>CONST must be a two-digit Hex entry.  STAT must be a two-digit Hex entry.</t>
  </si>
  <si>
    <t>Type “WP” into any STAT/CONST field to make it correctly accept the current weapon's WP.</t>
  </si>
  <si>
    <t>Formula List displays all possible Formula for use with Weapons.  Do not edit the Formula List.</t>
  </si>
  <si>
    <t>With this XA Rewrite, all Formula accept Ability Y in the same format as used by the Charge command.</t>
  </si>
  <si>
    <t>Formula Used</t>
  </si>
  <si>
    <t>Formula List</t>
  </si>
  <si>
    <t xml:space="preserve">  Basic STAT Options:</t>
  </si>
  <si>
    <t>PA*(Brave/100)*PA</t>
  </si>
  <si>
    <t>Level:</t>
  </si>
  <si>
    <t>PA:</t>
  </si>
  <si>
    <t>(PA+SP)/2*WP</t>
  </si>
  <si>
    <t>Brave:</t>
  </si>
  <si>
    <t>MA:</t>
  </si>
  <si>
    <t>PA*WP</t>
  </si>
  <si>
    <t>Faith:</t>
  </si>
  <si>
    <t>SP:</t>
  </si>
  <si>
    <t>PA*(Brave/100)*WP</t>
  </si>
  <si>
    <t>Naked PA:</t>
  </si>
  <si>
    <t>Move:</t>
  </si>
  <si>
    <t>3A</t>
  </si>
  <si>
    <t>Rdm(PA/2...PA*3/2)*WP</t>
  </si>
  <si>
    <t>Naked MA:</t>
  </si>
  <si>
    <t>Jump:</t>
  </si>
  <si>
    <t>3B</t>
  </si>
  <si>
    <t>MA*WP</t>
  </si>
  <si>
    <t>Naked SP:</t>
  </si>
  <si>
    <t>Cur WP:</t>
  </si>
  <si>
    <t>WP</t>
  </si>
  <si>
    <t>WP*WP</t>
  </si>
  <si>
    <t>(PA+MA)/2*WP</t>
  </si>
  <si>
    <t>PA*(Brave/100)*Naked_PA</t>
  </si>
  <si>
    <t>STAT1</t>
  </si>
  <si>
    <t>STAT2</t>
  </si>
  <si>
    <t>CONST</t>
  </si>
  <si>
    <t>STAT3</t>
  </si>
  <si>
    <t>STAT1*STAT2</t>
  </si>
  <si>
    <t>38</t>
  </si>
  <si>
    <t>STAT1*CONST</t>
  </si>
  <si>
    <t>09</t>
  </si>
  <si>
    <t xml:space="preserve">           For more STAT Options, Go To:</t>
  </si>
  <si>
    <t>http://ffhacktics.com/wiki/Battle_Stats</t>
  </si>
  <si>
    <t>Weapon</t>
  </si>
  <si>
    <t>%</t>
  </si>
  <si>
    <t>&amp;</t>
  </si>
  <si>
    <t>13</t>
  </si>
  <si>
    <t>Holy Lancy</t>
  </si>
  <si>
    <t>07</t>
  </si>
  <si>
    <t>6A</t>
  </si>
  <si>
    <t>Javelin II</t>
  </si>
  <si>
    <t>4A</t>
  </si>
  <si>
    <t>6B</t>
  </si>
  <si>
    <t>2A</t>
  </si>
  <si>
    <t>4B</t>
  </si>
  <si>
    <t>6C</t>
  </si>
  <si>
    <t>2B</t>
  </si>
  <si>
    <t>Kiyomri</t>
  </si>
  <si>
    <t>4C</t>
  </si>
  <si>
    <t>6D</t>
  </si>
  <si>
    <t>0B</t>
  </si>
  <si>
    <t>2C</t>
  </si>
  <si>
    <t>Muramasa</t>
  </si>
  <si>
    <t>4D</t>
  </si>
  <si>
    <t>6E</t>
  </si>
  <si>
    <t>0C</t>
  </si>
  <si>
    <t>2D</t>
  </si>
  <si>
    <t>4E</t>
  </si>
  <si>
    <t>6F</t>
  </si>
  <si>
    <t>0D</t>
  </si>
  <si>
    <t>2E</t>
  </si>
  <si>
    <t>4F</t>
  </si>
  <si>
    <t>2F</t>
  </si>
  <si>
    <t>0F</t>
  </si>
  <si>
    <t>7A</t>
  </si>
  <si>
    <t>5A</t>
  </si>
  <si>
    <t>7B</t>
  </si>
  <si>
    <t>5B</t>
  </si>
  <si>
    <t>7C</t>
  </si>
  <si>
    <t>5C</t>
  </si>
  <si>
    <t>7D</t>
  </si>
  <si>
    <t>1B</t>
  </si>
  <si>
    <t>3C</t>
  </si>
  <si>
    <t>5D</t>
  </si>
  <si>
    <t>7E</t>
  </si>
  <si>
    <t>Daimond Sword</t>
  </si>
  <si>
    <t>3D</t>
  </si>
  <si>
    <t>5E</t>
  </si>
  <si>
    <t>7F</t>
  </si>
  <si>
    <t>1D</t>
  </si>
  <si>
    <t>3E</t>
  </si>
  <si>
    <t>5F</t>
  </si>
  <si>
    <t>Proc Rate Divisor</t>
  </si>
  <si>
    <t>64</t>
  </si>
  <si>
    <t>1E</t>
  </si>
  <si>
    <t>3F</t>
  </si>
  <si>
    <t>Ability Proc Rate</t>
  </si>
  <si>
    <t>1F</t>
  </si>
  <si>
    <t>40</t>
  </si>
  <si>
    <t>Double Proc Item Type</t>
  </si>
  <si>
    <t>Double Proc Item Number</t>
  </si>
  <si>
    <t>D8</t>
  </si>
  <si>
    <t>Critical Hit Rate Hex Divisor</t>
  </si>
  <si>
    <t>PROGRAM GUTS, DO NOT TOUCH. PROGRAM GUTS, DO NOT TOUCH. PROGRAM GUTS, DO NOT TOUCH. PROGRAM GUTS, DO NOT TOUCH. PROGRAM GUTS, DO NOT TOUCH. PROGRAM GUTS, DO NOT TOUCH. PROGRAM GUTS, DO NOT TOUCH.</t>
  </si>
  <si>
    <t>Critical Hit Rate (in Hex)</t>
  </si>
  <si>
    <t>Fist</t>
  </si>
  <si>
    <t>000434376405081980023C</t>
  </si>
  <si>
    <t>d83845901680033c21186500942d428c509165900300439000000000a2ff632004006004000000001680053c21286500d091a5905a0043900f006330040060100e006330020060104028050021280000</t>
  </si>
  <si>
    <t>004290</t>
  </si>
  <si>
    <t>000320020043140000000040280500b63b060c000000004319060800000000</t>
  </si>
  <si>
    <t>Chocobo</t>
  </si>
  <si>
    <t>Black Chocobo</t>
  </si>
  <si>
    <t>Red Chocobo</t>
  </si>
  <si>
    <t>Goblin</t>
  </si>
  <si>
    <t>Black Goblin</t>
  </si>
  <si>
    <t>Gobbledeguck</t>
  </si>
  <si>
    <t>Grenade</t>
  </si>
  <si>
    <t>Explosive</t>
  </si>
  <si>
    <t>Red Panther</t>
  </si>
  <si>
    <t>Cuar</t>
  </si>
  <si>
    <t>Vampire</t>
  </si>
  <si>
    <t>Pisco Demon</t>
  </si>
  <si>
    <t>Squidlarkin</t>
  </si>
  <si>
    <t>Mindflare</t>
  </si>
  <si>
    <t>Skeleton</t>
  </si>
  <si>
    <t>Bone Snatch</t>
  </si>
  <si>
    <t>Living Bone</t>
  </si>
  <si>
    <t>Ghoul</t>
  </si>
  <si>
    <t>Gust</t>
  </si>
  <si>
    <t>Revenant</t>
  </si>
  <si>
    <t>Flotiball</t>
  </si>
  <si>
    <t>Ahriman</t>
  </si>
  <si>
    <t>Plague</t>
  </si>
  <si>
    <t>Juravis</t>
  </si>
  <si>
    <t>Steel Hawk</t>
  </si>
  <si>
    <t>Cocatoris</t>
  </si>
  <si>
    <t>Uribo</t>
  </si>
  <si>
    <t>Porky</t>
  </si>
  <si>
    <t>Wildbow</t>
  </si>
  <si>
    <t>Woodman</t>
  </si>
  <si>
    <t>Treant</t>
  </si>
  <si>
    <t>Taiju</t>
  </si>
  <si>
    <t>Bull Demon</t>
  </si>
  <si>
    <t>Minitaurus</t>
  </si>
  <si>
    <t>Sacred</t>
  </si>
  <si>
    <t>Morbol</t>
  </si>
  <si>
    <t>Ochu</t>
  </si>
  <si>
    <t>Great Morbol</t>
  </si>
  <si>
    <t>Behemoth</t>
  </si>
  <si>
    <t>King Behemoth</t>
  </si>
  <si>
    <t>Dark Behemoth</t>
  </si>
  <si>
    <t>Dragon</t>
  </si>
  <si>
    <t>Blue Dragon</t>
  </si>
  <si>
    <t>Red Dragon</t>
  </si>
  <si>
    <t>Hyudra</t>
  </si>
  <si>
    <t>Hydra</t>
  </si>
  <si>
    <t>Tiamat</t>
  </si>
  <si>
    <t>Byblos</t>
  </si>
  <si>
    <t>Steel Giant</t>
  </si>
  <si>
    <t>Apanda</t>
  </si>
  <si>
    <t>Serpentarius</t>
  </si>
  <si>
    <t>Archaic Demon</t>
  </si>
  <si>
    <t>Ultima Demon</t>
  </si>
  <si>
    <t>Crit Rate</t>
  </si>
  <si>
    <t>&lt;&lt; Enter IA for Headgear, 1B for Bodygear, 1C for Accessory.</t>
  </si>
  <si>
    <t>Doubler</t>
  </si>
  <si>
    <t>&lt;&lt; Enter Item ID of Headgear/Bodygear/Accessory to double a unit's Critical Rate, if none wanted, enter F0.</t>
  </si>
  <si>
    <t>&lt;?xml version="1.0" encoding="utf-8" ?&gt;</t>
  </si>
  <si>
    <t>&lt;Patches&gt;</t>
  </si>
  <si>
    <t>&lt;Patch name="Weapon Battle Sprites and Palettes Edits"&gt;</t>
  </si>
  <si>
    <t>&lt;Location file="BATTLE_BIN" offset="2D3E6"&gt;</t>
  </si>
  <si>
    <t>&lt;/Location&gt;</t>
  </si>
  <si>
    <t>&lt;/Patch&gt;</t>
  </si>
  <si>
    <t>&lt;Patch name="Equip X and Gender Equips Edits"&gt;</t>
  </si>
  <si>
    <t>&lt;Location file="SCUS_942_21" offset="4CA7C"&gt;</t>
  </si>
  <si>
    <t>&lt;Patch name="Individual Weapon Crit Rate Edits"&gt;</t>
  </si>
  <si>
    <t>&lt;Location file="BATTLE_BIN" offset="F2150"&gt;</t>
  </si>
  <si>
    <t>&lt;Location file="BATTLE_BIN" offset="11F500"&gt;</t>
  </si>
  <si>
    <t>&lt;Location file="BATTLE_BIN" offset="F20DC"&gt;</t>
  </si>
  <si>
    <t>&lt;Patch name="Player Starting Inventory/Money Edits"&gt;</t>
  </si>
  <si>
    <t>&lt;Location file="SCUS_942_21" offset="3322C"&gt;</t>
  </si>
  <si>
    <t>F0FFBD27</t>
  </si>
  <si>
    <t>0000A4AF</t>
  </si>
  <si>
    <t>0680013C</t>
  </si>
  <si>
    <t>0480033C</t>
  </si>
  <si>
    <t>802A6324</t>
  </si>
  <si>
    <t>982A6324</t>
  </si>
  <si>
    <t>0E00832C</t>
  </si>
  <si>
    <t>E09622A0</t>
  </si>
  <si>
    <t>F3FF6014</t>
  </si>
  <si>
    <t>0000A48F</t>
  </si>
  <si>
    <t>1000BD27</t>
  </si>
  <si>
    <t>0800E003</t>
  </si>
  <si>
    <t>&lt;Location file="SCUS_942_21" offset="33304"&gt;</t>
  </si>
  <si>
    <t>&lt;Patch name="Weapon Proc Rate"&gt;</t>
  </si>
  <si>
    <t>&lt;Location file="BATTLE_BIN" offset="1206A4"&gt;</t>
  </si>
  <si>
    <t>9A760508</t>
  </si>
  <si>
    <t>1980023C</t>
  </si>
  <si>
    <t>&lt;Location file="BATTLE_BIN" offset="F6A68"&gt;</t>
  </si>
  <si>
    <t>D8384390</t>
  </si>
  <si>
    <t>00000000</t>
  </si>
  <si>
    <t>0C006010</t>
  </si>
  <si>
    <t>8000652C</t>
  </si>
  <si>
    <t>0B00A010</t>
  </si>
  <si>
    <t>1680053C</t>
  </si>
  <si>
    <t>2128A300</t>
  </si>
  <si>
    <t>B4DAA590</t>
  </si>
  <si>
    <t>02004314</t>
  </si>
  <si>
    <t>40280500</t>
  </si>
  <si>
    <t>3378010C</t>
  </si>
  <si>
    <t>AC1D0608</t>
  </si>
  <si>
    <t>&lt;Patch name="Weapon Formula Edits"&gt;</t>
  </si>
  <si>
    <t xml:space="preserve"> &lt;Location file="BATTLE_BIN" offset="11EA9C"&gt;</t>
  </si>
  <si>
    <t>1980033C</t>
  </si>
  <si>
    <t>D8386290</t>
  </si>
  <si>
    <t>E0FFBD27</t>
  </si>
  <si>
    <t>0C00A7AF</t>
  </si>
  <si>
    <t>FA386790</t>
  </si>
  <si>
    <t>1800BFAF</t>
  </si>
  <si>
    <t>1400B1AF</t>
  </si>
  <si>
    <t>BD2E2290</t>
  </si>
  <si>
    <t>1880013C</t>
  </si>
  <si>
    <t>485C228C</t>
  </si>
  <si>
    <t>1980013C</t>
  </si>
  <si>
    <t>942D238C</t>
  </si>
  <si>
    <t>1000B0AF</t>
  </si>
  <si>
    <t>2128A700</t>
  </si>
  <si>
    <t>8F02103C</t>
  </si>
  <si>
    <t>285C1036</t>
  </si>
  <si>
    <t>CE3824A4</t>
  </si>
  <si>
    <t>D03831A4</t>
  </si>
  <si>
    <t>0B170608</t>
  </si>
  <si>
    <t>CE3823A4</t>
  </si>
  <si>
    <t>CE3830A4</t>
  </si>
  <si>
    <t>CE3831A4</t>
  </si>
  <si>
    <t>A83B060C</t>
  </si>
  <si>
    <t>FF7F4224</t>
  </si>
  <si>
    <t>C3130200</t>
  </si>
  <si>
    <t>0A170608</t>
  </si>
  <si>
    <t>942D248C</t>
  </si>
  <si>
    <t>CD160608</t>
  </si>
  <si>
    <t xml:space="preserve">    &lt;Location file="BATTLE_BIN" offset="11ebc8"&gt;</t>
  </si>
  <si>
    <t xml:space="preserve">    &lt;Location file="BATTLE_BIN" offset="11ebcc"&gt;</t>
  </si>
  <si>
    <t xml:space="preserve">    &lt;Location file="BATTLE_BIN" offset="11ebdc"&gt;</t>
  </si>
  <si>
    <t xml:space="preserve">    &lt;Location file="BATTLE_BIN" offset="11ebe4"&gt;</t>
  </si>
  <si>
    <t xml:space="preserve">    &lt;Location file="BATTLE_BIN" offset="11ebec"&gt;</t>
  </si>
  <si>
    <t xml:space="preserve">    &lt;Location file="BATTLE_BIN" offset="11ebF0"&gt;</t>
  </si>
  <si>
    <t xml:space="preserve">    &lt;Location file="BATTLE_BIN" offset="11ebF4"&gt;</t>
  </si>
  <si>
    <t>2130C700</t>
  </si>
  <si>
    <t>1A008500</t>
  </si>
  <si>
    <t>0C170608</t>
  </si>
  <si>
    <t>D03830A4</t>
  </si>
  <si>
    <t>0C00A78F</t>
  </si>
  <si>
    <t>1800BF8F</t>
  </si>
  <si>
    <t>1400B18F</t>
  </si>
  <si>
    <t>1000B08F</t>
  </si>
  <si>
    <t>2000BD27</t>
  </si>
  <si>
    <t xml:space="preserve">    &lt;/Location&gt;</t>
  </si>
  <si>
    <t xml:space="preserve">    &lt;Location file="BATTLE_BIN" offset="11EC48"&gt; </t>
  </si>
  <si>
    <t>&lt;Location file="BATTLE_BIN" offset="11F1CC"&gt;</t>
  </si>
  <si>
    <t>&lt;Location file="BATTLE_BIN" offset="12475c"&gt;</t>
  </si>
  <si>
    <t>&lt;Location file="BATTLE_BIN" offset="122414"&gt;</t>
  </si>
  <si>
    <t>8117060C</t>
  </si>
  <si>
    <t xml:space="preserve">    &lt;/Location&gt; </t>
  </si>
  <si>
    <t xml:space="preserve">   &lt;/Patch&gt;</t>
  </si>
  <si>
    <t>&lt;/Patches&gt;</t>
  </si>
  <si>
    <t xml:space="preserve"> &lt;Location file="BATTLE_BIN" offset="185A9C" offsetMode="RAM" mode="ASM"&gt;</t>
  </si>
  <si>
    <t xml:space="preserve">                lui r3,0x8019</t>
  </si>
  <si>
    <t xml:space="preserve">                lbu r2,0x38d8(r3)</t>
  </si>
  <si>
    <t xml:space="preserve">                addiu r29,r29,-0x0020</t>
  </si>
  <si>
    <t xml:space="preserve">                sw r7,0x000c(r29)</t>
  </si>
  <si>
    <t xml:space="preserve">                lbu r7,0x38fa(r3)</t>
  </si>
  <si>
    <t xml:space="preserve">                sw r31,0x0018(r29)</t>
  </si>
  <si>
    <t xml:space="preserve">                sw r17,0x0014(r29)</t>
  </si>
  <si>
    <t xml:space="preserve">                sll r3,r2,0x01</t>
  </si>
  <si>
    <t xml:space="preserve">                addu r3,r3,r2</t>
  </si>
  <si>
    <t xml:space="preserve">                sll r3,r3,0x02</t>
  </si>
  <si>
    <t xml:space="preserve">                lui r1,0x8006</t>
  </si>
  <si>
    <t xml:space="preserve">                addu r1,r1,r3</t>
  </si>
  <si>
    <t xml:space="preserve">                lbu r2,0x2ebd(r1)</t>
  </si>
  <si>
    <t xml:space="preserve">                lui r1,0x8018</t>
  </si>
  <si>
    <t xml:space="preserve">                sll r2,r2,0x02</t>
  </si>
  <si>
    <t xml:space="preserve">                addu r1,r1,r2</t>
  </si>
  <si>
    <t xml:space="preserve">                lw r2,0x5c48(r1)</t>
  </si>
  <si>
    <t xml:space="preserve">                lui r1,0x8019</t>
  </si>
  <si>
    <t xml:space="preserve">                lw r3,0x2d94(r1)</t>
  </si>
  <si>
    <t xml:space="preserve">                sw r16,0x0010(r29)</t>
  </si>
  <si>
    <t xml:space="preserve">                lbu r6,0x0024(r3)</t>
  </si>
  <si>
    <t xml:space="preserve">                lbu r5,0x0038(r3)</t>
  </si>
  <si>
    <t xml:space="preserve">                lbu r4,0x0036(r3)</t>
  </si>
  <si>
    <t xml:space="preserve">                addu r5,r5,r7</t>
  </si>
  <si>
    <t xml:space="preserve">                lbu r3,0x0037(r3)</t>
  </si>
  <si>
    <t xml:space="preserve">                addu r4,r4,r7</t>
  </si>
  <si>
    <t xml:space="preserve">                mult r4,r6</t>
  </si>
  <si>
    <t xml:space="preserve">                addu r3,r3,r7</t>
  </si>
  <si>
    <t xml:space="preserve">                mflo r17</t>
  </si>
  <si>
    <t xml:space="preserve">                lui r16,0x028f</t>
  </si>
  <si>
    <t xml:space="preserve">                ori r16,r16,0x5c28</t>
  </si>
  <si>
    <t xml:space="preserve">                multu r17,r16</t>
  </si>
  <si>
    <t xml:space="preserve">                mfhi r17</t>
  </si>
  <si>
    <t xml:space="preserve">                bne r17,r0,0x00185b2c</t>
  </si>
  <si>
    <t xml:space="preserve">                lbu r16,0x3902(r1)</t>
  </si>
  <si>
    <t xml:space="preserve">                ori r17,r0,0x0001</t>
  </si>
  <si>
    <t xml:space="preserve">                jr r2</t>
  </si>
  <si>
    <t xml:space="preserve">                nop</t>
  </si>
  <si>
    <t xml:space="preserve">                sh r4,0x38ce(r1)</t>
  </si>
  <si>
    <t xml:space="preserve">                j 0x00185c30</t>
  </si>
  <si>
    <t xml:space="preserve">                sh r17,0x38d0(r1)</t>
  </si>
  <si>
    <t xml:space="preserve">                j 0x00185c2c</t>
  </si>
  <si>
    <t xml:space="preserve">                sh r3,0x38ce(r1)</t>
  </si>
  <si>
    <t xml:space="preserve">                addu r16,r16,r7</t>
  </si>
  <si>
    <t xml:space="preserve">                sh r16,0x38ce(r1)</t>
  </si>
  <si>
    <t xml:space="preserve">                subu r16,r16,r7</t>
  </si>
  <si>
    <t xml:space="preserve">                sh r17,0x38ce(r1)</t>
  </si>
  <si>
    <t xml:space="preserve">                j 0x00185c24</t>
  </si>
  <si>
    <t xml:space="preserve">                addu r4,r4,r5</t>
  </si>
  <si>
    <t xml:space="preserve">                addu r4,r4,r3</t>
  </si>
  <si>
    <t xml:space="preserve">                jal 0x0018eea0</t>
  </si>
  <si>
    <t xml:space="preserve">                mult r4,r2</t>
  </si>
  <si>
    <t xml:space="preserve">                mflo r2</t>
  </si>
  <si>
    <t xml:space="preserve">                bgez r2,0x00185b94</t>
  </si>
  <si>
    <t xml:space="preserve">                addiu r2,r2,0x7fff</t>
  </si>
  <si>
    <t xml:space="preserve">                sra r2,r2,0x0f</t>
  </si>
  <si>
    <t xml:space="preserve">                addiu r2,r2,0x0001</t>
  </si>
  <si>
    <t xml:space="preserve">                subu r4,r4,r7</t>
  </si>
  <si>
    <t xml:space="preserve">                srl r4,r4,0x01</t>
  </si>
  <si>
    <t xml:space="preserve">                j 0x00185c28</t>
  </si>
  <si>
    <t xml:space="preserve">                addu r4,r4,r2</t>
  </si>
  <si>
    <t xml:space="preserve">                lw r4,0x2d94(r1)</t>
  </si>
  <si>
    <t xml:space="preserve">                lbu r4,0x0030(r4)</t>
  </si>
  <si>
    <t xml:space="preserve">                j 0x00185b34</t>
  </si>
  <si>
    <t>STAT1*(CONST-STAT2)/CONST*STAT3</t>
  </si>
  <si>
    <t>2320A400</t>
  </si>
  <si>
    <t>&lt;!-- New line: CONST - STAT 2. This is normally a nop otherwise. --&gt;</t>
  </si>
  <si>
    <t>36</t>
  </si>
  <si>
    <t>Preserved in original Data format here -&gt;</t>
  </si>
  <si>
    <t># r7 = Ability Y</t>
  </si>
  <si>
    <t># r6 = Br</t>
  </si>
  <si>
    <t># r5 = SP</t>
  </si>
  <si>
    <t># r4 = PA</t>
  </si>
  <si>
    <t># r5 = SP + Y</t>
  </si>
  <si>
    <t># r3 = MA</t>
  </si>
  <si>
    <t># r4 = PA + Y</t>
  </si>
  <si>
    <t># multiply (PA+Y)*Br</t>
  </si>
  <si>
    <t># r3 = MA + Y</t>
  </si>
  <si>
    <t># barehanded: save PA+Y to 0x801938CE</t>
  </si>
  <si>
    <t xml:space="preserve">    &lt;Location file="BATTLE_BIN" offset="11eC08"&gt;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</si>
</sst>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TRUE&quot;;&quot;TRUE&quot;;&quot;FALSE&quot;"/>
    <numFmt numFmtId="165" formatCode="00000000"/>
    <numFmt numFmtId="166" formatCode="00"/>
  </numFmts>
  <fonts count="10" x14ac:knownFonts="1">
    <font>
      <sz val="10"/>
      <name val="Arial"/>
      <family val="2"/>
    </font>
    <font>
      <b/>
      <sz val="10"/>
      <name val="Arial"/>
      <family val="2"/>
    </font>
    <font>
      <b/>
      <sz val="10"/>
      <color indexed="8"/>
      <name val="Arial"/>
      <family val="2"/>
      <charset val="1"/>
    </font>
    <font>
      <b/>
      <sz val="10"/>
      <color indexed="8"/>
      <name val="Arial"/>
      <family val="2"/>
    </font>
    <font>
      <sz val="10"/>
      <color indexed="9"/>
      <name val="Arial"/>
      <family val="2"/>
    </font>
    <font>
      <sz val="11"/>
      <color indexed="8"/>
      <name val="Calibri"/>
      <family val="2"/>
      <charset val="1"/>
    </font>
    <font>
      <sz val="10"/>
      <color indexed="8"/>
      <name val="Courier New"/>
      <family val="3"/>
      <charset val="1"/>
    </font>
    <font>
      <b/>
      <sz val="8"/>
      <color indexed="8"/>
      <name val="Tahoma"/>
      <family val="2"/>
      <charset val="1"/>
    </font>
    <font>
      <sz val="8"/>
      <color indexed="8"/>
      <name val="Tahoma"/>
      <family val="2"/>
      <charset val="1"/>
    </font>
    <font>
      <b/>
      <u/>
      <sz val="10"/>
      <name val="Arial"/>
      <family val="2"/>
    </font>
  </fonts>
  <fills count="6">
    <fill>
      <patternFill patternType="none"/>
    </fill>
    <fill>
      <patternFill patternType="gray125"/>
    </fill>
    <fill>
      <patternFill patternType="solid">
        <fgColor indexed="8"/>
        <bgColor indexed="58"/>
      </patternFill>
    </fill>
    <fill>
      <patternFill patternType="solid">
        <fgColor indexed="20"/>
        <bgColor indexed="36"/>
      </patternFill>
    </fill>
    <fill>
      <patternFill patternType="solid">
        <fgColor indexed="9"/>
        <bgColor indexed="27"/>
      </patternFill>
    </fill>
    <fill>
      <patternFill patternType="solid">
        <fgColor indexed="43"/>
        <bgColor indexed="26"/>
      </patternFill>
    </fill>
  </fills>
  <borders count="4">
    <border>
      <left/>
      <right/>
      <top/>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s>
  <cellStyleXfs count="2">
    <xf numFmtId="0" fontId="0" fillId="0" borderId="0"/>
    <xf numFmtId="0" fontId="5" fillId="0" borderId="0"/>
  </cellStyleXfs>
  <cellXfs count="57">
    <xf numFmtId="0" fontId="0" fillId="0" borderId="0" xfId="0"/>
    <xf numFmtId="0" fontId="0" fillId="2" borderId="0" xfId="0" applyFill="1"/>
    <xf numFmtId="0" fontId="1" fillId="2" borderId="0" xfId="0" applyFont="1" applyFill="1" applyAlignment="1">
      <alignment horizontal="center"/>
    </xf>
    <xf numFmtId="0" fontId="2" fillId="2" borderId="0" xfId="0" applyFont="1" applyFill="1" applyAlignment="1">
      <alignment horizontal="left"/>
    </xf>
    <xf numFmtId="0" fontId="0" fillId="3" borderId="0" xfId="0" applyFill="1"/>
    <xf numFmtId="0" fontId="1" fillId="4" borderId="0" xfId="0" applyFont="1" applyFill="1" applyAlignment="1">
      <alignment horizontal="center"/>
    </xf>
    <xf numFmtId="0" fontId="1" fillId="3" borderId="0" xfId="0" applyFont="1" applyFill="1" applyAlignment="1">
      <alignment horizontal="center"/>
    </xf>
    <xf numFmtId="0" fontId="1" fillId="0" borderId="0" xfId="0" applyFont="1" applyAlignment="1">
      <alignment horizontal="center"/>
    </xf>
    <xf numFmtId="49" fontId="1" fillId="0" borderId="0" xfId="0" applyNumberFormat="1" applyFont="1" applyAlignment="1">
      <alignment horizontal="center"/>
    </xf>
    <xf numFmtId="164" fontId="3" fillId="2" borderId="0" xfId="0" applyNumberFormat="1" applyFont="1" applyFill="1" applyAlignment="1">
      <alignment horizontal="center"/>
    </xf>
    <xf numFmtId="164" fontId="3" fillId="0" borderId="0" xfId="0" applyNumberFormat="1" applyFont="1" applyAlignment="1">
      <alignment horizontal="center"/>
    </xf>
    <xf numFmtId="0" fontId="3" fillId="2" borderId="0" xfId="0" applyFont="1" applyFill="1" applyAlignment="1">
      <alignment horizontal="center"/>
    </xf>
    <xf numFmtId="0" fontId="3" fillId="0" borderId="0" xfId="0" applyFont="1" applyAlignment="1">
      <alignment horizontal="center"/>
    </xf>
    <xf numFmtId="164" fontId="1" fillId="2" borderId="0" xfId="0" applyNumberFormat="1" applyFont="1" applyFill="1" applyAlignment="1">
      <alignment horizontal="center"/>
    </xf>
    <xf numFmtId="0" fontId="1" fillId="3" borderId="0" xfId="0" applyFont="1" applyFill="1" applyAlignment="1">
      <alignment horizontal="right"/>
    </xf>
    <xf numFmtId="0" fontId="1" fillId="4" borderId="0" xfId="0" applyFont="1" applyFill="1" applyAlignment="1">
      <alignment horizontal="right"/>
    </xf>
    <xf numFmtId="49" fontId="0" fillId="0" borderId="0" xfId="0" applyNumberFormat="1" applyAlignment="1">
      <alignment horizontal="right"/>
    </xf>
    <xf numFmtId="0" fontId="0" fillId="4" borderId="0" xfId="0" applyFill="1"/>
    <xf numFmtId="0" fontId="0" fillId="0" borderId="0" xfId="0" applyAlignment="1">
      <alignment horizontal="right"/>
    </xf>
    <xf numFmtId="0" fontId="4" fillId="4" borderId="0" xfId="0" applyFont="1" applyFill="1"/>
    <xf numFmtId="0" fontId="2" fillId="3" borderId="0" xfId="0" applyFont="1" applyFill="1" applyAlignment="1">
      <alignment horizontal="left"/>
    </xf>
    <xf numFmtId="49" fontId="3" fillId="0" borderId="0" xfId="0" applyNumberFormat="1" applyFont="1" applyAlignment="1">
      <alignment horizontal="center"/>
    </xf>
    <xf numFmtId="0" fontId="2" fillId="4" borderId="0" xfId="0" applyFont="1" applyFill="1" applyAlignment="1">
      <alignment horizontal="center"/>
    </xf>
    <xf numFmtId="0" fontId="1" fillId="4" borderId="0" xfId="0" applyFont="1" applyFill="1" applyAlignment="1">
      <alignment horizontal="left"/>
    </xf>
    <xf numFmtId="0" fontId="1" fillId="3" borderId="0" xfId="0" applyFont="1" applyFill="1" applyAlignment="1">
      <alignment horizontal="left"/>
    </xf>
    <xf numFmtId="0" fontId="0" fillId="4" borderId="0" xfId="0" applyFill="1" applyAlignment="1">
      <alignment horizontal="left"/>
    </xf>
    <xf numFmtId="49" fontId="1" fillId="4" borderId="0" xfId="0" applyNumberFormat="1" applyFont="1" applyFill="1" applyAlignment="1">
      <alignment horizontal="center"/>
    </xf>
    <xf numFmtId="49" fontId="6" fillId="0" borderId="0" xfId="1" applyNumberFormat="1" applyFont="1"/>
    <xf numFmtId="49" fontId="6" fillId="0" borderId="0" xfId="1" applyNumberFormat="1" applyFont="1" applyAlignment="1">
      <alignment horizontal="center"/>
    </xf>
    <xf numFmtId="49" fontId="6" fillId="5" borderId="1" xfId="1" applyNumberFormat="1" applyFont="1" applyFill="1" applyBorder="1" applyAlignment="1">
      <alignment horizontal="center"/>
    </xf>
    <xf numFmtId="49" fontId="6" fillId="5" borderId="1" xfId="1" applyNumberFormat="1" applyFont="1" applyFill="1" applyBorder="1"/>
    <xf numFmtId="49" fontId="6" fillId="5" borderId="2" xfId="1" applyNumberFormat="1" applyFont="1" applyFill="1" applyBorder="1" applyAlignment="1">
      <alignment horizontal="center"/>
    </xf>
    <xf numFmtId="49" fontId="6" fillId="5" borderId="2" xfId="1" applyNumberFormat="1" applyFont="1" applyFill="1" applyBorder="1"/>
    <xf numFmtId="49" fontId="6" fillId="5" borderId="3" xfId="1" applyNumberFormat="1" applyFont="1" applyFill="1" applyBorder="1" applyAlignment="1">
      <alignment horizontal="center"/>
    </xf>
    <xf numFmtId="49" fontId="6" fillId="5" borderId="3" xfId="1" applyNumberFormat="1" applyFont="1" applyFill="1" applyBorder="1"/>
    <xf numFmtId="0" fontId="6" fillId="0" borderId="0" xfId="1" applyFont="1" applyAlignment="1">
      <alignment horizontal="center"/>
    </xf>
    <xf numFmtId="0" fontId="6" fillId="0" borderId="0" xfId="1" applyFont="1"/>
    <xf numFmtId="49" fontId="0" fillId="3" borderId="0" xfId="0" applyNumberFormat="1" applyFill="1"/>
    <xf numFmtId="49" fontId="1" fillId="3" borderId="0" xfId="0" applyNumberFormat="1" applyFont="1" applyFill="1"/>
    <xf numFmtId="49" fontId="0" fillId="0" borderId="0" xfId="0" applyNumberFormat="1"/>
    <xf numFmtId="49" fontId="1" fillId="2" borderId="0" xfId="0" applyNumberFormat="1" applyFont="1" applyFill="1"/>
    <xf numFmtId="49" fontId="0" fillId="2" borderId="0" xfId="0" applyNumberFormat="1" applyFill="1"/>
    <xf numFmtId="49" fontId="2" fillId="0" borderId="0" xfId="0" applyNumberFormat="1" applyFont="1"/>
    <xf numFmtId="49" fontId="1" fillId="0" borderId="0" xfId="0" applyNumberFormat="1" applyFont="1"/>
    <xf numFmtId="49" fontId="1" fillId="0" borderId="0" xfId="0" applyNumberFormat="1" applyFont="1" applyAlignment="1">
      <alignment wrapText="1"/>
    </xf>
    <xf numFmtId="49" fontId="0" fillId="0" borderId="0" xfId="0" applyNumberFormat="1" applyAlignment="1">
      <alignment wrapText="1"/>
    </xf>
    <xf numFmtId="49" fontId="1" fillId="3" borderId="0" xfId="0" applyNumberFormat="1" applyFont="1" applyFill="1" applyAlignment="1">
      <alignment horizontal="center"/>
    </xf>
    <xf numFmtId="49" fontId="9" fillId="4" borderId="0" xfId="0" applyNumberFormat="1" applyFont="1" applyFill="1" applyAlignment="1">
      <alignment horizontal="center"/>
    </xf>
    <xf numFmtId="49" fontId="1" fillId="4" borderId="0" xfId="0" applyNumberFormat="1" applyFont="1" applyFill="1"/>
    <xf numFmtId="49" fontId="0" fillId="4" borderId="0" xfId="0" applyNumberFormat="1" applyFill="1"/>
    <xf numFmtId="165" fontId="0" fillId="0" borderId="0" xfId="0" applyNumberFormat="1" applyAlignment="1">
      <alignment horizontal="left"/>
    </xf>
    <xf numFmtId="0" fontId="0" fillId="0" borderId="0" xfId="0" applyAlignment="1">
      <alignment horizontal="left"/>
    </xf>
    <xf numFmtId="49" fontId="5" fillId="0" borderId="0" xfId="1" applyNumberFormat="1"/>
    <xf numFmtId="0" fontId="5" fillId="0" borderId="0" xfId="1"/>
    <xf numFmtId="49" fontId="5" fillId="0" borderId="0" xfId="1" applyNumberFormat="1" applyAlignment="1">
      <alignment horizontal="center"/>
    </xf>
    <xf numFmtId="166" fontId="0" fillId="0" borderId="0" xfId="0" applyNumberFormat="1" applyAlignment="1">
      <alignment horizontal="left"/>
    </xf>
    <xf numFmtId="165" fontId="0" fillId="0" borderId="0" xfId="0" applyNumberFormat="1"/>
  </cellXfs>
  <cellStyles count="2">
    <cellStyle name="Excel Built-in Normal" xfId="1" xr:uid="{00000000-0005-0000-0000-000000000000}"/>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6E6FF"/>
      <rgbColor rgb="00FF0000"/>
      <rgbColor rgb="0000FF00"/>
      <rgbColor rgb="000000FF"/>
      <rgbColor rgb="00FFFF00"/>
      <rgbColor rgb="00FF00FF"/>
      <rgbColor rgb="0000FFFF"/>
      <rgbColor rgb="00800000"/>
      <rgbColor rgb="00008000"/>
      <rgbColor rgb="00000080"/>
      <rgbColor rgb="00808000"/>
      <rgbColor rgb="00B80047"/>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4</xdr:col>
      <xdr:colOff>1143000</xdr:colOff>
      <xdr:row>0</xdr:row>
      <xdr:rowOff>0</xdr:rowOff>
    </xdr:from>
    <xdr:to>
      <xdr:col>4</xdr:col>
      <xdr:colOff>2286000</xdr:colOff>
      <xdr:row>0</xdr:row>
      <xdr:rowOff>830580</xdr:rowOff>
    </xdr:to>
    <xdr:pic>
      <xdr:nvPicPr>
        <xdr:cNvPr id="1025" name="Graphics 2">
          <a:extLst>
            <a:ext uri="{FF2B5EF4-FFF2-40B4-BE49-F238E27FC236}">
              <a16:creationId xmlns:a16="http://schemas.microsoft.com/office/drawing/2014/main" id="{C04FC075-1332-D75E-4C98-27BE6C06A5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00800" y="0"/>
          <a:ext cx="1143000" cy="8305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3</xdr:col>
      <xdr:colOff>838200</xdr:colOff>
      <xdr:row>0</xdr:row>
      <xdr:rowOff>0</xdr:rowOff>
    </xdr:from>
    <xdr:to>
      <xdr:col>4</xdr:col>
      <xdr:colOff>579120</xdr:colOff>
      <xdr:row>0</xdr:row>
      <xdr:rowOff>640080</xdr:rowOff>
    </xdr:to>
    <xdr:pic>
      <xdr:nvPicPr>
        <xdr:cNvPr id="1026" name="Graphics 3">
          <a:extLst>
            <a:ext uri="{FF2B5EF4-FFF2-40B4-BE49-F238E27FC236}">
              <a16:creationId xmlns:a16="http://schemas.microsoft.com/office/drawing/2014/main" id="{3B8470B3-8AFC-A3F2-F3FB-AA0F01C6BD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93920" y="0"/>
          <a:ext cx="1143000" cy="6400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6</xdr:col>
      <xdr:colOff>975360</xdr:colOff>
      <xdr:row>0</xdr:row>
      <xdr:rowOff>746760</xdr:rowOff>
    </xdr:from>
    <xdr:to>
      <xdr:col>7</xdr:col>
      <xdr:colOff>381000</xdr:colOff>
      <xdr:row>0</xdr:row>
      <xdr:rowOff>1668780</xdr:rowOff>
    </xdr:to>
    <xdr:pic>
      <xdr:nvPicPr>
        <xdr:cNvPr id="1027" name="Graphics 4">
          <a:extLst>
            <a:ext uri="{FF2B5EF4-FFF2-40B4-BE49-F238E27FC236}">
              <a16:creationId xmlns:a16="http://schemas.microsoft.com/office/drawing/2014/main" id="{F5340A38-8C48-DD43-B905-43298635B04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904220" y="746760"/>
          <a:ext cx="1203960" cy="9144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4</xdr:col>
      <xdr:colOff>2225040</xdr:colOff>
      <xdr:row>0</xdr:row>
      <xdr:rowOff>655320</xdr:rowOff>
    </xdr:from>
    <xdr:to>
      <xdr:col>5</xdr:col>
      <xdr:colOff>1828800</xdr:colOff>
      <xdr:row>0</xdr:row>
      <xdr:rowOff>1424940</xdr:rowOff>
    </xdr:to>
    <xdr:pic>
      <xdr:nvPicPr>
        <xdr:cNvPr id="1028" name="Graphics 5">
          <a:extLst>
            <a:ext uri="{FF2B5EF4-FFF2-40B4-BE49-F238E27FC236}">
              <a16:creationId xmlns:a16="http://schemas.microsoft.com/office/drawing/2014/main" id="{364EDD69-B4EF-4575-8E8B-AAAE498AA51C}"/>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482840" y="655320"/>
          <a:ext cx="2240280" cy="76962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4</xdr:col>
      <xdr:colOff>518160</xdr:colOff>
      <xdr:row>0</xdr:row>
      <xdr:rowOff>0</xdr:rowOff>
    </xdr:from>
    <xdr:to>
      <xdr:col>4</xdr:col>
      <xdr:colOff>1211580</xdr:colOff>
      <xdr:row>0</xdr:row>
      <xdr:rowOff>1005840</xdr:rowOff>
    </xdr:to>
    <xdr:pic>
      <xdr:nvPicPr>
        <xdr:cNvPr id="1029" name="Graphics 6">
          <a:extLst>
            <a:ext uri="{FF2B5EF4-FFF2-40B4-BE49-F238E27FC236}">
              <a16:creationId xmlns:a16="http://schemas.microsoft.com/office/drawing/2014/main" id="{F9427A13-311B-43A0-E752-82620FEE7321}"/>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775960" y="0"/>
          <a:ext cx="693420" cy="100584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4</xdr:col>
      <xdr:colOff>2225040</xdr:colOff>
      <xdr:row>0</xdr:row>
      <xdr:rowOff>0</xdr:rowOff>
    </xdr:from>
    <xdr:to>
      <xdr:col>5</xdr:col>
      <xdr:colOff>1546860</xdr:colOff>
      <xdr:row>0</xdr:row>
      <xdr:rowOff>640080</xdr:rowOff>
    </xdr:to>
    <xdr:pic>
      <xdr:nvPicPr>
        <xdr:cNvPr id="1030" name="Graphics 7">
          <a:extLst>
            <a:ext uri="{FF2B5EF4-FFF2-40B4-BE49-F238E27FC236}">
              <a16:creationId xmlns:a16="http://schemas.microsoft.com/office/drawing/2014/main" id="{66454B5A-6BFD-A466-57C1-64A59F81F445}"/>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482840" y="0"/>
          <a:ext cx="1958340" cy="6400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4</xdr:col>
      <xdr:colOff>1173480</xdr:colOff>
      <xdr:row>0</xdr:row>
      <xdr:rowOff>861060</xdr:rowOff>
    </xdr:from>
    <xdr:to>
      <xdr:col>4</xdr:col>
      <xdr:colOff>2232660</xdr:colOff>
      <xdr:row>0</xdr:row>
      <xdr:rowOff>1402080</xdr:rowOff>
    </xdr:to>
    <xdr:pic>
      <xdr:nvPicPr>
        <xdr:cNvPr id="1031" name="Graphics 8">
          <a:extLst>
            <a:ext uri="{FF2B5EF4-FFF2-40B4-BE49-F238E27FC236}">
              <a16:creationId xmlns:a16="http://schemas.microsoft.com/office/drawing/2014/main" id="{FBB61770-F31A-51A2-3836-C905482E3F1F}"/>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431280" y="861060"/>
          <a:ext cx="1059180" cy="54102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5</xdr:col>
      <xdr:colOff>1821180</xdr:colOff>
      <xdr:row>0</xdr:row>
      <xdr:rowOff>0</xdr:rowOff>
    </xdr:from>
    <xdr:to>
      <xdr:col>6</xdr:col>
      <xdr:colOff>998220</xdr:colOff>
      <xdr:row>0</xdr:row>
      <xdr:rowOff>1097280</xdr:rowOff>
    </xdr:to>
    <xdr:pic>
      <xdr:nvPicPr>
        <xdr:cNvPr id="1032" name="Graphics 9">
          <a:extLst>
            <a:ext uri="{FF2B5EF4-FFF2-40B4-BE49-F238E27FC236}">
              <a16:creationId xmlns:a16="http://schemas.microsoft.com/office/drawing/2014/main" id="{886D67A5-37FA-7133-0946-E3087ABD417A}"/>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9715500" y="0"/>
          <a:ext cx="1211580" cy="10972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4</xdr:col>
      <xdr:colOff>76200</xdr:colOff>
      <xdr:row>0</xdr:row>
      <xdr:rowOff>670560</xdr:rowOff>
    </xdr:from>
    <xdr:to>
      <xdr:col>4</xdr:col>
      <xdr:colOff>563880</xdr:colOff>
      <xdr:row>0</xdr:row>
      <xdr:rowOff>1127760</xdr:rowOff>
    </xdr:to>
    <xdr:pic>
      <xdr:nvPicPr>
        <xdr:cNvPr id="1033" name="Graphics 10">
          <a:extLst>
            <a:ext uri="{FF2B5EF4-FFF2-40B4-BE49-F238E27FC236}">
              <a16:creationId xmlns:a16="http://schemas.microsoft.com/office/drawing/2014/main" id="{CACF9A1E-4C84-E625-0013-1E661ACA60F6}"/>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334000" y="670560"/>
          <a:ext cx="487680" cy="4572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3</xdr:col>
      <xdr:colOff>830580</xdr:colOff>
      <xdr:row>0</xdr:row>
      <xdr:rowOff>647700</xdr:rowOff>
    </xdr:from>
    <xdr:to>
      <xdr:col>4</xdr:col>
      <xdr:colOff>129540</xdr:colOff>
      <xdr:row>0</xdr:row>
      <xdr:rowOff>1287780</xdr:rowOff>
    </xdr:to>
    <xdr:pic>
      <xdr:nvPicPr>
        <xdr:cNvPr id="1034" name="Graphics 11">
          <a:extLst>
            <a:ext uri="{FF2B5EF4-FFF2-40B4-BE49-F238E27FC236}">
              <a16:creationId xmlns:a16="http://schemas.microsoft.com/office/drawing/2014/main" id="{69C61051-D000-586A-7069-63B36837D949}"/>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4686300" y="647700"/>
          <a:ext cx="701040" cy="6400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6</xdr:col>
      <xdr:colOff>937260</xdr:colOff>
      <xdr:row>0</xdr:row>
      <xdr:rowOff>0</xdr:rowOff>
    </xdr:from>
    <xdr:to>
      <xdr:col>7</xdr:col>
      <xdr:colOff>480060</xdr:colOff>
      <xdr:row>0</xdr:row>
      <xdr:rowOff>739140</xdr:rowOff>
    </xdr:to>
    <xdr:pic>
      <xdr:nvPicPr>
        <xdr:cNvPr id="1035" name="Graphics 12">
          <a:extLst>
            <a:ext uri="{FF2B5EF4-FFF2-40B4-BE49-F238E27FC236}">
              <a16:creationId xmlns:a16="http://schemas.microsoft.com/office/drawing/2014/main" id="{76E81930-3D84-D884-5419-9FC91E3A0204}"/>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0866120" y="0"/>
          <a:ext cx="1341120" cy="73914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693420</xdr:colOff>
      <xdr:row>0</xdr:row>
      <xdr:rowOff>883920</xdr:rowOff>
    </xdr:from>
    <xdr:to>
      <xdr:col>2</xdr:col>
      <xdr:colOff>83820</xdr:colOff>
      <xdr:row>0</xdr:row>
      <xdr:rowOff>1516380</xdr:rowOff>
    </xdr:to>
    <xdr:pic>
      <xdr:nvPicPr>
        <xdr:cNvPr id="1036" name="Graphics 13">
          <a:extLst>
            <a:ext uri="{FF2B5EF4-FFF2-40B4-BE49-F238E27FC236}">
              <a16:creationId xmlns:a16="http://schemas.microsoft.com/office/drawing/2014/main" id="{E308744D-6708-E1A3-29AB-0DEB1ABB5EC5}"/>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1836420" y="883920"/>
          <a:ext cx="617220" cy="63246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1478280</xdr:colOff>
      <xdr:row>0</xdr:row>
      <xdr:rowOff>0</xdr:rowOff>
    </xdr:from>
    <xdr:to>
      <xdr:col>3</xdr:col>
      <xdr:colOff>800100</xdr:colOff>
      <xdr:row>0</xdr:row>
      <xdr:rowOff>1463040</xdr:rowOff>
    </xdr:to>
    <xdr:pic>
      <xdr:nvPicPr>
        <xdr:cNvPr id="1037" name="Graphics 14">
          <a:extLst>
            <a:ext uri="{FF2B5EF4-FFF2-40B4-BE49-F238E27FC236}">
              <a16:creationId xmlns:a16="http://schemas.microsoft.com/office/drawing/2014/main" id="{5D61CAEC-303D-BB4F-1DCF-B9025370AA94}"/>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3848100" y="0"/>
          <a:ext cx="807720" cy="146304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838200</xdr:colOff>
      <xdr:row>0</xdr:row>
      <xdr:rowOff>0</xdr:rowOff>
    </xdr:from>
    <xdr:to>
      <xdr:col>1</xdr:col>
      <xdr:colOff>510540</xdr:colOff>
      <xdr:row>0</xdr:row>
      <xdr:rowOff>640080</xdr:rowOff>
    </xdr:to>
    <xdr:pic>
      <xdr:nvPicPr>
        <xdr:cNvPr id="1038" name="Graphics 1">
          <a:extLst>
            <a:ext uri="{FF2B5EF4-FFF2-40B4-BE49-F238E27FC236}">
              <a16:creationId xmlns:a16="http://schemas.microsoft.com/office/drawing/2014/main" id="{96A06BC8-6080-70FF-96B1-3B3982648DC2}"/>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838200" y="0"/>
          <a:ext cx="815340" cy="6400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0</xdr:colOff>
      <xdr:row>0</xdr:row>
      <xdr:rowOff>0</xdr:rowOff>
    </xdr:from>
    <xdr:to>
      <xdr:col>0</xdr:col>
      <xdr:colOff>800100</xdr:colOff>
      <xdr:row>0</xdr:row>
      <xdr:rowOff>1097280</xdr:rowOff>
    </xdr:to>
    <xdr:pic>
      <xdr:nvPicPr>
        <xdr:cNvPr id="1039" name="Graphics 15">
          <a:extLst>
            <a:ext uri="{FF2B5EF4-FFF2-40B4-BE49-F238E27FC236}">
              <a16:creationId xmlns:a16="http://schemas.microsoft.com/office/drawing/2014/main" id="{C84B3D94-23E8-1352-632F-E2B769ED9293}"/>
            </a:ext>
          </a:extLst>
        </xdr:cNvPr>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0" y="0"/>
          <a:ext cx="800100" cy="10972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0</xdr:col>
      <xdr:colOff>830580</xdr:colOff>
      <xdr:row>0</xdr:row>
      <xdr:rowOff>624840</xdr:rowOff>
    </xdr:from>
    <xdr:to>
      <xdr:col>1</xdr:col>
      <xdr:colOff>632460</xdr:colOff>
      <xdr:row>0</xdr:row>
      <xdr:rowOff>1264920</xdr:rowOff>
    </xdr:to>
    <xdr:pic>
      <xdr:nvPicPr>
        <xdr:cNvPr id="1040" name="Graphics 16">
          <a:extLst>
            <a:ext uri="{FF2B5EF4-FFF2-40B4-BE49-F238E27FC236}">
              <a16:creationId xmlns:a16="http://schemas.microsoft.com/office/drawing/2014/main" id="{9A36ACF4-7CD6-BD30-3AD9-AAB6E7DFF235}"/>
            </a:ext>
          </a:extLst>
        </xdr:cNvPr>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830580" y="624840"/>
          <a:ext cx="944880" cy="6400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xdr:col>
      <xdr:colOff>655320</xdr:colOff>
      <xdr:row>0</xdr:row>
      <xdr:rowOff>0</xdr:rowOff>
    </xdr:from>
    <xdr:to>
      <xdr:col>2</xdr:col>
      <xdr:colOff>251460</xdr:colOff>
      <xdr:row>0</xdr:row>
      <xdr:rowOff>914400</xdr:rowOff>
    </xdr:to>
    <xdr:pic>
      <xdr:nvPicPr>
        <xdr:cNvPr id="1041" name="Graphics 17">
          <a:extLst>
            <a:ext uri="{FF2B5EF4-FFF2-40B4-BE49-F238E27FC236}">
              <a16:creationId xmlns:a16="http://schemas.microsoft.com/office/drawing/2014/main" id="{1F7810BB-8E1B-E1D2-F937-F93416662AAD}"/>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798320" y="0"/>
          <a:ext cx="822960" cy="91440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251460</xdr:colOff>
      <xdr:row>0</xdr:row>
      <xdr:rowOff>0</xdr:rowOff>
    </xdr:from>
    <xdr:to>
      <xdr:col>2</xdr:col>
      <xdr:colOff>1059180</xdr:colOff>
      <xdr:row>0</xdr:row>
      <xdr:rowOff>640080</xdr:rowOff>
    </xdr:to>
    <xdr:pic>
      <xdr:nvPicPr>
        <xdr:cNvPr id="1042" name="Graphics 18">
          <a:extLst>
            <a:ext uri="{FF2B5EF4-FFF2-40B4-BE49-F238E27FC236}">
              <a16:creationId xmlns:a16="http://schemas.microsoft.com/office/drawing/2014/main" id="{8759030C-08CB-47EF-7A8F-DBACE7689807}"/>
            </a:ext>
          </a:extLst>
        </xdr:cNvPr>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2621280" y="0"/>
          <a:ext cx="807720" cy="6400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2</xdr:col>
      <xdr:colOff>266700</xdr:colOff>
      <xdr:row>0</xdr:row>
      <xdr:rowOff>609600</xdr:rowOff>
    </xdr:from>
    <xdr:to>
      <xdr:col>2</xdr:col>
      <xdr:colOff>1089660</xdr:colOff>
      <xdr:row>0</xdr:row>
      <xdr:rowOff>1249680</xdr:rowOff>
    </xdr:to>
    <xdr:pic>
      <xdr:nvPicPr>
        <xdr:cNvPr id="1043" name="Graphics 19">
          <a:extLst>
            <a:ext uri="{FF2B5EF4-FFF2-40B4-BE49-F238E27FC236}">
              <a16:creationId xmlns:a16="http://schemas.microsoft.com/office/drawing/2014/main" id="{2CA4AF23-662B-731B-AFC2-A79E04066A81}"/>
            </a:ext>
          </a:extLst>
        </xdr:cNvPr>
        <xdr:cNvPicPr>
          <a:picLocks noChangeAspect="1" noChangeArrowheads="1"/>
        </xdr:cNvPicPr>
      </xdr:nvPicPr>
      <xdr:blipFill>
        <a:blip xmlns:r="http://schemas.openxmlformats.org/officeDocument/2006/relationships" r:embed="rId19">
          <a:extLst>
            <a:ext uri="{28A0092B-C50C-407E-A947-70E740481C1C}">
              <a14:useLocalDpi xmlns:a14="http://schemas.microsoft.com/office/drawing/2010/main" val="0"/>
            </a:ext>
          </a:extLst>
        </a:blip>
        <a:srcRect/>
        <a:stretch>
          <a:fillRect/>
        </a:stretch>
      </xdr:blipFill>
      <xdr:spPr bwMode="auto">
        <a:xfrm>
          <a:off x="2636520" y="609600"/>
          <a:ext cx="822960" cy="64008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cap="flat">
              <a:solidFill>
                <a:srgbClr val="80808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46"/>
  <sheetViews>
    <sheetView workbookViewId="0">
      <pane xSplit="1" ySplit="2" topLeftCell="B3" activePane="bottomRight" state="frozen"/>
      <selection pane="topRight" activeCell="B1" sqref="B1"/>
      <selection pane="bottomLeft" activeCell="A3" sqref="A3"/>
      <selection pane="bottomRight" activeCell="A2" sqref="A2"/>
    </sheetView>
  </sheetViews>
  <sheetFormatPr defaultColWidth="11.5546875" defaultRowHeight="13.2" x14ac:dyDescent="0.25"/>
  <cols>
    <col min="1" max="1" width="16.6640625" customWidth="1"/>
    <col min="2" max="2" width="17.88671875" customWidth="1"/>
    <col min="3" max="3" width="21.6640625" customWidth="1"/>
    <col min="4" max="4" width="20.44140625" customWidth="1"/>
    <col min="5" max="5" width="38.44140625" customWidth="1"/>
    <col min="6" max="6" width="29.6640625" customWidth="1"/>
    <col min="7" max="7" width="26.21875" customWidth="1"/>
    <col min="8" max="8" width="9" customWidth="1"/>
    <col min="9" max="9" width="9.6640625" customWidth="1"/>
    <col min="10" max="10" width="63.88671875" customWidth="1"/>
    <col min="11" max="11" width="9.6640625" customWidth="1"/>
    <col min="12" max="12" width="11.21875" customWidth="1"/>
    <col min="13" max="13" width="11.88671875" customWidth="1"/>
  </cols>
  <sheetData>
    <row r="1" spans="1:18" s="1" customFormat="1" ht="131.25" customHeight="1" x14ac:dyDescent="0.25">
      <c r="P1" s="2"/>
      <c r="R1" s="3" t="s">
        <v>0</v>
      </c>
    </row>
    <row r="2" spans="1:18" x14ac:dyDescent="0.25">
      <c r="A2" s="4"/>
      <c r="B2" s="5" t="s">
        <v>1</v>
      </c>
      <c r="C2" s="5" t="s">
        <v>2</v>
      </c>
      <c r="D2" s="5" t="s">
        <v>3</v>
      </c>
      <c r="E2" s="5" t="s">
        <v>4</v>
      </c>
      <c r="F2" s="2"/>
      <c r="G2" s="2"/>
      <c r="H2" s="2"/>
      <c r="I2" s="6" t="s">
        <v>5</v>
      </c>
      <c r="J2" s="5"/>
      <c r="K2" s="5"/>
    </row>
    <row r="3" spans="1:18" x14ac:dyDescent="0.25">
      <c r="A3" s="5" t="s">
        <v>6</v>
      </c>
      <c r="B3" s="7" t="s">
        <v>6</v>
      </c>
      <c r="C3" s="8" t="s">
        <v>7</v>
      </c>
      <c r="D3" s="8">
        <v>0</v>
      </c>
      <c r="E3" s="8" t="s">
        <v>8</v>
      </c>
      <c r="F3" s="1"/>
      <c r="G3" s="1"/>
      <c r="H3" s="9"/>
      <c r="I3" s="10" t="str">
        <f t="shared" ref="I3:I34" si="0">C3&amp;D3&amp;E3</f>
        <v>E000</v>
      </c>
      <c r="J3" s="10"/>
      <c r="K3" s="10"/>
    </row>
    <row r="4" spans="1:18" x14ac:dyDescent="0.25">
      <c r="A4" s="5" t="s">
        <v>9</v>
      </c>
      <c r="B4" s="7" t="s">
        <v>6</v>
      </c>
      <c r="C4" s="8" t="s">
        <v>10</v>
      </c>
      <c r="D4" s="8">
        <v>0</v>
      </c>
      <c r="E4" s="8" t="s">
        <v>11</v>
      </c>
      <c r="F4" s="1"/>
      <c r="G4" s="1"/>
      <c r="H4" s="9"/>
      <c r="I4" s="10" t="str">
        <f t="shared" si="0"/>
        <v>F002</v>
      </c>
      <c r="J4" s="10"/>
      <c r="K4" s="10"/>
    </row>
    <row r="5" spans="1:18" x14ac:dyDescent="0.25">
      <c r="A5" s="5" t="s">
        <v>12</v>
      </c>
      <c r="B5" s="7" t="s">
        <v>6</v>
      </c>
      <c r="C5" s="8" t="s">
        <v>7</v>
      </c>
      <c r="D5" s="8">
        <v>0</v>
      </c>
      <c r="E5" s="8" t="s">
        <v>13</v>
      </c>
      <c r="F5" s="1"/>
      <c r="G5" s="1"/>
      <c r="H5" s="9"/>
      <c r="I5" s="10" t="str">
        <f t="shared" si="0"/>
        <v>E004</v>
      </c>
      <c r="J5" s="10"/>
      <c r="K5" s="10"/>
    </row>
    <row r="6" spans="1:18" x14ac:dyDescent="0.25">
      <c r="A6" s="5" t="s">
        <v>14</v>
      </c>
      <c r="B6" s="7" t="s">
        <v>6</v>
      </c>
      <c r="C6" s="8">
        <v>3</v>
      </c>
      <c r="D6" s="8">
        <v>0</v>
      </c>
      <c r="E6" s="8" t="s">
        <v>15</v>
      </c>
      <c r="F6" s="1"/>
      <c r="G6" s="1"/>
      <c r="H6" s="9"/>
      <c r="I6" s="10" t="str">
        <f t="shared" si="0"/>
        <v>3006</v>
      </c>
      <c r="J6" s="10"/>
      <c r="K6" s="10"/>
    </row>
    <row r="7" spans="1:18" x14ac:dyDescent="0.25">
      <c r="A7" s="5" t="s">
        <v>16</v>
      </c>
      <c r="B7" s="7" t="s">
        <v>6</v>
      </c>
      <c r="C7" s="8" t="s">
        <v>17</v>
      </c>
      <c r="D7" s="8">
        <v>0</v>
      </c>
      <c r="E7" s="8" t="s">
        <v>8</v>
      </c>
      <c r="F7" s="1"/>
      <c r="G7" s="1"/>
      <c r="H7" s="9"/>
      <c r="I7" s="10" t="str">
        <f t="shared" si="0"/>
        <v>D000</v>
      </c>
      <c r="J7" s="10"/>
      <c r="K7" s="10"/>
    </row>
    <row r="8" spans="1:18" x14ac:dyDescent="0.25">
      <c r="A8" s="5" t="s">
        <v>18</v>
      </c>
      <c r="B8" s="7" t="s">
        <v>6</v>
      </c>
      <c r="C8" s="8">
        <v>6</v>
      </c>
      <c r="D8" s="8">
        <v>6</v>
      </c>
      <c r="E8" s="8" t="s">
        <v>11</v>
      </c>
      <c r="F8" s="1"/>
      <c r="G8" s="1"/>
      <c r="H8" s="9"/>
      <c r="I8" s="10" t="str">
        <f t="shared" si="0"/>
        <v>6602</v>
      </c>
      <c r="J8" s="10"/>
      <c r="K8" s="10"/>
    </row>
    <row r="9" spans="1:18" x14ac:dyDescent="0.25">
      <c r="A9" s="5" t="s">
        <v>19</v>
      </c>
      <c r="B9" s="7" t="s">
        <v>6</v>
      </c>
      <c r="C9" s="8">
        <v>7</v>
      </c>
      <c r="D9" s="8">
        <v>7</v>
      </c>
      <c r="E9" s="8" t="s">
        <v>13</v>
      </c>
      <c r="F9" s="1"/>
      <c r="G9" s="1"/>
      <c r="H9" s="9"/>
      <c r="I9" s="10" t="str">
        <f t="shared" si="0"/>
        <v>7704</v>
      </c>
      <c r="J9" s="10"/>
      <c r="K9" s="10"/>
    </row>
    <row r="10" spans="1:18" x14ac:dyDescent="0.25">
      <c r="A10" s="5" t="s">
        <v>20</v>
      </c>
      <c r="B10" s="7" t="s">
        <v>6</v>
      </c>
      <c r="C10" s="8">
        <v>8</v>
      </c>
      <c r="D10" s="8">
        <v>8</v>
      </c>
      <c r="E10" s="8" t="s">
        <v>15</v>
      </c>
      <c r="F10" s="1"/>
      <c r="G10" s="1"/>
      <c r="H10" s="9"/>
      <c r="I10" s="10" t="str">
        <f t="shared" si="0"/>
        <v>8806</v>
      </c>
      <c r="J10" s="10"/>
      <c r="K10" s="10"/>
    </row>
    <row r="11" spans="1:18" x14ac:dyDescent="0.25">
      <c r="A11" s="5" t="s">
        <v>21</v>
      </c>
      <c r="B11" s="7" t="s">
        <v>6</v>
      </c>
      <c r="C11" s="8">
        <v>9</v>
      </c>
      <c r="D11" s="8">
        <v>9</v>
      </c>
      <c r="E11" s="8" t="s">
        <v>11</v>
      </c>
      <c r="F11" s="1"/>
      <c r="G11" s="1"/>
      <c r="H11" s="9"/>
      <c r="I11" s="10" t="str">
        <f t="shared" si="0"/>
        <v>9902</v>
      </c>
      <c r="J11" s="10" t="str">
        <f>I3&amp;I4&amp;I5&amp;I6&amp;I7&amp;I8&amp;I9&amp;I10&amp;I11</f>
        <v>E000F002E0043006D0006602770488069902</v>
      </c>
      <c r="K11" s="10"/>
    </row>
    <row r="12" spans="1:18" x14ac:dyDescent="0.25">
      <c r="A12" s="5" t="s">
        <v>22</v>
      </c>
      <c r="B12" s="7" t="s">
        <v>6</v>
      </c>
      <c r="C12" s="8">
        <v>8</v>
      </c>
      <c r="D12" s="8">
        <v>2</v>
      </c>
      <c r="E12" s="8" t="s">
        <v>13</v>
      </c>
      <c r="F12" s="1"/>
      <c r="G12" s="1"/>
      <c r="H12" s="9"/>
      <c r="I12" s="10" t="str">
        <f t="shared" si="0"/>
        <v>8204</v>
      </c>
      <c r="J12" s="10"/>
      <c r="K12" s="10"/>
    </row>
    <row r="13" spans="1:18" x14ac:dyDescent="0.25">
      <c r="A13" s="5" t="s">
        <v>23</v>
      </c>
      <c r="B13" s="7" t="s">
        <v>24</v>
      </c>
      <c r="C13" s="8" t="s">
        <v>7</v>
      </c>
      <c r="D13" s="8">
        <v>0</v>
      </c>
      <c r="E13" s="8" t="s">
        <v>25</v>
      </c>
      <c r="F13" s="1"/>
      <c r="G13" s="1"/>
      <c r="H13" s="11"/>
      <c r="I13" s="10" t="str">
        <f t="shared" si="0"/>
        <v>E008</v>
      </c>
      <c r="J13" s="10"/>
      <c r="K13" s="12"/>
    </row>
    <row r="14" spans="1:18" x14ac:dyDescent="0.25">
      <c r="A14" s="5" t="s">
        <v>26</v>
      </c>
      <c r="B14" s="7" t="s">
        <v>24</v>
      </c>
      <c r="C14" s="8" t="s">
        <v>7</v>
      </c>
      <c r="D14" s="8">
        <v>0</v>
      </c>
      <c r="E14" s="8" t="s">
        <v>27</v>
      </c>
      <c r="F14" s="1"/>
      <c r="G14" s="1"/>
      <c r="H14" s="11"/>
      <c r="I14" s="10" t="str">
        <f t="shared" si="0"/>
        <v>E00A</v>
      </c>
      <c r="J14" s="10"/>
      <c r="K14" s="12"/>
    </row>
    <row r="15" spans="1:18" x14ac:dyDescent="0.25">
      <c r="A15" s="5" t="s">
        <v>28</v>
      </c>
      <c r="B15" s="7" t="s">
        <v>24</v>
      </c>
      <c r="C15" s="8" t="s">
        <v>10</v>
      </c>
      <c r="D15" s="8">
        <v>0</v>
      </c>
      <c r="E15" s="8" t="s">
        <v>25</v>
      </c>
      <c r="F15" s="1"/>
      <c r="G15" s="1"/>
      <c r="H15" s="11"/>
      <c r="I15" s="10" t="str">
        <f t="shared" si="0"/>
        <v>F008</v>
      </c>
      <c r="J15" s="10"/>
      <c r="K15" s="12"/>
    </row>
    <row r="16" spans="1:18" x14ac:dyDescent="0.25">
      <c r="A16" s="5" t="s">
        <v>29</v>
      </c>
      <c r="B16" s="7" t="s">
        <v>24</v>
      </c>
      <c r="C16" s="8">
        <v>3</v>
      </c>
      <c r="D16" s="8">
        <v>0</v>
      </c>
      <c r="E16" s="8" t="s">
        <v>25</v>
      </c>
      <c r="F16" s="1"/>
      <c r="G16" s="1"/>
      <c r="H16" s="11"/>
      <c r="I16" s="10" t="str">
        <f t="shared" si="0"/>
        <v>3008</v>
      </c>
      <c r="J16" s="10"/>
      <c r="K16" s="12"/>
    </row>
    <row r="17" spans="1:11" x14ac:dyDescent="0.25">
      <c r="A17" s="5" t="s">
        <v>30</v>
      </c>
      <c r="B17" s="7" t="s">
        <v>24</v>
      </c>
      <c r="C17" s="8">
        <v>4</v>
      </c>
      <c r="D17" s="8">
        <v>0</v>
      </c>
      <c r="E17" s="8" t="s">
        <v>27</v>
      </c>
      <c r="F17" s="1"/>
      <c r="G17" s="1"/>
      <c r="H17" s="11"/>
      <c r="I17" s="10" t="str">
        <f t="shared" si="0"/>
        <v>400A</v>
      </c>
      <c r="J17" s="10"/>
      <c r="K17" s="12"/>
    </row>
    <row r="18" spans="1:11" x14ac:dyDescent="0.25">
      <c r="A18" s="5" t="s">
        <v>31</v>
      </c>
      <c r="B18" s="7" t="s">
        <v>24</v>
      </c>
      <c r="C18" s="8" t="s">
        <v>17</v>
      </c>
      <c r="D18" s="8">
        <v>0</v>
      </c>
      <c r="E18" s="8" t="s">
        <v>25</v>
      </c>
      <c r="F18" s="1"/>
      <c r="G18" s="1"/>
      <c r="H18" s="9"/>
      <c r="I18" s="10" t="str">
        <f t="shared" si="0"/>
        <v>D008</v>
      </c>
      <c r="J18" s="10"/>
      <c r="K18" s="10"/>
    </row>
    <row r="19" spans="1:11" x14ac:dyDescent="0.25">
      <c r="A19" s="5" t="s">
        <v>32</v>
      </c>
      <c r="B19" s="7" t="s">
        <v>24</v>
      </c>
      <c r="C19" s="8">
        <v>6</v>
      </c>
      <c r="D19" s="8">
        <v>0</v>
      </c>
      <c r="E19" s="8" t="s">
        <v>27</v>
      </c>
      <c r="F19" s="1"/>
      <c r="G19" s="1"/>
      <c r="H19" s="9"/>
      <c r="I19" s="10" t="str">
        <f t="shared" si="0"/>
        <v>600A</v>
      </c>
      <c r="J19" s="10"/>
      <c r="K19" s="10"/>
    </row>
    <row r="20" spans="1:11" x14ac:dyDescent="0.25">
      <c r="A20" s="5" t="s">
        <v>33</v>
      </c>
      <c r="B20" s="7" t="s">
        <v>24</v>
      </c>
      <c r="C20" s="8">
        <v>5</v>
      </c>
      <c r="D20" s="8">
        <v>2</v>
      </c>
      <c r="E20" s="8" t="s">
        <v>27</v>
      </c>
      <c r="F20" s="1"/>
      <c r="G20" s="1"/>
      <c r="H20" s="9"/>
      <c r="I20" s="10" t="str">
        <f t="shared" si="0"/>
        <v>520A</v>
      </c>
      <c r="J20" s="10"/>
      <c r="K20" s="10"/>
    </row>
    <row r="21" spans="1:11" x14ac:dyDescent="0.25">
      <c r="A21" s="5" t="s">
        <v>34</v>
      </c>
      <c r="B21" s="7" t="s">
        <v>35</v>
      </c>
      <c r="C21" s="8" t="s">
        <v>7</v>
      </c>
      <c r="D21" s="8">
        <v>0</v>
      </c>
      <c r="E21" s="8" t="s">
        <v>8</v>
      </c>
      <c r="F21" s="1"/>
      <c r="G21" s="1"/>
      <c r="H21" s="9"/>
      <c r="I21" s="10" t="str">
        <f t="shared" si="0"/>
        <v>E000</v>
      </c>
      <c r="J21" s="10" t="str">
        <f>I12&amp;I13&amp;I14&amp;I15&amp;I16&amp;I17&amp;I18&amp;I19&amp;I20&amp;I21</f>
        <v>8204E008E00AF0083008400AD008600A520AE000</v>
      </c>
      <c r="K21" s="10"/>
    </row>
    <row r="22" spans="1:11" x14ac:dyDescent="0.25">
      <c r="A22" s="5" t="s">
        <v>36</v>
      </c>
      <c r="B22" s="7" t="s">
        <v>35</v>
      </c>
      <c r="C22" s="8" t="s">
        <v>7</v>
      </c>
      <c r="D22" s="8">
        <v>0</v>
      </c>
      <c r="E22" s="8" t="s">
        <v>11</v>
      </c>
      <c r="F22" s="1"/>
      <c r="G22" s="1"/>
      <c r="H22" s="9"/>
      <c r="I22" s="10" t="str">
        <f t="shared" si="0"/>
        <v>E002</v>
      </c>
      <c r="J22" s="10"/>
      <c r="K22" s="10"/>
    </row>
    <row r="23" spans="1:11" x14ac:dyDescent="0.25">
      <c r="A23" s="5" t="s">
        <v>37</v>
      </c>
      <c r="B23" s="7" t="s">
        <v>35</v>
      </c>
      <c r="C23" s="8">
        <v>3</v>
      </c>
      <c r="D23" s="8">
        <v>0</v>
      </c>
      <c r="E23" s="8" t="s">
        <v>13</v>
      </c>
      <c r="F23" s="1"/>
      <c r="G23" s="1"/>
      <c r="H23" s="9"/>
      <c r="I23" s="10" t="str">
        <f t="shared" si="0"/>
        <v>3004</v>
      </c>
      <c r="J23" s="10"/>
      <c r="K23" s="10"/>
    </row>
    <row r="24" spans="1:11" x14ac:dyDescent="0.25">
      <c r="A24" s="5" t="s">
        <v>38</v>
      </c>
      <c r="B24" s="7" t="s">
        <v>35</v>
      </c>
      <c r="C24" s="8">
        <v>7</v>
      </c>
      <c r="D24" s="8">
        <v>0</v>
      </c>
      <c r="E24" s="8" t="s">
        <v>11</v>
      </c>
      <c r="F24" s="1"/>
      <c r="G24" s="1"/>
      <c r="H24" s="9"/>
      <c r="I24" s="10" t="str">
        <f t="shared" si="0"/>
        <v>7002</v>
      </c>
      <c r="J24" s="10"/>
      <c r="K24" s="10"/>
    </row>
    <row r="25" spans="1:11" x14ac:dyDescent="0.25">
      <c r="A25" s="5" t="s">
        <v>39</v>
      </c>
      <c r="B25" s="7" t="s">
        <v>35</v>
      </c>
      <c r="C25" s="8" t="s">
        <v>40</v>
      </c>
      <c r="D25" s="8" t="s">
        <v>41</v>
      </c>
      <c r="E25" s="8" t="s">
        <v>13</v>
      </c>
      <c r="F25" s="1"/>
      <c r="G25" s="1"/>
      <c r="H25" s="9"/>
      <c r="I25" s="10" t="str">
        <f t="shared" si="0"/>
        <v>6004</v>
      </c>
      <c r="J25" s="10"/>
      <c r="K25" s="10"/>
    </row>
    <row r="26" spans="1:11" x14ac:dyDescent="0.25">
      <c r="A26" s="5" t="s">
        <v>42</v>
      </c>
      <c r="B26" s="7" t="s">
        <v>35</v>
      </c>
      <c r="C26" s="8" t="s">
        <v>43</v>
      </c>
      <c r="D26" s="8" t="s">
        <v>41</v>
      </c>
      <c r="E26" s="8" t="s">
        <v>11</v>
      </c>
      <c r="F26" s="1"/>
      <c r="G26" s="1"/>
      <c r="H26" s="9"/>
      <c r="I26" s="10" t="str">
        <f t="shared" si="0"/>
        <v>7002</v>
      </c>
      <c r="J26" s="10"/>
      <c r="K26" s="10"/>
    </row>
    <row r="27" spans="1:11" x14ac:dyDescent="0.25">
      <c r="A27" s="5" t="s">
        <v>44</v>
      </c>
      <c r="B27" s="7" t="s">
        <v>35</v>
      </c>
      <c r="C27" s="8" t="s">
        <v>45</v>
      </c>
      <c r="D27" s="8" t="s">
        <v>41</v>
      </c>
      <c r="E27" s="8" t="s">
        <v>15</v>
      </c>
      <c r="F27" s="1"/>
      <c r="G27" s="2"/>
      <c r="H27" s="9"/>
      <c r="I27" s="10" t="str">
        <f t="shared" si="0"/>
        <v>8006</v>
      </c>
      <c r="J27" s="10"/>
      <c r="K27" s="10"/>
    </row>
    <row r="28" spans="1:11" x14ac:dyDescent="0.25">
      <c r="A28" s="5" t="s">
        <v>46</v>
      </c>
      <c r="B28" s="7" t="s">
        <v>35</v>
      </c>
      <c r="C28" s="8" t="s">
        <v>10</v>
      </c>
      <c r="D28" s="8" t="s">
        <v>41</v>
      </c>
      <c r="E28" s="8" t="s">
        <v>8</v>
      </c>
      <c r="F28" s="1"/>
      <c r="G28" s="2"/>
      <c r="H28" s="9"/>
      <c r="I28" s="10" t="str">
        <f t="shared" si="0"/>
        <v>F000</v>
      </c>
      <c r="J28" s="10"/>
      <c r="K28" s="10"/>
    </row>
    <row r="29" spans="1:11" x14ac:dyDescent="0.25">
      <c r="A29" s="5" t="s">
        <v>47</v>
      </c>
      <c r="B29" s="7" t="s">
        <v>35</v>
      </c>
      <c r="C29" s="8" t="s">
        <v>17</v>
      </c>
      <c r="D29" s="8" t="s">
        <v>41</v>
      </c>
      <c r="E29" s="8" t="s">
        <v>15</v>
      </c>
      <c r="F29" s="1"/>
      <c r="G29" s="2"/>
      <c r="H29" s="9"/>
      <c r="I29" s="10" t="str">
        <f t="shared" si="0"/>
        <v>D006</v>
      </c>
      <c r="J29" s="10"/>
      <c r="K29" s="10"/>
    </row>
    <row r="30" spans="1:11" x14ac:dyDescent="0.25">
      <c r="A30" s="5" t="s">
        <v>48</v>
      </c>
      <c r="B30" s="7" t="s">
        <v>35</v>
      </c>
      <c r="C30" s="8" t="s">
        <v>49</v>
      </c>
      <c r="D30" s="8" t="s">
        <v>41</v>
      </c>
      <c r="E30" s="8" t="s">
        <v>13</v>
      </c>
      <c r="F30" s="1"/>
      <c r="G30" s="2"/>
      <c r="H30" s="9"/>
      <c r="I30" s="10" t="str">
        <f t="shared" si="0"/>
        <v>4004</v>
      </c>
      <c r="J30" s="10"/>
      <c r="K30" s="10"/>
    </row>
    <row r="31" spans="1:11" x14ac:dyDescent="0.25">
      <c r="A31" s="5" t="s">
        <v>50</v>
      </c>
      <c r="B31" s="7" t="s">
        <v>35</v>
      </c>
      <c r="C31" s="8" t="s">
        <v>43</v>
      </c>
      <c r="D31" s="8" t="s">
        <v>41</v>
      </c>
      <c r="E31" s="8" t="s">
        <v>11</v>
      </c>
      <c r="F31" s="1"/>
      <c r="G31" s="2"/>
      <c r="H31" s="9"/>
      <c r="I31" s="10" t="str">
        <f t="shared" si="0"/>
        <v>7002</v>
      </c>
      <c r="J31" s="10" t="str">
        <f>I22&amp;I23&amp;I24&amp;I25&amp;I26&amp;I27&amp;I28&amp;I29&amp;I30&amp;I31</f>
        <v>E00230047002600470028006F000D00640047002</v>
      </c>
      <c r="K31" s="10"/>
    </row>
    <row r="32" spans="1:11" x14ac:dyDescent="0.25">
      <c r="A32" s="5" t="s">
        <v>51</v>
      </c>
      <c r="B32" s="7" t="s">
        <v>35</v>
      </c>
      <c r="C32" s="8" t="s">
        <v>52</v>
      </c>
      <c r="D32" s="8" t="s">
        <v>41</v>
      </c>
      <c r="E32" s="8" t="s">
        <v>8</v>
      </c>
      <c r="F32" s="1"/>
      <c r="G32" s="2"/>
      <c r="H32" s="9"/>
      <c r="I32" s="10" t="str">
        <f t="shared" si="0"/>
        <v>5000</v>
      </c>
      <c r="J32" s="10"/>
      <c r="K32" s="10"/>
    </row>
    <row r="33" spans="1:11" x14ac:dyDescent="0.25">
      <c r="A33" s="5" t="s">
        <v>53</v>
      </c>
      <c r="B33" s="7" t="s">
        <v>35</v>
      </c>
      <c r="C33" s="8" t="s">
        <v>45</v>
      </c>
      <c r="D33" s="8" t="s">
        <v>54</v>
      </c>
      <c r="E33" s="8" t="s">
        <v>11</v>
      </c>
      <c r="F33" s="1"/>
      <c r="G33" s="13"/>
      <c r="H33" s="9"/>
      <c r="I33" s="10" t="str">
        <f t="shared" si="0"/>
        <v>8102</v>
      </c>
      <c r="J33" s="10"/>
      <c r="K33" s="10"/>
    </row>
    <row r="34" spans="1:11" x14ac:dyDescent="0.25">
      <c r="A34" s="5" t="s">
        <v>55</v>
      </c>
      <c r="B34" s="7" t="s">
        <v>35</v>
      </c>
      <c r="C34" s="8" t="s">
        <v>45</v>
      </c>
      <c r="D34" s="8" t="s">
        <v>54</v>
      </c>
      <c r="E34" s="8" t="s">
        <v>11</v>
      </c>
      <c r="F34" s="1"/>
      <c r="G34" s="13"/>
      <c r="H34" s="9"/>
      <c r="I34" s="10" t="str">
        <f t="shared" si="0"/>
        <v>8102</v>
      </c>
      <c r="J34" s="10"/>
      <c r="K34" s="10"/>
    </row>
    <row r="35" spans="1:11" x14ac:dyDescent="0.25">
      <c r="A35" s="5" t="s">
        <v>56</v>
      </c>
      <c r="B35" s="7" t="s">
        <v>57</v>
      </c>
      <c r="C35" s="8" t="s">
        <v>45</v>
      </c>
      <c r="D35" s="8" t="s">
        <v>41</v>
      </c>
      <c r="E35" s="8" t="s">
        <v>58</v>
      </c>
      <c r="F35" s="1"/>
      <c r="G35" s="13"/>
      <c r="H35" s="9"/>
      <c r="I35" s="10" t="str">
        <f t="shared" ref="I35:I66" si="1">C35&amp;D35&amp;E35</f>
        <v>800c</v>
      </c>
      <c r="J35" s="10"/>
      <c r="K35" s="10"/>
    </row>
    <row r="36" spans="1:11" x14ac:dyDescent="0.25">
      <c r="A36" s="5" t="s">
        <v>59</v>
      </c>
      <c r="B36" s="7" t="s">
        <v>57</v>
      </c>
      <c r="C36" s="8" t="s">
        <v>10</v>
      </c>
      <c r="D36" s="8" t="s">
        <v>41</v>
      </c>
      <c r="E36" s="8" t="s">
        <v>58</v>
      </c>
      <c r="F36" s="1"/>
      <c r="G36" s="13"/>
      <c r="H36" s="9"/>
      <c r="I36" s="10" t="str">
        <f t="shared" si="1"/>
        <v>F00c</v>
      </c>
      <c r="J36" s="10"/>
      <c r="K36" s="10"/>
    </row>
    <row r="37" spans="1:11" x14ac:dyDescent="0.25">
      <c r="A37" s="5" t="s">
        <v>60</v>
      </c>
      <c r="B37" s="7" t="s">
        <v>57</v>
      </c>
      <c r="C37" s="8" t="s">
        <v>45</v>
      </c>
      <c r="D37" s="8" t="s">
        <v>41</v>
      </c>
      <c r="E37" s="8" t="s">
        <v>61</v>
      </c>
      <c r="F37" s="1"/>
      <c r="G37" s="13"/>
      <c r="H37" s="9"/>
      <c r="I37" s="10" t="str">
        <f t="shared" si="1"/>
        <v>800E</v>
      </c>
      <c r="J37" s="10"/>
      <c r="K37" s="10"/>
    </row>
    <row r="38" spans="1:11" x14ac:dyDescent="0.25">
      <c r="A38" s="5" t="s">
        <v>62</v>
      </c>
      <c r="B38" s="7" t="s">
        <v>57</v>
      </c>
      <c r="C38" s="8" t="s">
        <v>7</v>
      </c>
      <c r="D38" s="8" t="s">
        <v>41</v>
      </c>
      <c r="E38" s="8" t="s">
        <v>61</v>
      </c>
      <c r="F38" s="1"/>
      <c r="G38" s="13"/>
      <c r="H38" s="9"/>
      <c r="I38" s="10" t="str">
        <f t="shared" si="1"/>
        <v>E00E</v>
      </c>
      <c r="J38" s="10"/>
      <c r="K38" s="10"/>
    </row>
    <row r="39" spans="1:11" x14ac:dyDescent="0.25">
      <c r="A39" s="5" t="s">
        <v>63</v>
      </c>
      <c r="B39" s="7" t="s">
        <v>57</v>
      </c>
      <c r="C39" s="8" t="s">
        <v>52</v>
      </c>
      <c r="D39" s="8" t="s">
        <v>41</v>
      </c>
      <c r="E39" s="8" t="s">
        <v>58</v>
      </c>
      <c r="F39" s="1"/>
      <c r="G39" s="13"/>
      <c r="H39" s="9"/>
      <c r="I39" s="10" t="str">
        <f t="shared" si="1"/>
        <v>500c</v>
      </c>
      <c r="J39" s="10"/>
      <c r="K39" s="10"/>
    </row>
    <row r="40" spans="1:11" x14ac:dyDescent="0.25">
      <c r="A40" s="5" t="s">
        <v>64</v>
      </c>
      <c r="B40" s="7" t="s">
        <v>65</v>
      </c>
      <c r="C40" s="8" t="s">
        <v>17</v>
      </c>
      <c r="D40" s="8" t="s">
        <v>41</v>
      </c>
      <c r="E40" s="8" t="s">
        <v>66</v>
      </c>
      <c r="F40" s="1"/>
      <c r="G40" s="13"/>
      <c r="H40" s="11"/>
      <c r="I40" s="10" t="str">
        <f t="shared" si="1"/>
        <v>D010</v>
      </c>
      <c r="J40" s="10"/>
      <c r="K40" s="12"/>
    </row>
    <row r="41" spans="1:11" x14ac:dyDescent="0.25">
      <c r="A41" s="5" t="s">
        <v>67</v>
      </c>
      <c r="B41" s="7" t="s">
        <v>65</v>
      </c>
      <c r="C41" s="8" t="s">
        <v>17</v>
      </c>
      <c r="D41" s="8" t="s">
        <v>41</v>
      </c>
      <c r="E41" s="8" t="s">
        <v>68</v>
      </c>
      <c r="F41" s="1"/>
      <c r="G41" s="13"/>
      <c r="H41" s="11"/>
      <c r="I41" s="10" t="str">
        <f t="shared" si="1"/>
        <v>D012</v>
      </c>
      <c r="J41" s="10" t="str">
        <f>I32&amp;I33&amp;I34&amp;I35&amp;I36&amp;I37&amp;I38&amp;I39&amp;I40&amp;I41</f>
        <v>500081028102800cF00c800EE00E500cD010D012</v>
      </c>
      <c r="K41" s="12"/>
    </row>
    <row r="42" spans="1:11" x14ac:dyDescent="0.25">
      <c r="A42" s="5" t="s">
        <v>69</v>
      </c>
      <c r="B42" s="7" t="s">
        <v>65</v>
      </c>
      <c r="C42" s="8" t="s">
        <v>17</v>
      </c>
      <c r="D42" s="8" t="s">
        <v>41</v>
      </c>
      <c r="E42" s="8" t="s">
        <v>70</v>
      </c>
      <c r="F42" s="1"/>
      <c r="G42" s="13"/>
      <c r="H42" s="11"/>
      <c r="I42" s="10" t="str">
        <f t="shared" si="1"/>
        <v>D014</v>
      </c>
      <c r="J42" s="10"/>
      <c r="K42" s="12"/>
    </row>
    <row r="43" spans="1:11" x14ac:dyDescent="0.25">
      <c r="A43" s="5" t="s">
        <v>71</v>
      </c>
      <c r="B43" s="7" t="s">
        <v>65</v>
      </c>
      <c r="C43" s="8" t="s">
        <v>52</v>
      </c>
      <c r="D43" s="8" t="s">
        <v>41</v>
      </c>
      <c r="E43" s="8" t="s">
        <v>66</v>
      </c>
      <c r="F43" s="1"/>
      <c r="G43" s="13"/>
      <c r="H43" s="11"/>
      <c r="I43" s="10" t="str">
        <f t="shared" si="1"/>
        <v>5010</v>
      </c>
      <c r="J43" s="10"/>
      <c r="K43" s="12"/>
    </row>
    <row r="44" spans="1:11" x14ac:dyDescent="0.25">
      <c r="A44" s="5" t="s">
        <v>72</v>
      </c>
      <c r="B44" s="7" t="s">
        <v>65</v>
      </c>
      <c r="C44" s="8" t="s">
        <v>49</v>
      </c>
      <c r="D44" s="8" t="s">
        <v>41</v>
      </c>
      <c r="E44" s="8" t="s">
        <v>68</v>
      </c>
      <c r="F44" s="1"/>
      <c r="G44" s="13"/>
      <c r="H44" s="11"/>
      <c r="I44" s="10" t="str">
        <f t="shared" si="1"/>
        <v>4012</v>
      </c>
      <c r="J44" s="10"/>
      <c r="K44" s="12"/>
    </row>
    <row r="45" spans="1:11" x14ac:dyDescent="0.25">
      <c r="A45" s="5" t="s">
        <v>73</v>
      </c>
      <c r="B45" s="7" t="s">
        <v>65</v>
      </c>
      <c r="C45" s="8" t="s">
        <v>74</v>
      </c>
      <c r="D45" s="8" t="s">
        <v>41</v>
      </c>
      <c r="E45" s="8" t="s">
        <v>70</v>
      </c>
      <c r="F45" s="1"/>
      <c r="G45" s="13"/>
      <c r="H45" s="11"/>
      <c r="I45" s="10" t="str">
        <f t="shared" si="1"/>
        <v>3014</v>
      </c>
      <c r="J45" s="10"/>
      <c r="K45" s="12"/>
    </row>
    <row r="46" spans="1:11" x14ac:dyDescent="0.25">
      <c r="A46" s="5"/>
      <c r="B46" s="7" t="s">
        <v>65</v>
      </c>
      <c r="C46" s="8" t="s">
        <v>40</v>
      </c>
      <c r="D46" s="8" t="s">
        <v>41</v>
      </c>
      <c r="E46" s="8" t="s">
        <v>66</v>
      </c>
      <c r="F46" s="1"/>
      <c r="G46" s="13"/>
      <c r="H46" s="11"/>
      <c r="I46" s="10" t="str">
        <f t="shared" si="1"/>
        <v>6010</v>
      </c>
      <c r="J46" s="10"/>
      <c r="K46" s="12"/>
    </row>
    <row r="47" spans="1:11" x14ac:dyDescent="0.25">
      <c r="A47" s="5" t="s">
        <v>75</v>
      </c>
      <c r="B47" s="7" t="s">
        <v>65</v>
      </c>
      <c r="C47" s="8" t="s">
        <v>7</v>
      </c>
      <c r="D47" s="8" t="s">
        <v>41</v>
      </c>
      <c r="E47" s="8" t="s">
        <v>68</v>
      </c>
      <c r="F47" s="1"/>
      <c r="G47" s="13"/>
      <c r="H47" s="11"/>
      <c r="I47" s="10" t="str">
        <f t="shared" si="1"/>
        <v>E012</v>
      </c>
      <c r="J47" s="10"/>
      <c r="K47" s="12"/>
    </row>
    <row r="48" spans="1:11" x14ac:dyDescent="0.25">
      <c r="A48" s="5" t="s">
        <v>76</v>
      </c>
      <c r="B48" s="7" t="s">
        <v>65</v>
      </c>
      <c r="C48" s="8" t="s">
        <v>10</v>
      </c>
      <c r="D48" s="8" t="s">
        <v>41</v>
      </c>
      <c r="E48" s="8" t="s">
        <v>70</v>
      </c>
      <c r="F48" s="1"/>
      <c r="G48" s="13"/>
      <c r="H48" s="9"/>
      <c r="I48" s="10" t="str">
        <f t="shared" si="1"/>
        <v>F014</v>
      </c>
      <c r="J48" s="10"/>
      <c r="K48" s="10"/>
    </row>
    <row r="49" spans="1:11" x14ac:dyDescent="0.25">
      <c r="A49" s="5" t="s">
        <v>77</v>
      </c>
      <c r="B49" s="7" t="s">
        <v>65</v>
      </c>
      <c r="C49" s="8" t="s">
        <v>45</v>
      </c>
      <c r="D49" s="8" t="s">
        <v>41</v>
      </c>
      <c r="E49" s="8" t="s">
        <v>66</v>
      </c>
      <c r="F49" s="1"/>
      <c r="G49" s="13"/>
      <c r="H49" s="9"/>
      <c r="I49" s="10" t="str">
        <f t="shared" si="1"/>
        <v>8010</v>
      </c>
      <c r="J49" s="10"/>
      <c r="K49" s="10"/>
    </row>
    <row r="50" spans="1:11" x14ac:dyDescent="0.25">
      <c r="A50" s="5" t="s">
        <v>78</v>
      </c>
      <c r="B50" s="7" t="s">
        <v>79</v>
      </c>
      <c r="C50" s="8" t="s">
        <v>17</v>
      </c>
      <c r="D50" s="8" t="s">
        <v>41</v>
      </c>
      <c r="E50" s="8" t="s">
        <v>8</v>
      </c>
      <c r="F50" s="1"/>
      <c r="G50" s="2"/>
      <c r="H50" s="9"/>
      <c r="I50" s="10" t="str">
        <f t="shared" si="1"/>
        <v>D000</v>
      </c>
      <c r="J50" s="10"/>
      <c r="K50" s="10"/>
    </row>
    <row r="51" spans="1:11" x14ac:dyDescent="0.25">
      <c r="A51" s="5" t="s">
        <v>80</v>
      </c>
      <c r="B51" s="7" t="s">
        <v>79</v>
      </c>
      <c r="C51" s="8" t="s">
        <v>81</v>
      </c>
      <c r="D51" s="8" t="s">
        <v>41</v>
      </c>
      <c r="E51" s="8" t="s">
        <v>8</v>
      </c>
      <c r="F51" s="1"/>
      <c r="G51" s="2"/>
      <c r="H51" s="9"/>
      <c r="I51" s="10" t="str">
        <f t="shared" si="1"/>
        <v>B000</v>
      </c>
      <c r="J51" s="10" t="str">
        <f>I42&amp;I43&amp;I44&amp;I45&amp;I46&amp;I47&amp;I48&amp;I49&amp;I50&amp;I51</f>
        <v>D0145010401230146010E012F0148010D000B000</v>
      </c>
      <c r="K51" s="10"/>
    </row>
    <row r="52" spans="1:11" x14ac:dyDescent="0.25">
      <c r="A52" s="5" t="s">
        <v>82</v>
      </c>
      <c r="B52" s="7" t="s">
        <v>79</v>
      </c>
      <c r="C52" s="8" t="s">
        <v>7</v>
      </c>
      <c r="D52" s="8" t="s">
        <v>41</v>
      </c>
      <c r="E52" s="8" t="s">
        <v>8</v>
      </c>
      <c r="F52" s="1"/>
      <c r="G52" s="2"/>
      <c r="H52" s="9"/>
      <c r="I52" s="10" t="str">
        <f t="shared" si="1"/>
        <v>E000</v>
      </c>
      <c r="J52" s="10"/>
      <c r="K52" s="10"/>
    </row>
    <row r="53" spans="1:11" x14ac:dyDescent="0.25">
      <c r="A53" s="5" t="s">
        <v>83</v>
      </c>
      <c r="B53" s="7" t="s">
        <v>83</v>
      </c>
      <c r="C53" s="8" t="s">
        <v>7</v>
      </c>
      <c r="D53" s="8" t="s">
        <v>41</v>
      </c>
      <c r="E53" s="8" t="s">
        <v>84</v>
      </c>
      <c r="F53" s="1"/>
      <c r="G53" s="13"/>
      <c r="H53" s="11"/>
      <c r="I53" s="10" t="str">
        <f t="shared" si="1"/>
        <v>E016</v>
      </c>
      <c r="J53" s="10"/>
      <c r="K53" s="12"/>
    </row>
    <row r="54" spans="1:11" x14ac:dyDescent="0.25">
      <c r="A54" s="5" t="s">
        <v>85</v>
      </c>
      <c r="B54" s="7" t="s">
        <v>83</v>
      </c>
      <c r="C54" s="8" t="s">
        <v>86</v>
      </c>
      <c r="D54" s="8" t="s">
        <v>87</v>
      </c>
      <c r="E54" s="8" t="s">
        <v>88</v>
      </c>
      <c r="F54" s="1"/>
      <c r="G54" s="13"/>
      <c r="H54" s="11"/>
      <c r="I54" s="10" t="str">
        <f t="shared" si="1"/>
        <v>9218</v>
      </c>
      <c r="J54" s="10"/>
      <c r="K54" s="12"/>
    </row>
    <row r="55" spans="1:11" x14ac:dyDescent="0.25">
      <c r="A55" s="5" t="s">
        <v>89</v>
      </c>
      <c r="B55" s="7" t="s">
        <v>83</v>
      </c>
      <c r="C55" s="8" t="s">
        <v>86</v>
      </c>
      <c r="D55" s="8" t="s">
        <v>54</v>
      </c>
      <c r="E55" s="8" t="s">
        <v>84</v>
      </c>
      <c r="F55" s="1"/>
      <c r="G55" s="13"/>
      <c r="H55" s="11"/>
      <c r="I55" s="10" t="str">
        <f t="shared" si="1"/>
        <v>9116</v>
      </c>
      <c r="J55" s="10"/>
      <c r="K55" s="12"/>
    </row>
    <row r="56" spans="1:11" x14ac:dyDescent="0.25">
      <c r="A56" s="5" t="s">
        <v>90</v>
      </c>
      <c r="B56" s="7" t="s">
        <v>83</v>
      </c>
      <c r="C56" s="8" t="s">
        <v>91</v>
      </c>
      <c r="D56" s="8" t="s">
        <v>41</v>
      </c>
      <c r="E56" s="8" t="s">
        <v>88</v>
      </c>
      <c r="F56" s="1"/>
      <c r="G56" s="13"/>
      <c r="H56" s="11"/>
      <c r="I56" s="10" t="str">
        <f t="shared" si="1"/>
        <v>C018</v>
      </c>
      <c r="J56" s="10"/>
      <c r="K56" s="12"/>
    </row>
    <row r="57" spans="1:11" x14ac:dyDescent="0.25">
      <c r="A57" s="5" t="s">
        <v>92</v>
      </c>
      <c r="B57" s="7" t="s">
        <v>83</v>
      </c>
      <c r="C57" s="8" t="s">
        <v>86</v>
      </c>
      <c r="D57" s="8" t="s">
        <v>41</v>
      </c>
      <c r="E57" s="8" t="s">
        <v>84</v>
      </c>
      <c r="F57" s="1"/>
      <c r="G57" s="13"/>
      <c r="H57" s="11"/>
      <c r="I57" s="10" t="str">
        <f t="shared" si="1"/>
        <v>9016</v>
      </c>
      <c r="J57" s="10"/>
      <c r="K57" s="12"/>
    </row>
    <row r="58" spans="1:11" x14ac:dyDescent="0.25">
      <c r="A58" s="5" t="s">
        <v>93</v>
      </c>
      <c r="B58" s="7" t="s">
        <v>83</v>
      </c>
      <c r="C58" s="8" t="s">
        <v>10</v>
      </c>
      <c r="D58" s="8" t="s">
        <v>41</v>
      </c>
      <c r="E58" s="8" t="s">
        <v>88</v>
      </c>
      <c r="F58" s="1"/>
      <c r="G58" s="13"/>
      <c r="H58" s="11"/>
      <c r="I58" s="10" t="str">
        <f t="shared" si="1"/>
        <v>F018</v>
      </c>
      <c r="J58" s="10"/>
      <c r="K58" s="12"/>
    </row>
    <row r="59" spans="1:11" x14ac:dyDescent="0.25">
      <c r="A59" s="5" t="s">
        <v>94</v>
      </c>
      <c r="B59" s="7" t="s">
        <v>83</v>
      </c>
      <c r="C59" s="8" t="s">
        <v>95</v>
      </c>
      <c r="D59" s="8" t="s">
        <v>41</v>
      </c>
      <c r="E59" s="8" t="s">
        <v>84</v>
      </c>
      <c r="F59" s="1"/>
      <c r="G59" s="13"/>
      <c r="H59" s="9"/>
      <c r="I59" s="10" t="str">
        <f t="shared" si="1"/>
        <v>A016</v>
      </c>
      <c r="J59" s="10"/>
      <c r="K59" s="10"/>
    </row>
    <row r="60" spans="1:11" x14ac:dyDescent="0.25">
      <c r="A60" s="5" t="s">
        <v>96</v>
      </c>
      <c r="B60" s="7" t="s">
        <v>83</v>
      </c>
      <c r="C60" s="8" t="s">
        <v>81</v>
      </c>
      <c r="D60" s="8" t="s">
        <v>41</v>
      </c>
      <c r="E60" s="8" t="s">
        <v>88</v>
      </c>
      <c r="F60" s="1"/>
      <c r="G60" s="13"/>
      <c r="H60" s="9"/>
      <c r="I60" s="10" t="str">
        <f t="shared" si="1"/>
        <v>B018</v>
      </c>
      <c r="J60" s="10"/>
      <c r="K60" s="10"/>
    </row>
    <row r="61" spans="1:11" x14ac:dyDescent="0.25">
      <c r="A61" s="5" t="s">
        <v>97</v>
      </c>
      <c r="B61" s="7" t="s">
        <v>98</v>
      </c>
      <c r="C61" s="8" t="s">
        <v>17</v>
      </c>
      <c r="D61" s="8" t="s">
        <v>41</v>
      </c>
      <c r="E61" s="8" t="s">
        <v>99</v>
      </c>
      <c r="F61" s="1"/>
      <c r="G61" s="13"/>
      <c r="H61" s="11"/>
      <c r="I61" s="10" t="str">
        <f t="shared" si="1"/>
        <v>D01A</v>
      </c>
      <c r="J61" s="10" t="str">
        <f>I52&amp;I53&amp;I54&amp;I55&amp;I56&amp;I57&amp;I58&amp;I59&amp;I60&amp;I61</f>
        <v>E000E01692189116C0189016F018A016B018D01A</v>
      </c>
      <c r="K61" s="12"/>
    </row>
    <row r="62" spans="1:11" x14ac:dyDescent="0.25">
      <c r="A62" s="5" t="s">
        <v>100</v>
      </c>
      <c r="B62" s="7" t="s">
        <v>98</v>
      </c>
      <c r="C62" s="8" t="s">
        <v>43</v>
      </c>
      <c r="D62" s="8" t="s">
        <v>41</v>
      </c>
      <c r="E62" s="8" t="s">
        <v>99</v>
      </c>
      <c r="F62" s="1"/>
      <c r="G62" s="13"/>
      <c r="H62" s="11"/>
      <c r="I62" s="10" t="str">
        <f t="shared" si="1"/>
        <v>701A</v>
      </c>
      <c r="J62" s="10"/>
      <c r="K62" s="12"/>
    </row>
    <row r="63" spans="1:11" x14ac:dyDescent="0.25">
      <c r="A63" s="5" t="s">
        <v>101</v>
      </c>
      <c r="B63" s="7" t="s">
        <v>98</v>
      </c>
      <c r="C63" s="8" t="s">
        <v>49</v>
      </c>
      <c r="D63" s="8" t="s">
        <v>41</v>
      </c>
      <c r="E63" s="8" t="s">
        <v>99</v>
      </c>
      <c r="F63" s="1"/>
      <c r="G63" s="13"/>
      <c r="H63" s="9"/>
      <c r="I63" s="10" t="str">
        <f t="shared" si="1"/>
        <v>401A</v>
      </c>
      <c r="J63" s="10"/>
      <c r="K63" s="10"/>
    </row>
    <row r="64" spans="1:11" x14ac:dyDescent="0.25">
      <c r="A64" s="5" t="s">
        <v>102</v>
      </c>
      <c r="B64" s="7" t="s">
        <v>98</v>
      </c>
      <c r="C64" s="8" t="s">
        <v>7</v>
      </c>
      <c r="D64" s="8" t="s">
        <v>41</v>
      </c>
      <c r="E64" s="8" t="s">
        <v>99</v>
      </c>
      <c r="F64" s="1"/>
      <c r="G64" s="13"/>
      <c r="H64" s="11"/>
      <c r="I64" s="10" t="str">
        <f t="shared" si="1"/>
        <v>E01A</v>
      </c>
      <c r="J64" s="10"/>
      <c r="K64" s="12"/>
    </row>
    <row r="65" spans="1:11" x14ac:dyDescent="0.25">
      <c r="A65" s="5" t="s">
        <v>103</v>
      </c>
      <c r="B65" s="7" t="s">
        <v>98</v>
      </c>
      <c r="C65" s="8" t="s">
        <v>17</v>
      </c>
      <c r="D65" s="8" t="s">
        <v>41</v>
      </c>
      <c r="E65" s="8" t="s">
        <v>104</v>
      </c>
      <c r="F65" s="1"/>
      <c r="G65" s="13"/>
      <c r="H65" s="11"/>
      <c r="I65" s="10" t="str">
        <f t="shared" si="1"/>
        <v>D01C</v>
      </c>
      <c r="J65" s="10"/>
      <c r="K65" s="12"/>
    </row>
    <row r="66" spans="1:11" x14ac:dyDescent="0.25">
      <c r="A66" s="5" t="s">
        <v>105</v>
      </c>
      <c r="B66" s="7" t="s">
        <v>98</v>
      </c>
      <c r="C66" s="8" t="s">
        <v>49</v>
      </c>
      <c r="D66" s="8" t="s">
        <v>41</v>
      </c>
      <c r="E66" s="8" t="s">
        <v>104</v>
      </c>
      <c r="F66" s="1"/>
      <c r="G66" s="13"/>
      <c r="H66" s="11"/>
      <c r="I66" s="10" t="str">
        <f t="shared" si="1"/>
        <v>401C</v>
      </c>
      <c r="J66" s="10"/>
      <c r="K66" s="12"/>
    </row>
    <row r="67" spans="1:11" x14ac:dyDescent="0.25">
      <c r="A67" s="5" t="s">
        <v>106</v>
      </c>
      <c r="B67" s="7" t="s">
        <v>98</v>
      </c>
      <c r="C67" s="8" t="s">
        <v>52</v>
      </c>
      <c r="D67" s="8" t="s">
        <v>41</v>
      </c>
      <c r="E67" s="8" t="s">
        <v>104</v>
      </c>
      <c r="F67" s="1"/>
      <c r="G67" s="13"/>
      <c r="H67" s="9"/>
      <c r="I67" s="10" t="str">
        <f t="shared" ref="I67:I98" si="2">C67&amp;D67&amp;E67</f>
        <v>501C</v>
      </c>
      <c r="J67" s="10"/>
      <c r="K67" s="10"/>
    </row>
    <row r="68" spans="1:11" x14ac:dyDescent="0.25">
      <c r="A68" s="5" t="s">
        <v>107</v>
      </c>
      <c r="B68" s="7" t="s">
        <v>98</v>
      </c>
      <c r="C68" s="8" t="s">
        <v>43</v>
      </c>
      <c r="D68" s="8" t="s">
        <v>41</v>
      </c>
      <c r="E68" s="8" t="s">
        <v>104</v>
      </c>
      <c r="F68" s="1"/>
      <c r="G68" s="13"/>
      <c r="H68" s="9"/>
      <c r="I68" s="10" t="str">
        <f t="shared" si="2"/>
        <v>701C</v>
      </c>
      <c r="J68" s="10"/>
      <c r="K68" s="10"/>
    </row>
    <row r="69" spans="1:11" x14ac:dyDescent="0.25">
      <c r="A69" s="5" t="s">
        <v>108</v>
      </c>
      <c r="B69" s="7" t="s">
        <v>108</v>
      </c>
      <c r="C69" s="8" t="s">
        <v>10</v>
      </c>
      <c r="D69" s="8" t="s">
        <v>41</v>
      </c>
      <c r="E69" s="8" t="s">
        <v>109</v>
      </c>
      <c r="F69" s="1"/>
      <c r="G69" s="2"/>
      <c r="H69" s="9"/>
      <c r="I69" s="10" t="str">
        <f t="shared" si="2"/>
        <v>F003</v>
      </c>
      <c r="J69" s="10"/>
      <c r="K69" s="10"/>
    </row>
    <row r="70" spans="1:11" x14ac:dyDescent="0.25">
      <c r="A70" s="5" t="s">
        <v>110</v>
      </c>
      <c r="B70" s="7" t="s">
        <v>108</v>
      </c>
      <c r="C70" s="8" t="s">
        <v>86</v>
      </c>
      <c r="D70" s="8" t="s">
        <v>41</v>
      </c>
      <c r="E70" s="8" t="s">
        <v>109</v>
      </c>
      <c r="F70" s="1"/>
      <c r="G70" s="2"/>
      <c r="H70" s="9"/>
      <c r="I70" s="10" t="str">
        <f t="shared" si="2"/>
        <v>9003</v>
      </c>
      <c r="J70" s="10"/>
      <c r="K70" s="10"/>
    </row>
    <row r="71" spans="1:11" x14ac:dyDescent="0.25">
      <c r="A71" s="5" t="s">
        <v>111</v>
      </c>
      <c r="B71" s="7" t="s">
        <v>108</v>
      </c>
      <c r="C71" s="8" t="s">
        <v>95</v>
      </c>
      <c r="D71" s="8" t="s">
        <v>41</v>
      </c>
      <c r="E71" s="8" t="s">
        <v>109</v>
      </c>
      <c r="F71" s="1"/>
      <c r="G71" s="2"/>
      <c r="H71" s="9"/>
      <c r="I71" s="10" t="str">
        <f t="shared" si="2"/>
        <v>A003</v>
      </c>
      <c r="J71" s="10" t="str">
        <f>I62&amp;I63&amp;I64&amp;I65&amp;I66&amp;I67&amp;I68&amp;I69&amp;I70&amp;I71</f>
        <v>701A401AE01AD01C401C501C701CF0039003A003</v>
      </c>
      <c r="K71" s="10"/>
    </row>
    <row r="72" spans="1:11" x14ac:dyDescent="0.25">
      <c r="A72" s="5" t="s">
        <v>112</v>
      </c>
      <c r="B72" s="7" t="s">
        <v>108</v>
      </c>
      <c r="C72" s="8" t="s">
        <v>17</v>
      </c>
      <c r="D72" s="8" t="s">
        <v>41</v>
      </c>
      <c r="E72" s="8" t="s">
        <v>109</v>
      </c>
      <c r="F72" s="1"/>
      <c r="G72" s="13"/>
      <c r="H72" s="9"/>
      <c r="I72" s="10" t="str">
        <f t="shared" si="2"/>
        <v>D003</v>
      </c>
      <c r="J72" s="10"/>
      <c r="K72" s="10"/>
    </row>
    <row r="73" spans="1:11" x14ac:dyDescent="0.25">
      <c r="A73" s="5" t="s">
        <v>113</v>
      </c>
      <c r="B73" s="7" t="s">
        <v>114</v>
      </c>
      <c r="C73" s="8" t="s">
        <v>17</v>
      </c>
      <c r="D73" s="8" t="s">
        <v>54</v>
      </c>
      <c r="E73" s="8" t="s">
        <v>8</v>
      </c>
      <c r="F73" s="1"/>
      <c r="G73" s="13"/>
      <c r="H73" s="9"/>
      <c r="I73" s="10" t="str">
        <f t="shared" si="2"/>
        <v>D100</v>
      </c>
      <c r="J73" s="10"/>
      <c r="K73" s="10"/>
    </row>
    <row r="74" spans="1:11" x14ac:dyDescent="0.25">
      <c r="A74" s="5" t="s">
        <v>115</v>
      </c>
      <c r="B74" s="7" t="s">
        <v>114</v>
      </c>
      <c r="C74" s="8" t="s">
        <v>95</v>
      </c>
      <c r="D74" s="8" t="s">
        <v>54</v>
      </c>
      <c r="E74" s="8" t="s">
        <v>8</v>
      </c>
      <c r="F74" s="1"/>
      <c r="G74" s="13"/>
      <c r="H74" s="9"/>
      <c r="I74" s="10" t="str">
        <f t="shared" si="2"/>
        <v>A100</v>
      </c>
      <c r="J74" s="10"/>
      <c r="K74" s="10"/>
    </row>
    <row r="75" spans="1:11" x14ac:dyDescent="0.25">
      <c r="A75" s="5" t="s">
        <v>116</v>
      </c>
      <c r="B75" s="7" t="s">
        <v>114</v>
      </c>
      <c r="C75" s="8" t="s">
        <v>7</v>
      </c>
      <c r="D75" s="8" t="s">
        <v>54</v>
      </c>
      <c r="E75" s="8" t="s">
        <v>8</v>
      </c>
      <c r="F75" s="1"/>
      <c r="G75" s="13"/>
      <c r="H75" s="9"/>
      <c r="I75" s="10" t="str">
        <f t="shared" si="2"/>
        <v>E100</v>
      </c>
      <c r="J75" s="10"/>
      <c r="K75" s="10"/>
    </row>
    <row r="76" spans="1:11" x14ac:dyDescent="0.25">
      <c r="A76" s="5" t="s">
        <v>117</v>
      </c>
      <c r="B76" s="7" t="s">
        <v>114</v>
      </c>
      <c r="C76" s="8" t="s">
        <v>17</v>
      </c>
      <c r="D76" s="8" t="s">
        <v>54</v>
      </c>
      <c r="E76" s="8" t="s">
        <v>11</v>
      </c>
      <c r="F76" s="1"/>
      <c r="G76" s="13"/>
      <c r="H76" s="9"/>
      <c r="I76" s="10" t="str">
        <f t="shared" si="2"/>
        <v>D102</v>
      </c>
      <c r="J76" s="10"/>
      <c r="K76" s="10"/>
    </row>
    <row r="77" spans="1:11" x14ac:dyDescent="0.25">
      <c r="A77" s="5" t="s">
        <v>118</v>
      </c>
      <c r="B77" s="7" t="s">
        <v>114</v>
      </c>
      <c r="C77" s="8" t="s">
        <v>7</v>
      </c>
      <c r="D77" s="8" t="s">
        <v>54</v>
      </c>
      <c r="E77" s="8" t="s">
        <v>11</v>
      </c>
      <c r="F77" s="1"/>
      <c r="G77" s="13"/>
      <c r="H77" s="9"/>
      <c r="I77" s="10" t="str">
        <f t="shared" si="2"/>
        <v>E102</v>
      </c>
      <c r="J77" s="10"/>
      <c r="K77" s="10"/>
    </row>
    <row r="78" spans="1:11" x14ac:dyDescent="0.25">
      <c r="A78" s="5" t="s">
        <v>119</v>
      </c>
      <c r="B78" s="7" t="s">
        <v>114</v>
      </c>
      <c r="C78" s="8" t="s">
        <v>81</v>
      </c>
      <c r="D78" s="8" t="s">
        <v>54</v>
      </c>
      <c r="E78" s="8" t="s">
        <v>11</v>
      </c>
      <c r="F78" s="1"/>
      <c r="G78" s="13"/>
      <c r="H78" s="9"/>
      <c r="I78" s="10" t="str">
        <f t="shared" si="2"/>
        <v>B102</v>
      </c>
      <c r="J78" s="10"/>
      <c r="K78" s="10"/>
    </row>
    <row r="79" spans="1:11" x14ac:dyDescent="0.25">
      <c r="A79" s="5" t="s">
        <v>120</v>
      </c>
      <c r="B79" s="7" t="s">
        <v>121</v>
      </c>
      <c r="C79" s="8" t="s">
        <v>7</v>
      </c>
      <c r="D79" s="8" t="s">
        <v>41</v>
      </c>
      <c r="E79" s="8" t="s">
        <v>8</v>
      </c>
      <c r="F79" s="1"/>
      <c r="G79" s="2"/>
      <c r="H79" s="9"/>
      <c r="I79" s="10" t="str">
        <f t="shared" si="2"/>
        <v>E000</v>
      </c>
      <c r="J79" s="10"/>
      <c r="K79" s="10"/>
    </row>
    <row r="80" spans="1:11" x14ac:dyDescent="0.25">
      <c r="A80" s="5" t="s">
        <v>122</v>
      </c>
      <c r="B80" s="7" t="s">
        <v>121</v>
      </c>
      <c r="C80" s="8" t="s">
        <v>10</v>
      </c>
      <c r="D80" s="8" t="s">
        <v>41</v>
      </c>
      <c r="E80" s="8" t="s">
        <v>8</v>
      </c>
      <c r="F80" s="1"/>
      <c r="G80" s="2"/>
      <c r="H80" s="9"/>
      <c r="I80" s="10" t="str">
        <f t="shared" si="2"/>
        <v>F000</v>
      </c>
      <c r="J80" s="10"/>
      <c r="K80" s="10"/>
    </row>
    <row r="81" spans="1:11" x14ac:dyDescent="0.25">
      <c r="A81" s="5" t="s">
        <v>123</v>
      </c>
      <c r="B81" s="7" t="s">
        <v>121</v>
      </c>
      <c r="C81" s="8" t="s">
        <v>95</v>
      </c>
      <c r="D81" s="8" t="s">
        <v>41</v>
      </c>
      <c r="E81" s="8" t="s">
        <v>8</v>
      </c>
      <c r="F81" s="1"/>
      <c r="G81" s="2"/>
      <c r="H81" s="9"/>
      <c r="I81" s="10" t="str">
        <f t="shared" si="2"/>
        <v>A000</v>
      </c>
      <c r="J81" s="10" t="str">
        <f>I72&amp;I73&amp;I74&amp;I75&amp;I76&amp;I77&amp;I78&amp;I79&amp;I80&amp;I81</f>
        <v>D003D100A100E100D102E102B102E000F000A000</v>
      </c>
      <c r="K81" s="10"/>
    </row>
    <row r="82" spans="1:11" x14ac:dyDescent="0.25">
      <c r="A82" s="5" t="s">
        <v>124</v>
      </c>
      <c r="B82" s="7" t="s">
        <v>121</v>
      </c>
      <c r="C82" s="8" t="s">
        <v>81</v>
      </c>
      <c r="D82" s="8" t="s">
        <v>41</v>
      </c>
      <c r="E82" s="8" t="s">
        <v>109</v>
      </c>
      <c r="F82" s="1"/>
      <c r="G82" s="2"/>
      <c r="H82" s="9"/>
      <c r="I82" s="10" t="str">
        <f t="shared" si="2"/>
        <v>B003</v>
      </c>
      <c r="J82" s="10"/>
      <c r="K82" s="10"/>
    </row>
    <row r="83" spans="1:11" x14ac:dyDescent="0.25">
      <c r="A83" s="5" t="s">
        <v>125</v>
      </c>
      <c r="B83" s="7" t="s">
        <v>121</v>
      </c>
      <c r="C83" s="8" t="s">
        <v>74</v>
      </c>
      <c r="D83" s="8" t="s">
        <v>41</v>
      </c>
      <c r="E83" s="8" t="s">
        <v>109</v>
      </c>
      <c r="F83" s="1"/>
      <c r="G83" s="2"/>
      <c r="H83" s="9"/>
      <c r="I83" s="10" t="str">
        <f t="shared" si="2"/>
        <v>3003</v>
      </c>
      <c r="J83" s="10"/>
      <c r="K83" s="10"/>
    </row>
    <row r="84" spans="1:11" x14ac:dyDescent="0.25">
      <c r="A84" s="5" t="s">
        <v>126</v>
      </c>
      <c r="B84" s="7" t="s">
        <v>121</v>
      </c>
      <c r="C84" s="8" t="s">
        <v>10</v>
      </c>
      <c r="D84" s="8" t="s">
        <v>41</v>
      </c>
      <c r="E84" s="8" t="s">
        <v>109</v>
      </c>
      <c r="F84" s="1"/>
      <c r="G84" s="2"/>
      <c r="H84" s="9"/>
      <c r="I84" s="10" t="str">
        <f t="shared" si="2"/>
        <v>F003</v>
      </c>
      <c r="J84" s="10"/>
      <c r="K84" s="10"/>
    </row>
    <row r="85" spans="1:11" x14ac:dyDescent="0.25">
      <c r="A85" s="5" t="s">
        <v>127</v>
      </c>
      <c r="B85" s="7" t="s">
        <v>128</v>
      </c>
      <c r="C85" s="8" t="s">
        <v>17</v>
      </c>
      <c r="D85" s="8" t="s">
        <v>41</v>
      </c>
      <c r="E85" s="8" t="s">
        <v>8</v>
      </c>
      <c r="F85" s="1"/>
      <c r="G85" s="2"/>
      <c r="H85" s="9"/>
      <c r="I85" s="10" t="str">
        <f t="shared" si="2"/>
        <v>D000</v>
      </c>
      <c r="J85" s="10"/>
      <c r="K85" s="10"/>
    </row>
    <row r="86" spans="1:11" x14ac:dyDescent="0.25">
      <c r="A86" s="5" t="s">
        <v>129</v>
      </c>
      <c r="B86" s="7" t="s">
        <v>128</v>
      </c>
      <c r="C86" s="8" t="s">
        <v>43</v>
      </c>
      <c r="D86" s="8" t="s">
        <v>41</v>
      </c>
      <c r="E86" s="8" t="s">
        <v>8</v>
      </c>
      <c r="F86" s="1"/>
      <c r="G86" s="2"/>
      <c r="H86" s="9"/>
      <c r="I86" s="10" t="str">
        <f t="shared" si="2"/>
        <v>7000</v>
      </c>
      <c r="J86" s="10"/>
      <c r="K86" s="10"/>
    </row>
    <row r="87" spans="1:11" x14ac:dyDescent="0.25">
      <c r="A87" s="5" t="s">
        <v>130</v>
      </c>
      <c r="B87" s="7" t="s">
        <v>128</v>
      </c>
      <c r="C87" s="8" t="s">
        <v>7</v>
      </c>
      <c r="D87" s="8" t="s">
        <v>41</v>
      </c>
      <c r="E87" s="8" t="s">
        <v>8</v>
      </c>
      <c r="F87" s="1"/>
      <c r="G87" s="2"/>
      <c r="H87" s="9"/>
      <c r="I87" s="10" t="str">
        <f t="shared" si="2"/>
        <v>E000</v>
      </c>
      <c r="J87" s="10"/>
      <c r="K87" s="10"/>
    </row>
    <row r="88" spans="1:11" x14ac:dyDescent="0.25">
      <c r="A88" s="5" t="s">
        <v>131</v>
      </c>
      <c r="B88" s="7" t="s">
        <v>128</v>
      </c>
      <c r="C88" s="8" t="s">
        <v>10</v>
      </c>
      <c r="D88" s="8" t="s">
        <v>41</v>
      </c>
      <c r="E88" s="8" t="s">
        <v>8</v>
      </c>
      <c r="F88" s="1"/>
      <c r="G88" s="2"/>
      <c r="H88" s="9"/>
      <c r="I88" s="10" t="str">
        <f t="shared" si="2"/>
        <v>F000</v>
      </c>
      <c r="J88" s="10"/>
      <c r="K88" s="10"/>
    </row>
    <row r="89" spans="1:11" x14ac:dyDescent="0.25">
      <c r="A89" s="5" t="s">
        <v>132</v>
      </c>
      <c r="B89" s="7" t="s">
        <v>128</v>
      </c>
      <c r="C89" s="8" t="s">
        <v>74</v>
      </c>
      <c r="D89" s="8" t="s">
        <v>41</v>
      </c>
      <c r="E89" s="8" t="s">
        <v>8</v>
      </c>
      <c r="F89" s="1"/>
      <c r="G89" s="2"/>
      <c r="H89" s="9"/>
      <c r="I89" s="10" t="str">
        <f t="shared" si="2"/>
        <v>3000</v>
      </c>
      <c r="J89" s="10"/>
      <c r="K89" s="10"/>
    </row>
    <row r="90" spans="1:11" x14ac:dyDescent="0.25">
      <c r="A90" s="5" t="s">
        <v>133</v>
      </c>
      <c r="B90" s="7" t="s">
        <v>128</v>
      </c>
      <c r="C90" s="8" t="s">
        <v>7</v>
      </c>
      <c r="D90" s="8" t="s">
        <v>41</v>
      </c>
      <c r="E90" s="8" t="s">
        <v>109</v>
      </c>
      <c r="F90" s="1"/>
      <c r="G90" s="2"/>
      <c r="H90" s="9"/>
      <c r="I90" s="10" t="str">
        <f t="shared" si="2"/>
        <v>E003</v>
      </c>
      <c r="J90" s="10"/>
      <c r="K90" s="10"/>
    </row>
    <row r="91" spans="1:11" x14ac:dyDescent="0.25">
      <c r="A91" s="5" t="s">
        <v>134</v>
      </c>
      <c r="B91" s="7" t="s">
        <v>128</v>
      </c>
      <c r="C91" s="8" t="s">
        <v>91</v>
      </c>
      <c r="D91" s="8" t="s">
        <v>41</v>
      </c>
      <c r="E91" s="8" t="s">
        <v>109</v>
      </c>
      <c r="F91" s="1"/>
      <c r="G91" s="2"/>
      <c r="H91" s="9"/>
      <c r="I91" s="10" t="str">
        <f t="shared" si="2"/>
        <v>C003</v>
      </c>
      <c r="J91" s="10" t="str">
        <f>I82&amp;I83&amp;I84&amp;I85&amp;I86&amp;I87&amp;I88&amp;I89&amp;I90&amp;I91</f>
        <v>B0033003F003D0007000E000F0003000E003C003</v>
      </c>
      <c r="K91" s="10"/>
    </row>
    <row r="92" spans="1:11" x14ac:dyDescent="0.25">
      <c r="A92" s="5" t="s">
        <v>135</v>
      </c>
      <c r="B92" s="7" t="s">
        <v>128</v>
      </c>
      <c r="C92" s="8" t="s">
        <v>81</v>
      </c>
      <c r="D92" s="8" t="s">
        <v>41</v>
      </c>
      <c r="E92" s="8" t="s">
        <v>109</v>
      </c>
      <c r="F92" s="1"/>
      <c r="G92" s="13"/>
      <c r="H92" s="9"/>
      <c r="I92" s="10" t="str">
        <f t="shared" si="2"/>
        <v>B003</v>
      </c>
      <c r="J92" s="10"/>
      <c r="K92" s="10"/>
    </row>
    <row r="93" spans="1:11" x14ac:dyDescent="0.25">
      <c r="A93" s="5" t="s">
        <v>136</v>
      </c>
      <c r="B93" s="7" t="s">
        <v>128</v>
      </c>
      <c r="C93" s="8" t="s">
        <v>10</v>
      </c>
      <c r="D93" s="8" t="s">
        <v>41</v>
      </c>
      <c r="E93" s="8" t="s">
        <v>109</v>
      </c>
      <c r="F93" s="1"/>
      <c r="G93" s="13"/>
      <c r="H93" s="9"/>
      <c r="I93" s="10" t="str">
        <f t="shared" si="2"/>
        <v>F003</v>
      </c>
      <c r="J93" s="10"/>
      <c r="K93" s="10"/>
    </row>
    <row r="94" spans="1:11" x14ac:dyDescent="0.25">
      <c r="A94" s="5" t="s">
        <v>137</v>
      </c>
      <c r="B94" s="7" t="s">
        <v>138</v>
      </c>
      <c r="C94" s="8" t="s">
        <v>45</v>
      </c>
      <c r="D94" s="8" t="s">
        <v>41</v>
      </c>
      <c r="E94" s="8" t="s">
        <v>8</v>
      </c>
      <c r="F94" s="1"/>
      <c r="G94" s="13"/>
      <c r="H94" s="11"/>
      <c r="I94" s="10" t="str">
        <f t="shared" si="2"/>
        <v>8000</v>
      </c>
      <c r="J94" s="10"/>
      <c r="K94" s="12"/>
    </row>
    <row r="95" spans="1:11" x14ac:dyDescent="0.25">
      <c r="A95" s="5" t="s">
        <v>139</v>
      </c>
      <c r="B95" s="7" t="s">
        <v>138</v>
      </c>
      <c r="C95" s="8" t="s">
        <v>40</v>
      </c>
      <c r="D95" s="8" t="s">
        <v>41</v>
      </c>
      <c r="E95" s="8" t="s">
        <v>8</v>
      </c>
      <c r="F95" s="1"/>
      <c r="G95" s="13"/>
      <c r="H95" s="11"/>
      <c r="I95" s="10" t="str">
        <f t="shared" si="2"/>
        <v>6000</v>
      </c>
      <c r="J95" s="10"/>
      <c r="K95" s="12"/>
    </row>
    <row r="96" spans="1:11" x14ac:dyDescent="0.25">
      <c r="A96" s="5" t="s">
        <v>140</v>
      </c>
      <c r="B96" s="7" t="s">
        <v>138</v>
      </c>
      <c r="C96" s="8" t="s">
        <v>10</v>
      </c>
      <c r="D96" s="8" t="s">
        <v>41</v>
      </c>
      <c r="E96" s="8" t="s">
        <v>8</v>
      </c>
      <c r="F96" s="1"/>
      <c r="G96" s="13"/>
      <c r="H96" s="9"/>
      <c r="I96" s="10" t="str">
        <f t="shared" si="2"/>
        <v>F000</v>
      </c>
      <c r="J96" s="10"/>
      <c r="K96" s="10"/>
    </row>
    <row r="97" spans="1:11" x14ac:dyDescent="0.25">
      <c r="A97" s="5" t="s">
        <v>141</v>
      </c>
      <c r="B97" s="7" t="s">
        <v>142</v>
      </c>
      <c r="C97" s="8" t="s">
        <v>17</v>
      </c>
      <c r="D97" s="8" t="s">
        <v>41</v>
      </c>
      <c r="E97" s="8" t="s">
        <v>8</v>
      </c>
      <c r="F97" s="1"/>
      <c r="G97" s="13"/>
      <c r="H97" s="11"/>
      <c r="I97" s="10" t="str">
        <f t="shared" si="2"/>
        <v>D000</v>
      </c>
      <c r="J97" s="10"/>
      <c r="K97" s="12"/>
    </row>
    <row r="98" spans="1:11" x14ac:dyDescent="0.25">
      <c r="A98" s="5" t="s">
        <v>143</v>
      </c>
      <c r="B98" s="7" t="s">
        <v>142</v>
      </c>
      <c r="C98" s="8" t="s">
        <v>7</v>
      </c>
      <c r="D98" s="8" t="s">
        <v>41</v>
      </c>
      <c r="E98" s="8" t="s">
        <v>8</v>
      </c>
      <c r="F98" s="1"/>
      <c r="G98" s="13"/>
      <c r="H98" s="11"/>
      <c r="I98" s="10" t="str">
        <f t="shared" si="2"/>
        <v>E000</v>
      </c>
      <c r="J98" s="10"/>
      <c r="K98" s="12"/>
    </row>
    <row r="99" spans="1:11" x14ac:dyDescent="0.25">
      <c r="A99" s="5" t="s">
        <v>144</v>
      </c>
      <c r="B99" s="7" t="s">
        <v>142</v>
      </c>
      <c r="C99" s="8" t="s">
        <v>95</v>
      </c>
      <c r="D99" s="8" t="s">
        <v>41</v>
      </c>
      <c r="E99" s="8" t="s">
        <v>8</v>
      </c>
      <c r="F99" s="1"/>
      <c r="G99" s="13"/>
      <c r="H99" s="11"/>
      <c r="I99" s="10" t="str">
        <f t="shared" ref="I99:I130" si="3">C99&amp;D99&amp;E99</f>
        <v>A000</v>
      </c>
      <c r="J99" s="10"/>
      <c r="K99" s="12"/>
    </row>
    <row r="100" spans="1:11" x14ac:dyDescent="0.25">
      <c r="A100" s="5" t="s">
        <v>145</v>
      </c>
      <c r="B100" s="7" t="s">
        <v>142</v>
      </c>
      <c r="C100" s="8" t="s">
        <v>81</v>
      </c>
      <c r="D100" s="8" t="s">
        <v>41</v>
      </c>
      <c r="E100" s="8" t="s">
        <v>8</v>
      </c>
      <c r="F100" s="1"/>
      <c r="G100" s="13"/>
      <c r="H100" s="9"/>
      <c r="I100" s="10" t="str">
        <f t="shared" si="3"/>
        <v>B000</v>
      </c>
      <c r="J100" s="10"/>
      <c r="K100" s="10"/>
    </row>
    <row r="101" spans="1:11" x14ac:dyDescent="0.25">
      <c r="A101" s="5" t="s">
        <v>146</v>
      </c>
      <c r="B101" s="7" t="s">
        <v>147</v>
      </c>
      <c r="C101" s="8" t="s">
        <v>17</v>
      </c>
      <c r="D101" s="8" t="s">
        <v>41</v>
      </c>
      <c r="E101" s="8" t="s">
        <v>8</v>
      </c>
      <c r="F101" s="1"/>
      <c r="G101" s="2"/>
      <c r="H101" s="9"/>
      <c r="I101" s="10" t="str">
        <f t="shared" si="3"/>
        <v>D000</v>
      </c>
      <c r="J101" s="10" t="str">
        <f>I92&amp;I93&amp;I94&amp;I95&amp;I96&amp;I97&amp;I98&amp;I99&amp;I100&amp;I101</f>
        <v>B003F00380006000F000D000E000A000B000D000</v>
      </c>
      <c r="K101" s="10"/>
    </row>
    <row r="102" spans="1:11" x14ac:dyDescent="0.25">
      <c r="A102" s="5" t="s">
        <v>148</v>
      </c>
      <c r="B102" s="7" t="s">
        <v>147</v>
      </c>
      <c r="C102" s="8" t="s">
        <v>17</v>
      </c>
      <c r="D102" s="8" t="s">
        <v>41</v>
      </c>
      <c r="E102" s="8" t="s">
        <v>11</v>
      </c>
      <c r="F102" s="1"/>
      <c r="G102" s="2"/>
      <c r="H102" s="9"/>
      <c r="I102" s="10" t="str">
        <f t="shared" si="3"/>
        <v>D002</v>
      </c>
      <c r="J102" s="10"/>
      <c r="K102" s="10"/>
    </row>
    <row r="103" spans="1:11" x14ac:dyDescent="0.25">
      <c r="A103" s="5" t="s">
        <v>149</v>
      </c>
      <c r="B103" s="7" t="s">
        <v>147</v>
      </c>
      <c r="C103" s="8" t="s">
        <v>10</v>
      </c>
      <c r="D103" s="8" t="s">
        <v>41</v>
      </c>
      <c r="E103" s="8" t="s">
        <v>8</v>
      </c>
      <c r="F103" s="1"/>
      <c r="G103" s="2"/>
      <c r="H103" s="9"/>
      <c r="I103" s="10" t="str">
        <f t="shared" si="3"/>
        <v>F000</v>
      </c>
      <c r="J103" s="10"/>
      <c r="K103" s="10"/>
    </row>
    <row r="104" spans="1:11" x14ac:dyDescent="0.25">
      <c r="A104" s="5" t="s">
        <v>150</v>
      </c>
      <c r="B104" s="7" t="s">
        <v>147</v>
      </c>
      <c r="C104" s="8" t="s">
        <v>95</v>
      </c>
      <c r="D104" s="8" t="s">
        <v>41</v>
      </c>
      <c r="E104" s="8" t="s">
        <v>11</v>
      </c>
      <c r="F104" s="1"/>
      <c r="G104" s="2"/>
      <c r="H104" s="9"/>
      <c r="I104" s="10" t="str">
        <f t="shared" si="3"/>
        <v>A002</v>
      </c>
      <c r="J104" s="10"/>
      <c r="K104" s="10"/>
    </row>
    <row r="105" spans="1:11" x14ac:dyDescent="0.25">
      <c r="A105" s="5" t="s">
        <v>151</v>
      </c>
      <c r="B105" s="7" t="s">
        <v>147</v>
      </c>
      <c r="C105" s="8" t="s">
        <v>49</v>
      </c>
      <c r="D105" s="8" t="s">
        <v>41</v>
      </c>
      <c r="E105" s="8" t="s">
        <v>8</v>
      </c>
      <c r="F105" s="1"/>
      <c r="G105" s="2"/>
      <c r="H105" s="9"/>
      <c r="I105" s="10" t="str">
        <f t="shared" si="3"/>
        <v>4000</v>
      </c>
      <c r="J105" s="10"/>
      <c r="K105" s="10"/>
    </row>
    <row r="106" spans="1:11" x14ac:dyDescent="0.25">
      <c r="A106" s="5" t="s">
        <v>152</v>
      </c>
      <c r="B106" s="7" t="s">
        <v>147</v>
      </c>
      <c r="C106" s="8" t="s">
        <v>10</v>
      </c>
      <c r="D106" s="8" t="s">
        <v>41</v>
      </c>
      <c r="E106" s="8" t="s">
        <v>11</v>
      </c>
      <c r="F106" s="1"/>
      <c r="G106" s="13"/>
      <c r="H106" s="9"/>
      <c r="I106" s="10" t="str">
        <f t="shared" si="3"/>
        <v>F002</v>
      </c>
      <c r="J106" s="10"/>
      <c r="K106" s="10"/>
    </row>
    <row r="107" spans="1:11" x14ac:dyDescent="0.25">
      <c r="A107" s="5" t="s">
        <v>153</v>
      </c>
      <c r="B107" s="7" t="s">
        <v>147</v>
      </c>
      <c r="C107" s="8" t="s">
        <v>91</v>
      </c>
      <c r="D107" s="8" t="s">
        <v>41</v>
      </c>
      <c r="E107" s="8" t="s">
        <v>8</v>
      </c>
      <c r="F107" s="1"/>
      <c r="G107" s="13"/>
      <c r="H107" s="9"/>
      <c r="I107" s="10" t="str">
        <f t="shared" si="3"/>
        <v>C000</v>
      </c>
      <c r="J107" s="10"/>
      <c r="K107" s="10"/>
    </row>
    <row r="108" spans="1:11" x14ac:dyDescent="0.25">
      <c r="A108" s="5" t="s">
        <v>146</v>
      </c>
      <c r="B108" s="7" t="s">
        <v>147</v>
      </c>
      <c r="C108" s="8" t="s">
        <v>45</v>
      </c>
      <c r="D108" s="8" t="s">
        <v>41</v>
      </c>
      <c r="E108" s="8" t="s">
        <v>11</v>
      </c>
      <c r="F108" s="1"/>
      <c r="G108" s="13"/>
      <c r="H108" s="9"/>
      <c r="I108" s="10" t="str">
        <f t="shared" si="3"/>
        <v>8002</v>
      </c>
      <c r="J108" s="10"/>
      <c r="K108" s="10"/>
    </row>
    <row r="109" spans="1:11" x14ac:dyDescent="0.25">
      <c r="A109" s="5" t="s">
        <v>154</v>
      </c>
      <c r="B109" s="7" t="s">
        <v>155</v>
      </c>
      <c r="C109" s="8" t="s">
        <v>91</v>
      </c>
      <c r="D109" s="8" t="s">
        <v>41</v>
      </c>
      <c r="E109" s="8" t="s">
        <v>13</v>
      </c>
      <c r="F109" s="1"/>
      <c r="G109" s="13"/>
      <c r="H109" s="11"/>
      <c r="I109" s="10" t="str">
        <f t="shared" si="3"/>
        <v>C004</v>
      </c>
      <c r="J109" s="10"/>
      <c r="K109" s="12"/>
    </row>
    <row r="110" spans="1:11" x14ac:dyDescent="0.25">
      <c r="A110" s="5" t="s">
        <v>156</v>
      </c>
      <c r="B110" s="7" t="s">
        <v>155</v>
      </c>
      <c r="C110" s="8" t="s">
        <v>95</v>
      </c>
      <c r="D110" s="8" t="s">
        <v>41</v>
      </c>
      <c r="E110" s="8" t="s">
        <v>15</v>
      </c>
      <c r="F110" s="1"/>
      <c r="G110" s="13"/>
      <c r="H110" s="11"/>
      <c r="I110" s="10" t="str">
        <f t="shared" si="3"/>
        <v>A006</v>
      </c>
      <c r="J110" s="10"/>
      <c r="K110" s="12"/>
    </row>
    <row r="111" spans="1:11" x14ac:dyDescent="0.25">
      <c r="A111" s="5" t="s">
        <v>157</v>
      </c>
      <c r="B111" s="7" t="s">
        <v>155</v>
      </c>
      <c r="C111" s="8" t="s">
        <v>10</v>
      </c>
      <c r="D111" s="8" t="s">
        <v>41</v>
      </c>
      <c r="E111" s="8" t="s">
        <v>13</v>
      </c>
      <c r="F111" s="1"/>
      <c r="G111" s="13"/>
      <c r="H111" s="11"/>
      <c r="I111" s="10" t="str">
        <f t="shared" si="3"/>
        <v>F004</v>
      </c>
      <c r="J111" s="10" t="str">
        <f>I102&amp;I103&amp;I104&amp;I105&amp;I106&amp;I107&amp;I108&amp;I109&amp;I110&amp;I111</f>
        <v>D002F000A0024000F002C0008002C004A006F004</v>
      </c>
      <c r="K111" s="12"/>
    </row>
    <row r="112" spans="1:11" x14ac:dyDescent="0.25">
      <c r="A112" s="5" t="s">
        <v>158</v>
      </c>
      <c r="B112" s="7" t="s">
        <v>155</v>
      </c>
      <c r="C112" s="8" t="s">
        <v>74</v>
      </c>
      <c r="D112" s="8" t="s">
        <v>41</v>
      </c>
      <c r="E112" s="8" t="s">
        <v>15</v>
      </c>
      <c r="F112" s="1"/>
      <c r="G112" s="13"/>
      <c r="H112" s="11"/>
      <c r="I112" s="10" t="str">
        <f t="shared" si="3"/>
        <v>3006</v>
      </c>
      <c r="J112" s="10"/>
      <c r="K112" s="12"/>
    </row>
    <row r="113" spans="1:11" x14ac:dyDescent="0.25">
      <c r="A113" s="5" t="s">
        <v>159</v>
      </c>
      <c r="B113" s="7" t="s">
        <v>155</v>
      </c>
      <c r="C113" s="8" t="s">
        <v>40</v>
      </c>
      <c r="D113" s="8" t="s">
        <v>41</v>
      </c>
      <c r="E113" s="8" t="s">
        <v>13</v>
      </c>
      <c r="F113" s="1"/>
      <c r="G113" s="13"/>
      <c r="H113" s="11"/>
      <c r="I113" s="10" t="str">
        <f t="shared" si="3"/>
        <v>6004</v>
      </c>
      <c r="J113" s="10"/>
      <c r="K113" s="12"/>
    </row>
    <row r="114" spans="1:11" x14ac:dyDescent="0.25">
      <c r="A114" s="5" t="s">
        <v>160</v>
      </c>
      <c r="B114" s="7" t="s">
        <v>155</v>
      </c>
      <c r="C114" s="8" t="s">
        <v>91</v>
      </c>
      <c r="D114" s="8" t="s">
        <v>41</v>
      </c>
      <c r="E114" s="8" t="s">
        <v>15</v>
      </c>
      <c r="F114" s="1"/>
      <c r="G114" s="13"/>
      <c r="H114" s="9"/>
      <c r="I114" s="10" t="str">
        <f t="shared" si="3"/>
        <v>C006</v>
      </c>
      <c r="J114" s="10"/>
      <c r="K114" s="10"/>
    </row>
    <row r="115" spans="1:11" x14ac:dyDescent="0.25">
      <c r="A115" s="5" t="s">
        <v>161</v>
      </c>
      <c r="B115" s="7" t="s">
        <v>155</v>
      </c>
      <c r="C115" s="8" t="s">
        <v>7</v>
      </c>
      <c r="D115" s="8" t="s">
        <v>41</v>
      </c>
      <c r="E115" s="8" t="s">
        <v>13</v>
      </c>
      <c r="F115" s="1"/>
      <c r="G115" s="13"/>
      <c r="H115" s="11"/>
      <c r="I115" s="10" t="str">
        <f t="shared" si="3"/>
        <v>E004</v>
      </c>
      <c r="J115" s="10"/>
      <c r="K115" s="12"/>
    </row>
    <row r="116" spans="1:11" x14ac:dyDescent="0.25">
      <c r="A116" s="5" t="s">
        <v>162</v>
      </c>
      <c r="B116" s="7" t="s">
        <v>155</v>
      </c>
      <c r="C116" s="8" t="s">
        <v>81</v>
      </c>
      <c r="D116" s="8" t="s">
        <v>41</v>
      </c>
      <c r="E116" s="8" t="s">
        <v>15</v>
      </c>
      <c r="F116" s="1"/>
      <c r="G116" s="13"/>
      <c r="H116" s="9"/>
      <c r="I116" s="10" t="str">
        <f t="shared" si="3"/>
        <v>B006</v>
      </c>
      <c r="J116" s="10"/>
      <c r="K116" s="10"/>
    </row>
    <row r="117" spans="1:11" x14ac:dyDescent="0.25">
      <c r="A117" s="5" t="s">
        <v>163</v>
      </c>
      <c r="B117" s="7" t="s">
        <v>164</v>
      </c>
      <c r="C117" s="8" t="s">
        <v>7</v>
      </c>
      <c r="D117" s="8" t="s">
        <v>87</v>
      </c>
      <c r="E117" s="8" t="s">
        <v>8</v>
      </c>
      <c r="F117" s="1"/>
      <c r="G117" s="13"/>
      <c r="H117" s="11"/>
      <c r="I117" s="10" t="str">
        <f t="shared" si="3"/>
        <v>E200</v>
      </c>
      <c r="J117" s="10"/>
      <c r="K117" s="12"/>
    </row>
    <row r="118" spans="1:11" x14ac:dyDescent="0.25">
      <c r="A118" s="5" t="s">
        <v>165</v>
      </c>
      <c r="B118" s="7" t="s">
        <v>164</v>
      </c>
      <c r="C118" s="8" t="s">
        <v>95</v>
      </c>
      <c r="D118" s="8" t="s">
        <v>87</v>
      </c>
      <c r="E118" s="8" t="s">
        <v>8</v>
      </c>
      <c r="F118" s="1"/>
      <c r="G118" s="13"/>
      <c r="H118" s="9"/>
      <c r="I118" s="10" t="str">
        <f t="shared" si="3"/>
        <v>A200</v>
      </c>
      <c r="J118" s="10"/>
      <c r="K118" s="10"/>
    </row>
    <row r="119" spans="1:11" x14ac:dyDescent="0.25">
      <c r="A119" s="5" t="s">
        <v>166</v>
      </c>
      <c r="B119" s="7" t="s">
        <v>164</v>
      </c>
      <c r="C119" s="8" t="s">
        <v>17</v>
      </c>
      <c r="D119" s="8" t="s">
        <v>87</v>
      </c>
      <c r="E119" s="8" t="s">
        <v>8</v>
      </c>
      <c r="F119" s="1"/>
      <c r="G119" s="13"/>
      <c r="H119" s="11"/>
      <c r="I119" s="10" t="str">
        <f t="shared" si="3"/>
        <v>D200</v>
      </c>
      <c r="J119" s="10"/>
      <c r="K119" s="12"/>
    </row>
    <row r="120" spans="1:11" x14ac:dyDescent="0.25">
      <c r="A120" s="5" t="s">
        <v>167</v>
      </c>
      <c r="B120" s="7" t="s">
        <v>164</v>
      </c>
      <c r="C120" s="8" t="s">
        <v>17</v>
      </c>
      <c r="D120" s="8" t="s">
        <v>87</v>
      </c>
      <c r="E120" s="8" t="s">
        <v>8</v>
      </c>
      <c r="F120" s="1"/>
      <c r="G120" s="13"/>
      <c r="H120" s="11"/>
      <c r="I120" s="10" t="str">
        <f t="shared" si="3"/>
        <v>D200</v>
      </c>
      <c r="J120" s="10"/>
      <c r="K120" s="12"/>
    </row>
    <row r="121" spans="1:11" x14ac:dyDescent="0.25">
      <c r="A121" s="5" t="s">
        <v>168</v>
      </c>
      <c r="B121" s="7" t="s">
        <v>169</v>
      </c>
      <c r="C121" s="8" t="s">
        <v>10</v>
      </c>
      <c r="D121" s="8" t="s">
        <v>87</v>
      </c>
      <c r="E121" s="8" t="s">
        <v>8</v>
      </c>
      <c r="F121" s="1"/>
      <c r="G121" s="13"/>
      <c r="H121" s="11"/>
      <c r="I121" s="10" t="str">
        <f t="shared" si="3"/>
        <v>F200</v>
      </c>
      <c r="J121" s="10" t="str">
        <f>I112&amp;I113&amp;I114&amp;I115&amp;I116&amp;I117&amp;I118&amp;I119&amp;I120&amp;I121</f>
        <v>30066004C006E004B006E200A200D200D200F200</v>
      </c>
      <c r="K121" s="12"/>
    </row>
    <row r="122" spans="1:11" x14ac:dyDescent="0.25">
      <c r="A122" s="5" t="s">
        <v>170</v>
      </c>
      <c r="B122" s="7" t="s">
        <v>169</v>
      </c>
      <c r="C122" s="8" t="s">
        <v>95</v>
      </c>
      <c r="D122" s="8" t="s">
        <v>87</v>
      </c>
      <c r="E122" s="8" t="s">
        <v>8</v>
      </c>
      <c r="F122" s="1"/>
      <c r="G122" s="13"/>
      <c r="H122" s="11"/>
      <c r="I122" s="10" t="str">
        <f t="shared" si="3"/>
        <v>A200</v>
      </c>
      <c r="J122" s="10"/>
      <c r="K122" s="12"/>
    </row>
    <row r="123" spans="1:11" x14ac:dyDescent="0.25">
      <c r="A123" s="5" t="s">
        <v>171</v>
      </c>
      <c r="B123" s="7" t="s">
        <v>169</v>
      </c>
      <c r="C123" s="8" t="s">
        <v>86</v>
      </c>
      <c r="D123" s="8" t="s">
        <v>87</v>
      </c>
      <c r="E123" s="8" t="s">
        <v>8</v>
      </c>
      <c r="F123" s="1"/>
      <c r="G123" s="13"/>
      <c r="H123" s="9"/>
      <c r="I123" s="10" t="str">
        <f t="shared" si="3"/>
        <v>9200</v>
      </c>
      <c r="J123" s="10"/>
      <c r="K123" s="10"/>
    </row>
    <row r="124" spans="1:11" x14ac:dyDescent="0.25">
      <c r="A124" s="5" t="s">
        <v>172</v>
      </c>
      <c r="B124" s="7" t="s">
        <v>173</v>
      </c>
      <c r="C124" s="8" t="s">
        <v>7</v>
      </c>
      <c r="D124" s="8" t="s">
        <v>41</v>
      </c>
      <c r="E124" s="8" t="s">
        <v>8</v>
      </c>
      <c r="F124" s="1"/>
      <c r="G124" s="13"/>
      <c r="H124" s="11"/>
      <c r="I124" s="10" t="str">
        <f t="shared" si="3"/>
        <v>E000</v>
      </c>
      <c r="J124" s="10"/>
      <c r="K124" s="12"/>
    </row>
    <row r="125" spans="1:11" x14ac:dyDescent="0.25">
      <c r="A125" s="5" t="s">
        <v>174</v>
      </c>
      <c r="B125" s="7" t="s">
        <v>173</v>
      </c>
      <c r="C125" s="8" t="s">
        <v>40</v>
      </c>
      <c r="D125" s="8" t="s">
        <v>41</v>
      </c>
      <c r="E125" s="8" t="s">
        <v>8</v>
      </c>
      <c r="F125" s="1"/>
      <c r="G125" s="13"/>
      <c r="H125" s="11"/>
      <c r="I125" s="10" t="str">
        <f t="shared" si="3"/>
        <v>6000</v>
      </c>
      <c r="J125" s="10"/>
      <c r="K125" s="12"/>
    </row>
    <row r="126" spans="1:11" x14ac:dyDescent="0.25">
      <c r="A126" s="5" t="s">
        <v>175</v>
      </c>
      <c r="B126" s="7" t="s">
        <v>173</v>
      </c>
      <c r="C126" s="8" t="s">
        <v>49</v>
      </c>
      <c r="D126" s="8" t="s">
        <v>41</v>
      </c>
      <c r="E126" s="8" t="s">
        <v>8</v>
      </c>
      <c r="F126" s="1"/>
      <c r="G126" s="13"/>
      <c r="H126" s="11"/>
      <c r="I126" s="10" t="str">
        <f t="shared" si="3"/>
        <v>4000</v>
      </c>
      <c r="J126" s="10"/>
      <c r="K126" s="12"/>
    </row>
    <row r="127" spans="1:11" x14ac:dyDescent="0.25">
      <c r="A127" s="5" t="s">
        <v>176</v>
      </c>
      <c r="B127" s="7" t="s">
        <v>177</v>
      </c>
      <c r="C127" s="8" t="s">
        <v>40</v>
      </c>
      <c r="D127" s="8" t="s">
        <v>41</v>
      </c>
      <c r="E127" s="8" t="s">
        <v>8</v>
      </c>
      <c r="F127" s="1"/>
      <c r="G127" s="13"/>
      <c r="H127" s="11"/>
      <c r="I127" s="10" t="str">
        <f t="shared" si="3"/>
        <v>6000</v>
      </c>
      <c r="J127" s="10"/>
      <c r="K127" s="12"/>
    </row>
    <row r="128" spans="1:11" x14ac:dyDescent="0.25">
      <c r="A128" s="5" t="s">
        <v>178</v>
      </c>
      <c r="B128" s="7" t="s">
        <v>177</v>
      </c>
      <c r="C128" s="8" t="s">
        <v>43</v>
      </c>
      <c r="D128" s="8" t="s">
        <v>41</v>
      </c>
      <c r="E128" s="8" t="s">
        <v>8</v>
      </c>
      <c r="F128" s="1"/>
      <c r="G128" s="13"/>
      <c r="H128" s="11"/>
      <c r="I128" s="10" t="str">
        <f t="shared" si="3"/>
        <v>7000</v>
      </c>
      <c r="J128" s="10"/>
      <c r="K128" s="12"/>
    </row>
    <row r="129" spans="1:11" x14ac:dyDescent="0.25">
      <c r="A129" s="5" t="s">
        <v>179</v>
      </c>
      <c r="B129" s="7" t="s">
        <v>177</v>
      </c>
      <c r="C129" s="8" t="s">
        <v>45</v>
      </c>
      <c r="D129" s="8" t="s">
        <v>41</v>
      </c>
      <c r="E129" s="8" t="s">
        <v>8</v>
      </c>
      <c r="F129" s="1"/>
      <c r="G129" s="13"/>
      <c r="H129" s="11"/>
      <c r="I129" s="10" t="str">
        <f t="shared" si="3"/>
        <v>8000</v>
      </c>
      <c r="J129" s="10"/>
      <c r="K129" s="12"/>
    </row>
    <row r="130" spans="1:11" x14ac:dyDescent="0.25">
      <c r="A130" s="5" t="s">
        <v>180</v>
      </c>
      <c r="B130" s="7" t="s">
        <v>181</v>
      </c>
      <c r="C130" s="8" t="s">
        <v>52</v>
      </c>
      <c r="D130" s="8" t="s">
        <v>41</v>
      </c>
      <c r="E130" s="8" t="s">
        <v>8</v>
      </c>
      <c r="F130" s="1"/>
      <c r="G130" s="2"/>
      <c r="H130" s="11"/>
      <c r="I130" s="10" t="str">
        <f t="shared" si="3"/>
        <v>5000</v>
      </c>
      <c r="J130" s="10"/>
      <c r="K130" s="12"/>
    </row>
    <row r="131" spans="1:11" x14ac:dyDescent="0.25">
      <c r="A131" s="5" t="s">
        <v>182</v>
      </c>
      <c r="B131" s="7" t="s">
        <v>181</v>
      </c>
      <c r="C131" s="8" t="s">
        <v>7</v>
      </c>
      <c r="D131" s="8" t="s">
        <v>41</v>
      </c>
      <c r="E131" s="8" t="s">
        <v>8</v>
      </c>
      <c r="F131" s="1"/>
      <c r="G131" s="2"/>
      <c r="H131" s="11"/>
      <c r="I131" s="10" t="str">
        <f t="shared" ref="I131:I145" si="4">C131&amp;D131&amp;E131</f>
        <v>E000</v>
      </c>
      <c r="J131" s="10" t="str">
        <f>I122&amp;I123&amp;I124&amp;I125&amp;I126&amp;I127&amp;I128&amp;I129&amp;I130&amp;I131</f>
        <v>A2009200E000600040006000700080005000E000</v>
      </c>
      <c r="K131" s="12"/>
    </row>
    <row r="132" spans="1:11" x14ac:dyDescent="0.25">
      <c r="A132" s="5" t="s">
        <v>183</v>
      </c>
      <c r="B132" s="7" t="s">
        <v>181</v>
      </c>
      <c r="C132" s="8" t="s">
        <v>7</v>
      </c>
      <c r="D132" s="8" t="s">
        <v>41</v>
      </c>
      <c r="E132" s="8" t="s">
        <v>15</v>
      </c>
      <c r="F132" s="1"/>
      <c r="G132" s="2"/>
      <c r="H132" s="11"/>
      <c r="I132" s="10" t="str">
        <f t="shared" si="4"/>
        <v>E006</v>
      </c>
      <c r="J132" s="10"/>
      <c r="K132" s="12"/>
    </row>
    <row r="133" spans="1:11" x14ac:dyDescent="0.25">
      <c r="A133" s="5" t="s">
        <v>184</v>
      </c>
      <c r="B133" s="7" t="s">
        <v>181</v>
      </c>
      <c r="C133" s="8" t="s">
        <v>74</v>
      </c>
      <c r="D133" s="8" t="s">
        <v>41</v>
      </c>
      <c r="E133" s="8" t="s">
        <v>8</v>
      </c>
      <c r="F133" s="1"/>
      <c r="G133" s="2"/>
      <c r="H133" s="11"/>
      <c r="I133" s="10" t="str">
        <f t="shared" si="4"/>
        <v>3000</v>
      </c>
      <c r="J133" s="10"/>
      <c r="K133" s="12"/>
    </row>
    <row r="134" spans="1:11" x14ac:dyDescent="0.25">
      <c r="A134" s="5" t="s">
        <v>185</v>
      </c>
      <c r="B134" s="7" t="s">
        <v>181</v>
      </c>
      <c r="C134" s="8" t="s">
        <v>95</v>
      </c>
      <c r="D134" s="8" t="s">
        <v>41</v>
      </c>
      <c r="E134" s="8" t="s">
        <v>15</v>
      </c>
      <c r="F134" s="1"/>
      <c r="G134" s="2"/>
      <c r="H134" s="11"/>
      <c r="I134" s="10" t="str">
        <f t="shared" si="4"/>
        <v>A006</v>
      </c>
      <c r="J134" s="10"/>
      <c r="K134" s="12"/>
    </row>
    <row r="135" spans="1:11" x14ac:dyDescent="0.25">
      <c r="A135" s="5" t="s">
        <v>186</v>
      </c>
      <c r="B135" s="7" t="s">
        <v>181</v>
      </c>
      <c r="C135" s="8" t="s">
        <v>10</v>
      </c>
      <c r="D135" s="8" t="s">
        <v>41</v>
      </c>
      <c r="E135" s="8" t="s">
        <v>8</v>
      </c>
      <c r="F135" s="1"/>
      <c r="G135" s="2"/>
      <c r="H135" s="11"/>
      <c r="I135" s="10" t="str">
        <f t="shared" si="4"/>
        <v>F000</v>
      </c>
      <c r="J135" s="10"/>
      <c r="K135" s="12"/>
    </row>
    <row r="136" spans="1:11" x14ac:dyDescent="0.25">
      <c r="A136" s="5" t="s">
        <v>187</v>
      </c>
      <c r="B136" s="7" t="s">
        <v>181</v>
      </c>
      <c r="C136" s="8" t="s">
        <v>45</v>
      </c>
      <c r="D136" s="8" t="s">
        <v>41</v>
      </c>
      <c r="E136" s="8" t="s">
        <v>15</v>
      </c>
      <c r="F136" s="1"/>
      <c r="G136" s="2"/>
      <c r="H136" s="11"/>
      <c r="I136" s="10" t="str">
        <f t="shared" si="4"/>
        <v>8006</v>
      </c>
      <c r="J136" s="10"/>
      <c r="K136" s="12"/>
    </row>
    <row r="137" spans="1:11" x14ac:dyDescent="0.25">
      <c r="A137" s="5" t="s">
        <v>188</v>
      </c>
      <c r="B137" s="7" t="s">
        <v>181</v>
      </c>
      <c r="C137" s="8" t="s">
        <v>43</v>
      </c>
      <c r="D137" s="8" t="s">
        <v>41</v>
      </c>
      <c r="E137" s="8" t="s">
        <v>8</v>
      </c>
      <c r="F137" s="1"/>
      <c r="G137" s="2"/>
      <c r="H137" s="11"/>
      <c r="I137" s="10" t="str">
        <f t="shared" si="4"/>
        <v>7000</v>
      </c>
      <c r="J137" s="10"/>
      <c r="K137" s="12"/>
    </row>
    <row r="138" spans="1:11" x14ac:dyDescent="0.25">
      <c r="A138" s="5" t="s">
        <v>189</v>
      </c>
      <c r="B138" s="7" t="s">
        <v>181</v>
      </c>
      <c r="C138" s="8" t="s">
        <v>40</v>
      </c>
      <c r="D138" s="8" t="s">
        <v>41</v>
      </c>
      <c r="E138" s="8" t="s">
        <v>15</v>
      </c>
      <c r="F138" s="1"/>
      <c r="G138" s="2"/>
      <c r="H138" s="11"/>
      <c r="I138" s="10" t="str">
        <f t="shared" si="4"/>
        <v>6006</v>
      </c>
      <c r="J138" s="10"/>
      <c r="K138" s="12"/>
    </row>
    <row r="139" spans="1:11" x14ac:dyDescent="0.25">
      <c r="A139" s="5" t="s">
        <v>190</v>
      </c>
      <c r="B139" s="7" t="s">
        <v>181</v>
      </c>
      <c r="C139" s="8" t="s">
        <v>40</v>
      </c>
      <c r="D139" s="8" t="s">
        <v>41</v>
      </c>
      <c r="E139" s="8" t="s">
        <v>8</v>
      </c>
      <c r="F139" s="1"/>
      <c r="G139" s="2"/>
      <c r="H139" s="11"/>
      <c r="I139" s="10" t="str">
        <f t="shared" si="4"/>
        <v>6000</v>
      </c>
      <c r="J139" s="10"/>
      <c r="K139" s="12"/>
    </row>
    <row r="140" spans="1:11" x14ac:dyDescent="0.25">
      <c r="A140" s="5" t="s">
        <v>191</v>
      </c>
      <c r="B140" s="7" t="s">
        <v>181</v>
      </c>
      <c r="C140" s="8" t="s">
        <v>17</v>
      </c>
      <c r="D140" s="8" t="s">
        <v>41</v>
      </c>
      <c r="E140" s="8" t="s">
        <v>15</v>
      </c>
      <c r="F140" s="1"/>
      <c r="G140" s="2"/>
      <c r="H140" s="11"/>
      <c r="I140" s="10" t="str">
        <f t="shared" si="4"/>
        <v>D006</v>
      </c>
      <c r="J140" s="10"/>
      <c r="K140" s="12"/>
    </row>
    <row r="141" spans="1:11" x14ac:dyDescent="0.25">
      <c r="A141" s="5" t="s">
        <v>192</v>
      </c>
      <c r="B141" s="7" t="s">
        <v>181</v>
      </c>
      <c r="C141" s="8" t="s">
        <v>17</v>
      </c>
      <c r="D141" s="8" t="s">
        <v>41</v>
      </c>
      <c r="E141" s="8" t="s">
        <v>8</v>
      </c>
      <c r="F141" s="1"/>
      <c r="G141" s="2"/>
      <c r="H141" s="11"/>
      <c r="I141" s="10" t="str">
        <f t="shared" si="4"/>
        <v>D000</v>
      </c>
      <c r="J141" s="10" t="str">
        <f>I132&amp;I133&amp;I134&amp;I135&amp;I136&amp;I137&amp;I138&amp;I139&amp;I140&amp;I141</f>
        <v>E0063000A006F0008006700060066000D006D000</v>
      </c>
      <c r="K141" s="12"/>
    </row>
    <row r="142" spans="1:11" x14ac:dyDescent="0.25">
      <c r="A142" s="5" t="s">
        <v>193</v>
      </c>
      <c r="B142" s="7" t="s">
        <v>181</v>
      </c>
      <c r="C142" s="8" t="s">
        <v>17</v>
      </c>
      <c r="D142" s="8" t="s">
        <v>41</v>
      </c>
      <c r="E142" s="8" t="s">
        <v>15</v>
      </c>
      <c r="F142" s="1"/>
      <c r="G142" s="13"/>
      <c r="H142" s="9"/>
      <c r="I142" s="10" t="str">
        <f t="shared" si="4"/>
        <v>D006</v>
      </c>
      <c r="J142" s="10"/>
      <c r="K142" s="10"/>
    </row>
    <row r="143" spans="1:11" x14ac:dyDescent="0.25">
      <c r="A143" s="5" t="s">
        <v>194</v>
      </c>
      <c r="B143" s="7" t="s">
        <v>181</v>
      </c>
      <c r="C143" s="8" t="s">
        <v>43</v>
      </c>
      <c r="D143" s="8" t="s">
        <v>41</v>
      </c>
      <c r="E143" s="8" t="s">
        <v>8</v>
      </c>
      <c r="F143" s="1"/>
      <c r="G143" s="13"/>
      <c r="H143" s="9"/>
      <c r="I143" s="10" t="str">
        <f t="shared" si="4"/>
        <v>7000</v>
      </c>
      <c r="J143" s="10"/>
      <c r="K143" s="10"/>
    </row>
    <row r="144" spans="1:11" x14ac:dyDescent="0.25">
      <c r="A144" s="5" t="s">
        <v>195</v>
      </c>
      <c r="B144" s="7" t="s">
        <v>181</v>
      </c>
      <c r="C144" s="8" t="s">
        <v>74</v>
      </c>
      <c r="D144" s="8" t="s">
        <v>41</v>
      </c>
      <c r="E144" s="8" t="s">
        <v>15</v>
      </c>
      <c r="F144" s="1"/>
      <c r="G144" s="13"/>
      <c r="H144" s="9"/>
      <c r="I144" s="10" t="str">
        <f t="shared" si="4"/>
        <v>3006</v>
      </c>
      <c r="J144" s="10"/>
      <c r="K144" s="10"/>
    </row>
    <row r="145" spans="1:11" x14ac:dyDescent="0.25">
      <c r="A145" s="5" t="s">
        <v>180</v>
      </c>
      <c r="B145" s="7" t="s">
        <v>181</v>
      </c>
      <c r="C145" s="8" t="s">
        <v>45</v>
      </c>
      <c r="D145" s="8" t="s">
        <v>41</v>
      </c>
      <c r="E145" s="8" t="s">
        <v>15</v>
      </c>
      <c r="F145" s="1"/>
      <c r="G145" s="13"/>
      <c r="H145" s="9"/>
      <c r="I145" s="10" t="str">
        <f t="shared" si="4"/>
        <v>8006</v>
      </c>
      <c r="J145" s="10" t="str">
        <f>I142&amp;I143&amp;I144&amp;I145</f>
        <v>D006700030068006</v>
      </c>
      <c r="K145" s="10"/>
    </row>
    <row r="146" spans="1:11" x14ac:dyDescent="0.25">
      <c r="A146" s="4"/>
      <c r="B146" s="4"/>
      <c r="C146" s="4"/>
      <c r="D146" s="4"/>
      <c r="E146" s="4"/>
      <c r="F146" s="4"/>
      <c r="G146" s="4"/>
      <c r="H146" s="4"/>
      <c r="I146" s="4"/>
      <c r="J146" s="4"/>
      <c r="K146" s="4"/>
    </row>
  </sheetData>
  <sheetProtection selectLockedCells="1" selectUnlockedCells="1"/>
  <dataValidations count="1">
    <dataValidation type="list" operator="equal" showErrorMessage="1" sqref="B3:B145" xr:uid="{00000000-0002-0000-0000-000000000000}">
      <formula1>"Dagger,Ninja Blade,Sword,Knight Sword,Katana,Axe,Rod,Staff,Flail,Gun,Crossbow,Bow,Instrument,Book,Polearm,Pole,Bag,Cloth,Throwing,Bomb,Shield"</formula1>
      <formula2>0</formula2>
    </dataValidation>
  </dataValidations>
  <pageMargins left="0.78749999999999998" right="0.78749999999999998" top="1.0527777777777778" bottom="1.0527777777777778" header="0.78749999999999998" footer="0.78749999999999998"/>
  <pageSetup firstPageNumber="0" orientation="portrait" horizontalDpi="300" verticalDpi="300"/>
  <headerFooter alignWithMargins="0">
    <oddHeader>&amp;C&amp;"Times New Roman,Regular"&amp;12&amp;A</oddHeader>
    <oddFooter>&amp;C&amp;"Times New Roman,Regular"&amp;12Page &amp;P</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55"/>
  <sheetViews>
    <sheetView workbookViewId="0">
      <selection activeCell="F1" sqref="F1"/>
    </sheetView>
  </sheetViews>
  <sheetFormatPr defaultColWidth="11.5546875" defaultRowHeight="13.2" x14ac:dyDescent="0.25"/>
  <cols>
    <col min="2" max="2" width="18.77734375" customWidth="1"/>
    <col min="4" max="4" width="19.6640625" customWidth="1"/>
    <col min="6" max="6" width="21.109375" customWidth="1"/>
    <col min="8" max="8" width="17.21875" customWidth="1"/>
    <col min="9" max="9" width="13.21875" customWidth="1"/>
    <col min="12" max="12" width="0" hidden="1" customWidth="1"/>
  </cols>
  <sheetData>
    <row r="1" spans="1:12" x14ac:dyDescent="0.25">
      <c r="A1" s="4"/>
      <c r="B1" s="5" t="s">
        <v>196</v>
      </c>
      <c r="C1" s="4"/>
      <c r="D1" s="5" t="s">
        <v>197</v>
      </c>
      <c r="E1" s="14"/>
      <c r="F1" s="5" t="s">
        <v>198</v>
      </c>
      <c r="G1" s="1"/>
      <c r="H1" s="6" t="s">
        <v>199</v>
      </c>
      <c r="I1" s="6" t="s">
        <v>200</v>
      </c>
      <c r="J1" s="1"/>
      <c r="L1">
        <v>0</v>
      </c>
    </row>
    <row r="2" spans="1:12" x14ac:dyDescent="0.25">
      <c r="A2" s="15" t="s">
        <v>201</v>
      </c>
      <c r="B2" s="16" t="s">
        <v>202</v>
      </c>
      <c r="C2" s="15" t="s">
        <v>203</v>
      </c>
      <c r="D2" s="16" t="s">
        <v>204</v>
      </c>
      <c r="E2" s="15" t="s">
        <v>205</v>
      </c>
      <c r="F2" s="17"/>
      <c r="G2" s="1"/>
      <c r="H2" s="15" t="s">
        <v>206</v>
      </c>
      <c r="I2" s="18" t="str">
        <f t="shared" ref="I2:I65" si="0">DEC2HEX(L2,2)</f>
        <v>01</v>
      </c>
      <c r="J2" s="1"/>
      <c r="L2">
        <v>1</v>
      </c>
    </row>
    <row r="3" spans="1:12" x14ac:dyDescent="0.25">
      <c r="A3" s="15" t="s">
        <v>207</v>
      </c>
      <c r="B3" s="16" t="s">
        <v>208</v>
      </c>
      <c r="C3" s="15" t="s">
        <v>203</v>
      </c>
      <c r="D3" s="16" t="s">
        <v>11</v>
      </c>
      <c r="E3" s="15" t="s">
        <v>209</v>
      </c>
      <c r="F3" s="17"/>
      <c r="G3" s="1"/>
      <c r="H3" s="15" t="s">
        <v>210</v>
      </c>
      <c r="I3" s="18" t="str">
        <f t="shared" si="0"/>
        <v>02</v>
      </c>
      <c r="J3" s="1"/>
      <c r="L3">
        <v>2</v>
      </c>
    </row>
    <row r="4" spans="1:12" x14ac:dyDescent="0.25">
      <c r="A4" s="15" t="s">
        <v>211</v>
      </c>
      <c r="B4" s="16" t="s">
        <v>212</v>
      </c>
      <c r="C4" s="15" t="s">
        <v>203</v>
      </c>
      <c r="D4" s="16" t="s">
        <v>213</v>
      </c>
      <c r="E4" s="15" t="s">
        <v>214</v>
      </c>
      <c r="F4" s="18">
        <v>2000</v>
      </c>
      <c r="G4" s="1"/>
      <c r="H4" s="15" t="s">
        <v>215</v>
      </c>
      <c r="I4" s="18" t="str">
        <f t="shared" si="0"/>
        <v>03</v>
      </c>
      <c r="J4" s="1"/>
      <c r="L4">
        <v>3</v>
      </c>
    </row>
    <row r="5" spans="1:12" x14ac:dyDescent="0.25">
      <c r="A5" s="15" t="s">
        <v>216</v>
      </c>
      <c r="B5" s="16" t="s">
        <v>217</v>
      </c>
      <c r="C5" s="15" t="s">
        <v>203</v>
      </c>
      <c r="D5" s="16" t="s">
        <v>11</v>
      </c>
      <c r="E5" s="17"/>
      <c r="F5" s="17"/>
      <c r="G5" s="1"/>
      <c r="H5" s="15" t="s">
        <v>218</v>
      </c>
      <c r="I5" s="18" t="str">
        <f t="shared" si="0"/>
        <v>04</v>
      </c>
      <c r="J5" s="1"/>
      <c r="L5">
        <v>4</v>
      </c>
    </row>
    <row r="6" spans="1:12" x14ac:dyDescent="0.25">
      <c r="A6" s="15" t="s">
        <v>219</v>
      </c>
      <c r="B6" s="16" t="s">
        <v>220</v>
      </c>
      <c r="C6" s="15" t="s">
        <v>203</v>
      </c>
      <c r="D6" s="16" t="s">
        <v>213</v>
      </c>
      <c r="E6" s="17"/>
      <c r="F6" s="19" t="str">
        <f>DEC2HEX(F4,4)</f>
        <v>07D0</v>
      </c>
      <c r="G6" s="1"/>
      <c r="H6" s="15" t="s">
        <v>221</v>
      </c>
      <c r="I6" s="18" t="str">
        <f t="shared" si="0"/>
        <v>05</v>
      </c>
      <c r="J6" s="1"/>
      <c r="L6">
        <v>5</v>
      </c>
    </row>
    <row r="7" spans="1:12" x14ac:dyDescent="0.25">
      <c r="A7" s="15" t="s">
        <v>222</v>
      </c>
      <c r="B7" s="16" t="s">
        <v>223</v>
      </c>
      <c r="C7" s="15" t="s">
        <v>203</v>
      </c>
      <c r="D7" s="16" t="s">
        <v>213</v>
      </c>
      <c r="E7" s="17"/>
      <c r="F7" s="19" t="str">
        <f>MID(F6,1,2)</f>
        <v>07</v>
      </c>
      <c r="G7" s="1"/>
      <c r="H7" s="15" t="s">
        <v>224</v>
      </c>
      <c r="I7" s="18" t="str">
        <f t="shared" si="0"/>
        <v>06</v>
      </c>
      <c r="J7" s="1"/>
      <c r="L7">
        <v>6</v>
      </c>
    </row>
    <row r="8" spans="1:12" x14ac:dyDescent="0.25">
      <c r="A8" s="15" t="s">
        <v>225</v>
      </c>
      <c r="B8" s="16" t="s">
        <v>226</v>
      </c>
      <c r="C8" s="15" t="s">
        <v>203</v>
      </c>
      <c r="D8" s="16" t="s">
        <v>213</v>
      </c>
      <c r="E8" s="17"/>
      <c r="F8" s="19" t="str">
        <f>MID(F6,3,2)</f>
        <v>D0</v>
      </c>
      <c r="G8" s="1"/>
      <c r="H8" s="15" t="s">
        <v>227</v>
      </c>
      <c r="I8" s="18" t="str">
        <f t="shared" si="0"/>
        <v>07</v>
      </c>
      <c r="J8" s="1"/>
      <c r="L8">
        <v>7</v>
      </c>
    </row>
    <row r="9" spans="1:12" x14ac:dyDescent="0.25">
      <c r="A9" s="15" t="s">
        <v>228</v>
      </c>
      <c r="B9" s="16" t="s">
        <v>229</v>
      </c>
      <c r="C9" s="15" t="s">
        <v>203</v>
      </c>
      <c r="D9" s="16" t="s">
        <v>213</v>
      </c>
      <c r="E9" s="17"/>
      <c r="F9" s="19" t="str">
        <f>F8&amp;F7</f>
        <v>D007</v>
      </c>
      <c r="G9" s="1"/>
      <c r="H9" s="15" t="s">
        <v>230</v>
      </c>
      <c r="I9" s="18" t="str">
        <f t="shared" si="0"/>
        <v>08</v>
      </c>
      <c r="J9" s="1"/>
      <c r="L9">
        <v>8</v>
      </c>
    </row>
    <row r="10" spans="1:12" x14ac:dyDescent="0.25">
      <c r="A10" s="15" t="s">
        <v>231</v>
      </c>
      <c r="B10" s="16" t="s">
        <v>232</v>
      </c>
      <c r="C10" s="15" t="s">
        <v>203</v>
      </c>
      <c r="D10" s="16" t="s">
        <v>213</v>
      </c>
      <c r="E10" s="17"/>
      <c r="F10" s="17"/>
      <c r="G10" s="1"/>
      <c r="H10" s="15" t="s">
        <v>233</v>
      </c>
      <c r="I10" s="18" t="str">
        <f t="shared" si="0"/>
        <v>09</v>
      </c>
      <c r="J10" s="1"/>
      <c r="L10">
        <v>9</v>
      </c>
    </row>
    <row r="11" spans="1:12" x14ac:dyDescent="0.25">
      <c r="A11" s="15" t="s">
        <v>234</v>
      </c>
      <c r="B11" s="16" t="s">
        <v>235</v>
      </c>
      <c r="C11" s="15" t="s">
        <v>203</v>
      </c>
      <c r="D11" s="16" t="s">
        <v>213</v>
      </c>
      <c r="E11" s="17"/>
      <c r="F11" s="17"/>
      <c r="G11" s="1"/>
      <c r="H11" s="15" t="s">
        <v>236</v>
      </c>
      <c r="I11" s="18" t="str">
        <f t="shared" si="0"/>
        <v>0A</v>
      </c>
      <c r="J11" s="1"/>
      <c r="L11">
        <v>10</v>
      </c>
    </row>
    <row r="12" spans="1:12" x14ac:dyDescent="0.25">
      <c r="A12" s="15" t="s">
        <v>237</v>
      </c>
      <c r="B12" s="16" t="s">
        <v>238</v>
      </c>
      <c r="C12" s="15" t="s">
        <v>203</v>
      </c>
      <c r="D12" s="16" t="s">
        <v>213</v>
      </c>
      <c r="E12" s="17"/>
      <c r="F12" s="17"/>
      <c r="G12" s="1"/>
      <c r="H12" s="15" t="s">
        <v>239</v>
      </c>
      <c r="I12" s="18" t="str">
        <f t="shared" si="0"/>
        <v>0B</v>
      </c>
      <c r="J12" s="1"/>
      <c r="L12">
        <v>11</v>
      </c>
    </row>
    <row r="13" spans="1:12" x14ac:dyDescent="0.25">
      <c r="A13" s="15" t="s">
        <v>240</v>
      </c>
      <c r="B13" s="16" t="s">
        <v>241</v>
      </c>
      <c r="C13" s="15" t="s">
        <v>203</v>
      </c>
      <c r="D13" s="16" t="s">
        <v>213</v>
      </c>
      <c r="E13" s="17"/>
      <c r="F13" s="17"/>
      <c r="G13" s="1"/>
      <c r="H13" s="15" t="s">
        <v>242</v>
      </c>
      <c r="I13" s="18" t="str">
        <f t="shared" si="0"/>
        <v>0C</v>
      </c>
      <c r="J13" s="1"/>
      <c r="L13">
        <v>12</v>
      </c>
    </row>
    <row r="14" spans="1:12" x14ac:dyDescent="0.25">
      <c r="A14" s="15" t="s">
        <v>243</v>
      </c>
      <c r="B14" s="16" t="s">
        <v>244</v>
      </c>
      <c r="C14" s="15" t="s">
        <v>203</v>
      </c>
      <c r="D14" s="16" t="s">
        <v>213</v>
      </c>
      <c r="E14" s="17"/>
      <c r="F14" s="17"/>
      <c r="G14" s="1"/>
      <c r="H14" s="15" t="s">
        <v>245</v>
      </c>
      <c r="I14" s="18" t="str">
        <f t="shared" si="0"/>
        <v>0D</v>
      </c>
      <c r="J14" s="1"/>
      <c r="L14">
        <v>13</v>
      </c>
    </row>
    <row r="15" spans="1:12" x14ac:dyDescent="0.25">
      <c r="A15" s="15" t="s">
        <v>246</v>
      </c>
      <c r="B15" s="16" t="s">
        <v>247</v>
      </c>
      <c r="C15" s="15" t="s">
        <v>203</v>
      </c>
      <c r="D15" s="16" t="s">
        <v>11</v>
      </c>
      <c r="E15" s="17"/>
      <c r="F15" s="17"/>
      <c r="G15" s="1"/>
      <c r="H15" s="15" t="s">
        <v>248</v>
      </c>
      <c r="I15" s="18" t="str">
        <f t="shared" si="0"/>
        <v>0E</v>
      </c>
      <c r="J15" s="1"/>
      <c r="L15">
        <v>14</v>
      </c>
    </row>
    <row r="16" spans="1:12" x14ac:dyDescent="0.25">
      <c r="A16" s="15" t="s">
        <v>249</v>
      </c>
      <c r="B16" s="16" t="s">
        <v>8</v>
      </c>
      <c r="C16" s="15" t="s">
        <v>203</v>
      </c>
      <c r="D16" s="16" t="s">
        <v>8</v>
      </c>
      <c r="E16" s="17"/>
      <c r="F16" s="17"/>
      <c r="G16" s="1"/>
      <c r="H16" s="15" t="s">
        <v>250</v>
      </c>
      <c r="I16" s="18" t="str">
        <f t="shared" si="0"/>
        <v>0F</v>
      </c>
      <c r="J16" s="1"/>
      <c r="L16">
        <v>15</v>
      </c>
    </row>
    <row r="17" spans="1:12" x14ac:dyDescent="0.25">
      <c r="A17" s="15" t="s">
        <v>251</v>
      </c>
      <c r="B17" s="16" t="s">
        <v>8</v>
      </c>
      <c r="C17" s="15" t="s">
        <v>203</v>
      </c>
      <c r="D17" s="16" t="s">
        <v>8</v>
      </c>
      <c r="E17" s="17"/>
      <c r="F17" s="17"/>
      <c r="G17" s="1"/>
      <c r="H17" s="15" t="s">
        <v>252</v>
      </c>
      <c r="I17" s="18" t="str">
        <f t="shared" si="0"/>
        <v>10</v>
      </c>
      <c r="J17" s="1"/>
      <c r="L17">
        <v>16</v>
      </c>
    </row>
    <row r="18" spans="1:12" x14ac:dyDescent="0.25">
      <c r="A18" s="15" t="s">
        <v>253</v>
      </c>
      <c r="B18" s="16" t="s">
        <v>8</v>
      </c>
      <c r="C18" s="15" t="s">
        <v>203</v>
      </c>
      <c r="D18" s="16" t="s">
        <v>8</v>
      </c>
      <c r="E18" s="17"/>
      <c r="F18" s="17"/>
      <c r="G18" s="1"/>
      <c r="H18" s="15" t="s">
        <v>254</v>
      </c>
      <c r="I18" s="18" t="str">
        <f t="shared" si="0"/>
        <v>11</v>
      </c>
      <c r="J18" s="1"/>
      <c r="L18">
        <v>17</v>
      </c>
    </row>
    <row r="19" spans="1:12" x14ac:dyDescent="0.25">
      <c r="A19" s="15" t="s">
        <v>255</v>
      </c>
      <c r="B19" s="16" t="s">
        <v>8</v>
      </c>
      <c r="C19" s="15" t="s">
        <v>203</v>
      </c>
      <c r="D19" s="16" t="s">
        <v>8</v>
      </c>
      <c r="E19" s="17"/>
      <c r="F19" s="17"/>
      <c r="G19" s="1"/>
      <c r="H19" s="15" t="s">
        <v>256</v>
      </c>
      <c r="I19" s="18" t="str">
        <f t="shared" si="0"/>
        <v>12</v>
      </c>
      <c r="J19" s="1"/>
      <c r="L19">
        <v>18</v>
      </c>
    </row>
    <row r="20" spans="1:12" x14ac:dyDescent="0.25">
      <c r="A20" s="15" t="s">
        <v>257</v>
      </c>
      <c r="B20" s="16" t="s">
        <v>8</v>
      </c>
      <c r="C20" s="15" t="s">
        <v>203</v>
      </c>
      <c r="D20" s="16" t="s">
        <v>8</v>
      </c>
      <c r="E20" s="17"/>
      <c r="F20" s="17"/>
      <c r="G20" s="1"/>
      <c r="H20" s="15" t="s">
        <v>258</v>
      </c>
      <c r="I20" s="18" t="str">
        <f t="shared" si="0"/>
        <v>13</v>
      </c>
      <c r="J20" s="1"/>
      <c r="L20">
        <v>19</v>
      </c>
    </row>
    <row r="21" spans="1:12" x14ac:dyDescent="0.25">
      <c r="A21" s="15" t="s">
        <v>259</v>
      </c>
      <c r="B21" s="16" t="s">
        <v>8</v>
      </c>
      <c r="C21" s="15" t="s">
        <v>203</v>
      </c>
      <c r="D21" s="16" t="s">
        <v>8</v>
      </c>
      <c r="E21" s="17"/>
      <c r="F21" s="17"/>
      <c r="G21" s="1"/>
      <c r="H21" s="15" t="s">
        <v>260</v>
      </c>
      <c r="I21" s="18" t="str">
        <f t="shared" si="0"/>
        <v>14</v>
      </c>
      <c r="J21" s="1"/>
      <c r="L21">
        <v>20</v>
      </c>
    </row>
    <row r="22" spans="1:12" x14ac:dyDescent="0.25">
      <c r="A22" s="15" t="s">
        <v>261</v>
      </c>
      <c r="B22" s="16" t="s">
        <v>8</v>
      </c>
      <c r="C22" s="15" t="s">
        <v>203</v>
      </c>
      <c r="D22" s="16" t="s">
        <v>8</v>
      </c>
      <c r="E22" s="17"/>
      <c r="F22" s="17"/>
      <c r="G22" s="1"/>
      <c r="H22" s="15" t="s">
        <v>262</v>
      </c>
      <c r="I22" s="18" t="str">
        <f t="shared" si="0"/>
        <v>15</v>
      </c>
      <c r="J22" s="1"/>
      <c r="L22">
        <v>21</v>
      </c>
    </row>
    <row r="23" spans="1:12" x14ac:dyDescent="0.25">
      <c r="A23" s="15" t="s">
        <v>263</v>
      </c>
      <c r="B23" s="16" t="s">
        <v>8</v>
      </c>
      <c r="C23" s="15" t="s">
        <v>203</v>
      </c>
      <c r="D23" s="16" t="s">
        <v>8</v>
      </c>
      <c r="E23" s="17"/>
      <c r="F23" s="17"/>
      <c r="G23" s="1"/>
      <c r="H23" s="15" t="s">
        <v>264</v>
      </c>
      <c r="I23" s="18" t="str">
        <f t="shared" si="0"/>
        <v>16</v>
      </c>
      <c r="J23" s="1"/>
      <c r="L23">
        <v>22</v>
      </c>
    </row>
    <row r="24" spans="1:12" x14ac:dyDescent="0.25">
      <c r="A24" s="15" t="s">
        <v>265</v>
      </c>
      <c r="B24" s="16" t="s">
        <v>8</v>
      </c>
      <c r="C24" s="15" t="s">
        <v>203</v>
      </c>
      <c r="D24" s="16" t="s">
        <v>8</v>
      </c>
      <c r="E24" s="17"/>
      <c r="F24" s="17"/>
      <c r="G24" s="1"/>
      <c r="H24" s="15" t="s">
        <v>266</v>
      </c>
      <c r="I24" s="18" t="str">
        <f t="shared" si="0"/>
        <v>17</v>
      </c>
      <c r="J24" s="1"/>
      <c r="L24">
        <v>23</v>
      </c>
    </row>
    <row r="25" spans="1:12" x14ac:dyDescent="0.25">
      <c r="A25" s="15" t="s">
        <v>267</v>
      </c>
      <c r="B25" s="16" t="s">
        <v>8</v>
      </c>
      <c r="C25" s="15" t="s">
        <v>203</v>
      </c>
      <c r="D25" s="16" t="s">
        <v>8</v>
      </c>
      <c r="E25" s="17"/>
      <c r="F25" s="17"/>
      <c r="G25" s="1"/>
      <c r="H25" s="15" t="s">
        <v>268</v>
      </c>
      <c r="I25" s="18" t="str">
        <f t="shared" si="0"/>
        <v>18</v>
      </c>
      <c r="J25" s="1"/>
      <c r="L25">
        <v>24</v>
      </c>
    </row>
    <row r="26" spans="1:12" x14ac:dyDescent="0.25">
      <c r="A26" s="1"/>
      <c r="B26" s="1"/>
      <c r="C26" s="1"/>
      <c r="D26" s="1"/>
      <c r="E26" s="1"/>
      <c r="F26" s="1"/>
      <c r="G26" s="1"/>
      <c r="H26" s="15" t="s">
        <v>269</v>
      </c>
      <c r="I26" s="18" t="str">
        <f t="shared" si="0"/>
        <v>19</v>
      </c>
      <c r="J26" s="1"/>
      <c r="L26">
        <v>25</v>
      </c>
    </row>
    <row r="27" spans="1:12" x14ac:dyDescent="0.25">
      <c r="G27" s="1"/>
      <c r="H27" s="15" t="s">
        <v>270</v>
      </c>
      <c r="I27" s="18" t="str">
        <f t="shared" si="0"/>
        <v>1A</v>
      </c>
      <c r="J27" s="1"/>
      <c r="L27">
        <v>26</v>
      </c>
    </row>
    <row r="28" spans="1:12" x14ac:dyDescent="0.25">
      <c r="G28" s="1"/>
      <c r="H28" s="15" t="s">
        <v>271</v>
      </c>
      <c r="I28" s="18" t="str">
        <f t="shared" si="0"/>
        <v>1B</v>
      </c>
      <c r="J28" s="1"/>
      <c r="L28">
        <v>27</v>
      </c>
    </row>
    <row r="29" spans="1:12" x14ac:dyDescent="0.25">
      <c r="G29" s="1"/>
      <c r="H29" s="15" t="s">
        <v>272</v>
      </c>
      <c r="I29" s="18" t="str">
        <f t="shared" si="0"/>
        <v>1C</v>
      </c>
      <c r="J29" s="1"/>
      <c r="L29">
        <v>28</v>
      </c>
    </row>
    <row r="30" spans="1:12" x14ac:dyDescent="0.25">
      <c r="G30" s="1"/>
      <c r="H30" s="15" t="s">
        <v>273</v>
      </c>
      <c r="I30" s="18" t="str">
        <f t="shared" si="0"/>
        <v>1D</v>
      </c>
      <c r="J30" s="1"/>
      <c r="L30">
        <v>29</v>
      </c>
    </row>
    <row r="31" spans="1:12" x14ac:dyDescent="0.25">
      <c r="G31" s="1"/>
      <c r="H31" s="15" t="s">
        <v>274</v>
      </c>
      <c r="I31" s="18" t="str">
        <f t="shared" si="0"/>
        <v>1E</v>
      </c>
      <c r="J31" s="1"/>
      <c r="L31">
        <v>30</v>
      </c>
    </row>
    <row r="32" spans="1:12" x14ac:dyDescent="0.25">
      <c r="G32" s="1"/>
      <c r="H32" s="15" t="s">
        <v>275</v>
      </c>
      <c r="I32" s="18" t="str">
        <f t="shared" si="0"/>
        <v>1F</v>
      </c>
      <c r="J32" s="1"/>
      <c r="L32">
        <v>31</v>
      </c>
    </row>
    <row r="33" spans="7:12" x14ac:dyDescent="0.25">
      <c r="G33" s="1"/>
      <c r="H33" s="15" t="s">
        <v>276</v>
      </c>
      <c r="I33" s="18" t="str">
        <f t="shared" si="0"/>
        <v>20</v>
      </c>
      <c r="J33" s="1"/>
      <c r="L33">
        <v>32</v>
      </c>
    </row>
    <row r="34" spans="7:12" x14ac:dyDescent="0.25">
      <c r="G34" s="1"/>
      <c r="H34" s="15" t="s">
        <v>277</v>
      </c>
      <c r="I34" s="18" t="str">
        <f t="shared" si="0"/>
        <v>21</v>
      </c>
      <c r="J34" s="1"/>
      <c r="L34">
        <v>33</v>
      </c>
    </row>
    <row r="35" spans="7:12" x14ac:dyDescent="0.25">
      <c r="G35" s="1"/>
      <c r="H35" s="15" t="s">
        <v>278</v>
      </c>
      <c r="I35" s="18" t="str">
        <f t="shared" si="0"/>
        <v>22</v>
      </c>
      <c r="J35" s="1"/>
      <c r="L35">
        <v>34</v>
      </c>
    </row>
    <row r="36" spans="7:12" x14ac:dyDescent="0.25">
      <c r="G36" s="1"/>
      <c r="H36" s="15" t="s">
        <v>279</v>
      </c>
      <c r="I36" s="18" t="str">
        <f t="shared" si="0"/>
        <v>23</v>
      </c>
      <c r="J36" s="1"/>
      <c r="L36">
        <v>35</v>
      </c>
    </row>
    <row r="37" spans="7:12" x14ac:dyDescent="0.25">
      <c r="G37" s="1"/>
      <c r="H37" s="15" t="s">
        <v>280</v>
      </c>
      <c r="I37" s="18" t="str">
        <f t="shared" si="0"/>
        <v>24</v>
      </c>
      <c r="J37" s="1"/>
      <c r="L37">
        <v>36</v>
      </c>
    </row>
    <row r="38" spans="7:12" x14ac:dyDescent="0.25">
      <c r="G38" s="1"/>
      <c r="H38" s="15" t="s">
        <v>281</v>
      </c>
      <c r="I38" s="18" t="str">
        <f t="shared" si="0"/>
        <v>25</v>
      </c>
      <c r="J38" s="1"/>
      <c r="L38">
        <v>37</v>
      </c>
    </row>
    <row r="39" spans="7:12" x14ac:dyDescent="0.25">
      <c r="G39" s="1"/>
      <c r="H39" s="15" t="s">
        <v>282</v>
      </c>
      <c r="I39" s="18" t="str">
        <f t="shared" si="0"/>
        <v>26</v>
      </c>
      <c r="J39" s="1"/>
      <c r="L39">
        <v>38</v>
      </c>
    </row>
    <row r="40" spans="7:12" x14ac:dyDescent="0.25">
      <c r="G40" s="1"/>
      <c r="H40" s="15" t="s">
        <v>283</v>
      </c>
      <c r="I40" s="18" t="str">
        <f t="shared" si="0"/>
        <v>27</v>
      </c>
      <c r="J40" s="1"/>
      <c r="L40">
        <v>39</v>
      </c>
    </row>
    <row r="41" spans="7:12" x14ac:dyDescent="0.25">
      <c r="G41" s="1"/>
      <c r="H41" s="15" t="s">
        <v>284</v>
      </c>
      <c r="I41" s="18" t="str">
        <f t="shared" si="0"/>
        <v>28</v>
      </c>
      <c r="J41" s="1"/>
      <c r="L41">
        <v>40</v>
      </c>
    </row>
    <row r="42" spans="7:12" x14ac:dyDescent="0.25">
      <c r="G42" s="1"/>
      <c r="H42" s="15" t="s">
        <v>285</v>
      </c>
      <c r="I42" s="18" t="str">
        <f t="shared" si="0"/>
        <v>29</v>
      </c>
      <c r="J42" s="1"/>
      <c r="L42">
        <v>41</v>
      </c>
    </row>
    <row r="43" spans="7:12" x14ac:dyDescent="0.25">
      <c r="G43" s="1"/>
      <c r="H43" s="15" t="s">
        <v>286</v>
      </c>
      <c r="I43" s="18" t="str">
        <f t="shared" si="0"/>
        <v>2A</v>
      </c>
      <c r="J43" s="1"/>
      <c r="L43">
        <v>42</v>
      </c>
    </row>
    <row r="44" spans="7:12" x14ac:dyDescent="0.25">
      <c r="G44" s="1"/>
      <c r="H44" s="15" t="s">
        <v>287</v>
      </c>
      <c r="I44" s="18" t="str">
        <f t="shared" si="0"/>
        <v>2B</v>
      </c>
      <c r="J44" s="1"/>
      <c r="L44">
        <v>43</v>
      </c>
    </row>
    <row r="45" spans="7:12" x14ac:dyDescent="0.25">
      <c r="G45" s="1"/>
      <c r="H45" s="15" t="s">
        <v>288</v>
      </c>
      <c r="I45" s="18" t="str">
        <f t="shared" si="0"/>
        <v>2C</v>
      </c>
      <c r="J45" s="1"/>
      <c r="L45">
        <v>44</v>
      </c>
    </row>
    <row r="46" spans="7:12" x14ac:dyDescent="0.25">
      <c r="G46" s="1"/>
      <c r="H46" s="15" t="s">
        <v>289</v>
      </c>
      <c r="I46" s="18" t="str">
        <f t="shared" si="0"/>
        <v>2D</v>
      </c>
      <c r="J46" s="1"/>
      <c r="L46">
        <v>45</v>
      </c>
    </row>
    <row r="47" spans="7:12" x14ac:dyDescent="0.25">
      <c r="G47" s="1"/>
      <c r="H47" s="15" t="s">
        <v>290</v>
      </c>
      <c r="I47" s="18" t="str">
        <f t="shared" si="0"/>
        <v>2E</v>
      </c>
      <c r="J47" s="1"/>
      <c r="L47">
        <v>46</v>
      </c>
    </row>
    <row r="48" spans="7:12" x14ac:dyDescent="0.25">
      <c r="G48" s="1"/>
      <c r="H48" s="15" t="s">
        <v>291</v>
      </c>
      <c r="I48" s="18" t="str">
        <f t="shared" si="0"/>
        <v>2F</v>
      </c>
      <c r="J48" s="1"/>
      <c r="L48">
        <v>47</v>
      </c>
    </row>
    <row r="49" spans="7:12" x14ac:dyDescent="0.25">
      <c r="G49" s="1"/>
      <c r="H49" s="15" t="s">
        <v>292</v>
      </c>
      <c r="I49" s="18" t="str">
        <f t="shared" si="0"/>
        <v>30</v>
      </c>
      <c r="J49" s="1"/>
      <c r="L49">
        <v>48</v>
      </c>
    </row>
    <row r="50" spans="7:12" x14ac:dyDescent="0.25">
      <c r="G50" s="1"/>
      <c r="H50" s="15" t="s">
        <v>293</v>
      </c>
      <c r="I50" s="18" t="str">
        <f t="shared" si="0"/>
        <v>31</v>
      </c>
      <c r="J50" s="1"/>
      <c r="L50">
        <v>49</v>
      </c>
    </row>
    <row r="51" spans="7:12" x14ac:dyDescent="0.25">
      <c r="G51" s="1"/>
      <c r="H51" s="15" t="s">
        <v>294</v>
      </c>
      <c r="I51" s="18" t="str">
        <f t="shared" si="0"/>
        <v>32</v>
      </c>
      <c r="J51" s="1"/>
      <c r="L51">
        <v>50</v>
      </c>
    </row>
    <row r="52" spans="7:12" x14ac:dyDescent="0.25">
      <c r="G52" s="1"/>
      <c r="H52" s="15" t="s">
        <v>295</v>
      </c>
      <c r="I52" s="18" t="str">
        <f t="shared" si="0"/>
        <v>33</v>
      </c>
      <c r="J52" s="1"/>
      <c r="L52">
        <v>51</v>
      </c>
    </row>
    <row r="53" spans="7:12" x14ac:dyDescent="0.25">
      <c r="G53" s="1"/>
      <c r="H53" s="15" t="s">
        <v>296</v>
      </c>
      <c r="I53" s="18" t="str">
        <f t="shared" si="0"/>
        <v>34</v>
      </c>
      <c r="J53" s="1"/>
      <c r="L53">
        <v>52</v>
      </c>
    </row>
    <row r="54" spans="7:12" x14ac:dyDescent="0.25">
      <c r="G54" s="1"/>
      <c r="H54" s="15" t="s">
        <v>297</v>
      </c>
      <c r="I54" s="18" t="str">
        <f t="shared" si="0"/>
        <v>35</v>
      </c>
      <c r="J54" s="1"/>
      <c r="L54">
        <v>53</v>
      </c>
    </row>
    <row r="55" spans="7:12" x14ac:dyDescent="0.25">
      <c r="G55" s="1"/>
      <c r="H55" s="15" t="s">
        <v>298</v>
      </c>
      <c r="I55" s="18" t="str">
        <f t="shared" si="0"/>
        <v>36</v>
      </c>
      <c r="J55" s="1"/>
      <c r="L55">
        <v>54</v>
      </c>
    </row>
    <row r="56" spans="7:12" x14ac:dyDescent="0.25">
      <c r="G56" s="1"/>
      <c r="H56" s="15" t="s">
        <v>299</v>
      </c>
      <c r="I56" s="18" t="str">
        <f t="shared" si="0"/>
        <v>37</v>
      </c>
      <c r="J56" s="1"/>
      <c r="L56">
        <v>55</v>
      </c>
    </row>
    <row r="57" spans="7:12" x14ac:dyDescent="0.25">
      <c r="G57" s="1"/>
      <c r="H57" s="15" t="s">
        <v>93</v>
      </c>
      <c r="I57" s="18" t="str">
        <f t="shared" si="0"/>
        <v>38</v>
      </c>
      <c r="J57" s="1"/>
      <c r="L57">
        <v>56</v>
      </c>
    </row>
    <row r="58" spans="7:12" x14ac:dyDescent="0.25">
      <c r="G58" s="1"/>
      <c r="H58" s="15" t="s">
        <v>300</v>
      </c>
      <c r="I58" s="18" t="str">
        <f t="shared" si="0"/>
        <v>39</v>
      </c>
      <c r="J58" s="1"/>
      <c r="L58">
        <v>57</v>
      </c>
    </row>
    <row r="59" spans="7:12" x14ac:dyDescent="0.25">
      <c r="G59" s="1"/>
      <c r="H59" s="15" t="s">
        <v>301</v>
      </c>
      <c r="I59" s="18" t="str">
        <f t="shared" si="0"/>
        <v>3A</v>
      </c>
      <c r="J59" s="1"/>
      <c r="L59">
        <v>58</v>
      </c>
    </row>
    <row r="60" spans="7:12" x14ac:dyDescent="0.25">
      <c r="G60" s="1"/>
      <c r="H60" s="15" t="s">
        <v>302</v>
      </c>
      <c r="I60" s="18" t="str">
        <f t="shared" si="0"/>
        <v>3B</v>
      </c>
      <c r="J60" s="1"/>
      <c r="L60">
        <v>59</v>
      </c>
    </row>
    <row r="61" spans="7:12" x14ac:dyDescent="0.25">
      <c r="G61" s="1"/>
      <c r="H61" s="15" t="s">
        <v>303</v>
      </c>
      <c r="I61" s="18" t="str">
        <f t="shared" si="0"/>
        <v>3C</v>
      </c>
      <c r="J61" s="1"/>
      <c r="L61">
        <v>60</v>
      </c>
    </row>
    <row r="62" spans="7:12" x14ac:dyDescent="0.25">
      <c r="G62" s="1"/>
      <c r="H62" s="15" t="s">
        <v>304</v>
      </c>
      <c r="I62" s="18" t="str">
        <f t="shared" si="0"/>
        <v>3D</v>
      </c>
      <c r="J62" s="1"/>
      <c r="L62">
        <v>61</v>
      </c>
    </row>
    <row r="63" spans="7:12" x14ac:dyDescent="0.25">
      <c r="G63" s="1"/>
      <c r="H63" s="15" t="s">
        <v>305</v>
      </c>
      <c r="I63" s="18" t="str">
        <f t="shared" si="0"/>
        <v>3E</v>
      </c>
      <c r="J63" s="1"/>
      <c r="L63">
        <v>62</v>
      </c>
    </row>
    <row r="64" spans="7:12" x14ac:dyDescent="0.25">
      <c r="G64" s="1"/>
      <c r="H64" s="15" t="s">
        <v>306</v>
      </c>
      <c r="I64" s="18" t="str">
        <f t="shared" si="0"/>
        <v>3F</v>
      </c>
      <c r="J64" s="1"/>
      <c r="L64">
        <v>63</v>
      </c>
    </row>
    <row r="65" spans="7:12" x14ac:dyDescent="0.25">
      <c r="G65" s="1"/>
      <c r="H65" s="15" t="s">
        <v>307</v>
      </c>
      <c r="I65" s="18" t="str">
        <f t="shared" si="0"/>
        <v>40</v>
      </c>
      <c r="J65" s="1"/>
      <c r="L65">
        <v>64</v>
      </c>
    </row>
    <row r="66" spans="7:12" x14ac:dyDescent="0.25">
      <c r="G66" s="1"/>
      <c r="H66" s="15" t="s">
        <v>308</v>
      </c>
      <c r="I66" s="18" t="str">
        <f t="shared" ref="I66:I129" si="1">DEC2HEX(L66,2)</f>
        <v>41</v>
      </c>
      <c r="J66" s="1"/>
      <c r="L66">
        <v>65</v>
      </c>
    </row>
    <row r="67" spans="7:12" x14ac:dyDescent="0.25">
      <c r="G67" s="1"/>
      <c r="H67" s="15" t="s">
        <v>309</v>
      </c>
      <c r="I67" s="18" t="str">
        <f t="shared" si="1"/>
        <v>42</v>
      </c>
      <c r="J67" s="1"/>
      <c r="L67">
        <v>66</v>
      </c>
    </row>
    <row r="68" spans="7:12" x14ac:dyDescent="0.25">
      <c r="G68" s="1"/>
      <c r="H68" s="15" t="s">
        <v>310</v>
      </c>
      <c r="I68" s="18" t="str">
        <f t="shared" si="1"/>
        <v>43</v>
      </c>
      <c r="J68" s="1"/>
      <c r="L68">
        <v>67</v>
      </c>
    </row>
    <row r="69" spans="7:12" x14ac:dyDescent="0.25">
      <c r="G69" s="1"/>
      <c r="H69" s="15" t="s">
        <v>311</v>
      </c>
      <c r="I69" s="18" t="str">
        <f t="shared" si="1"/>
        <v>44</v>
      </c>
      <c r="J69" s="1"/>
      <c r="L69">
        <v>68</v>
      </c>
    </row>
    <row r="70" spans="7:12" x14ac:dyDescent="0.25">
      <c r="G70" s="1"/>
      <c r="H70" s="15" t="s">
        <v>312</v>
      </c>
      <c r="I70" s="18" t="str">
        <f t="shared" si="1"/>
        <v>45</v>
      </c>
      <c r="J70" s="1"/>
      <c r="L70">
        <v>69</v>
      </c>
    </row>
    <row r="71" spans="7:12" x14ac:dyDescent="0.25">
      <c r="G71" s="1"/>
      <c r="H71" s="15" t="s">
        <v>313</v>
      </c>
      <c r="I71" s="18" t="str">
        <f t="shared" si="1"/>
        <v>46</v>
      </c>
      <c r="J71" s="1"/>
      <c r="L71">
        <v>70</v>
      </c>
    </row>
    <row r="72" spans="7:12" x14ac:dyDescent="0.25">
      <c r="G72" s="1"/>
      <c r="H72" s="15" t="s">
        <v>314</v>
      </c>
      <c r="I72" s="18" t="str">
        <f t="shared" si="1"/>
        <v>47</v>
      </c>
      <c r="J72" s="1"/>
      <c r="L72">
        <v>71</v>
      </c>
    </row>
    <row r="73" spans="7:12" x14ac:dyDescent="0.25">
      <c r="G73" s="1"/>
      <c r="H73" s="15" t="s">
        <v>315</v>
      </c>
      <c r="I73" s="18" t="str">
        <f t="shared" si="1"/>
        <v>48</v>
      </c>
      <c r="J73" s="1"/>
      <c r="L73">
        <v>72</v>
      </c>
    </row>
    <row r="74" spans="7:12" x14ac:dyDescent="0.25">
      <c r="G74" s="1"/>
      <c r="H74" s="15" t="s">
        <v>316</v>
      </c>
      <c r="I74" s="18" t="str">
        <f t="shared" si="1"/>
        <v>49</v>
      </c>
      <c r="J74" s="1"/>
      <c r="L74">
        <v>73</v>
      </c>
    </row>
    <row r="75" spans="7:12" x14ac:dyDescent="0.25">
      <c r="G75" s="1"/>
      <c r="H75" s="15" t="s">
        <v>317</v>
      </c>
      <c r="I75" s="18" t="str">
        <f t="shared" si="1"/>
        <v>4A</v>
      </c>
      <c r="J75" s="1"/>
      <c r="L75">
        <v>74</v>
      </c>
    </row>
    <row r="76" spans="7:12" x14ac:dyDescent="0.25">
      <c r="G76" s="1"/>
      <c r="H76" s="15" t="s">
        <v>318</v>
      </c>
      <c r="I76" s="18" t="str">
        <f t="shared" si="1"/>
        <v>4B</v>
      </c>
      <c r="J76" s="1"/>
      <c r="L76">
        <v>75</v>
      </c>
    </row>
    <row r="77" spans="7:12" x14ac:dyDescent="0.25">
      <c r="G77" s="1"/>
      <c r="H77" s="15" t="s">
        <v>319</v>
      </c>
      <c r="I77" s="18" t="str">
        <f t="shared" si="1"/>
        <v>4C</v>
      </c>
      <c r="J77" s="1"/>
      <c r="L77">
        <v>76</v>
      </c>
    </row>
    <row r="78" spans="7:12" x14ac:dyDescent="0.25">
      <c r="G78" s="1"/>
      <c r="H78" s="15" t="s">
        <v>320</v>
      </c>
      <c r="I78" s="18" t="str">
        <f t="shared" si="1"/>
        <v>4D</v>
      </c>
      <c r="J78" s="1"/>
      <c r="L78">
        <v>77</v>
      </c>
    </row>
    <row r="79" spans="7:12" x14ac:dyDescent="0.25">
      <c r="G79" s="1"/>
      <c r="H79" s="15" t="s">
        <v>321</v>
      </c>
      <c r="I79" s="18" t="str">
        <f t="shared" si="1"/>
        <v>4E</v>
      </c>
      <c r="J79" s="1"/>
      <c r="L79">
        <v>78</v>
      </c>
    </row>
    <row r="80" spans="7:12" x14ac:dyDescent="0.25">
      <c r="G80" s="1"/>
      <c r="H80" s="15" t="s">
        <v>322</v>
      </c>
      <c r="I80" s="18" t="str">
        <f t="shared" si="1"/>
        <v>4F</v>
      </c>
      <c r="J80" s="1"/>
      <c r="L80">
        <v>79</v>
      </c>
    </row>
    <row r="81" spans="7:12" x14ac:dyDescent="0.25">
      <c r="G81" s="1"/>
      <c r="H81" s="15" t="s">
        <v>323</v>
      </c>
      <c r="I81" s="18" t="str">
        <f t="shared" si="1"/>
        <v>50</v>
      </c>
      <c r="J81" s="1"/>
      <c r="L81">
        <v>80</v>
      </c>
    </row>
    <row r="82" spans="7:12" x14ac:dyDescent="0.25">
      <c r="G82" s="1"/>
      <c r="H82" s="15" t="s">
        <v>324</v>
      </c>
      <c r="I82" s="18" t="str">
        <f t="shared" si="1"/>
        <v>51</v>
      </c>
      <c r="J82" s="1"/>
      <c r="L82">
        <v>81</v>
      </c>
    </row>
    <row r="83" spans="7:12" x14ac:dyDescent="0.25">
      <c r="G83" s="1"/>
      <c r="H83" s="15" t="s">
        <v>325</v>
      </c>
      <c r="I83" s="18" t="str">
        <f t="shared" si="1"/>
        <v>52</v>
      </c>
      <c r="J83" s="1"/>
      <c r="L83">
        <v>82</v>
      </c>
    </row>
    <row r="84" spans="7:12" x14ac:dyDescent="0.25">
      <c r="G84" s="1"/>
      <c r="H84" s="15" t="s">
        <v>326</v>
      </c>
      <c r="I84" s="18" t="str">
        <f t="shared" si="1"/>
        <v>53</v>
      </c>
      <c r="J84" s="1"/>
      <c r="L84">
        <v>83</v>
      </c>
    </row>
    <row r="85" spans="7:12" x14ac:dyDescent="0.25">
      <c r="G85" s="1"/>
      <c r="H85" s="15" t="s">
        <v>327</v>
      </c>
      <c r="I85" s="18" t="str">
        <f t="shared" si="1"/>
        <v>54</v>
      </c>
      <c r="J85" s="1"/>
      <c r="L85">
        <v>84</v>
      </c>
    </row>
    <row r="86" spans="7:12" x14ac:dyDescent="0.25">
      <c r="G86" s="1"/>
      <c r="H86" s="15" t="s">
        <v>328</v>
      </c>
      <c r="I86" s="18" t="str">
        <f t="shared" si="1"/>
        <v>55</v>
      </c>
      <c r="J86" s="1"/>
      <c r="L86">
        <v>85</v>
      </c>
    </row>
    <row r="87" spans="7:12" x14ac:dyDescent="0.25">
      <c r="G87" s="1"/>
      <c r="H87" s="15" t="s">
        <v>329</v>
      </c>
      <c r="I87" s="18" t="str">
        <f t="shared" si="1"/>
        <v>56</v>
      </c>
      <c r="J87" s="1"/>
      <c r="L87">
        <v>86</v>
      </c>
    </row>
    <row r="88" spans="7:12" x14ac:dyDescent="0.25">
      <c r="G88" s="1"/>
      <c r="H88" s="15" t="s">
        <v>330</v>
      </c>
      <c r="I88" s="18" t="str">
        <f t="shared" si="1"/>
        <v>57</v>
      </c>
      <c r="J88" s="1"/>
      <c r="L88">
        <v>87</v>
      </c>
    </row>
    <row r="89" spans="7:12" x14ac:dyDescent="0.25">
      <c r="G89" s="1"/>
      <c r="H89" s="15" t="s">
        <v>331</v>
      </c>
      <c r="I89" s="18" t="str">
        <f t="shared" si="1"/>
        <v>58</v>
      </c>
      <c r="J89" s="1"/>
      <c r="L89">
        <v>88</v>
      </c>
    </row>
    <row r="90" spans="7:12" x14ac:dyDescent="0.25">
      <c r="G90" s="1"/>
      <c r="H90" s="15" t="s">
        <v>332</v>
      </c>
      <c r="I90" s="18" t="str">
        <f t="shared" si="1"/>
        <v>59</v>
      </c>
      <c r="J90" s="1"/>
      <c r="L90">
        <v>89</v>
      </c>
    </row>
    <row r="91" spans="7:12" x14ac:dyDescent="0.25">
      <c r="G91" s="1"/>
      <c r="H91" s="15" t="s">
        <v>333</v>
      </c>
      <c r="I91" s="18" t="str">
        <f t="shared" si="1"/>
        <v>5A</v>
      </c>
      <c r="J91" s="1"/>
      <c r="L91">
        <v>90</v>
      </c>
    </row>
    <row r="92" spans="7:12" x14ac:dyDescent="0.25">
      <c r="G92" s="1"/>
      <c r="H92" s="15" t="s">
        <v>334</v>
      </c>
      <c r="I92" s="18" t="str">
        <f t="shared" si="1"/>
        <v>5B</v>
      </c>
      <c r="J92" s="1"/>
      <c r="L92">
        <v>91</v>
      </c>
    </row>
    <row r="93" spans="7:12" x14ac:dyDescent="0.25">
      <c r="G93" s="1"/>
      <c r="H93" s="15" t="s">
        <v>335</v>
      </c>
      <c r="I93" s="18" t="str">
        <f t="shared" si="1"/>
        <v>5C</v>
      </c>
      <c r="J93" s="1"/>
      <c r="L93">
        <v>92</v>
      </c>
    </row>
    <row r="94" spans="7:12" x14ac:dyDescent="0.25">
      <c r="G94" s="1"/>
      <c r="H94" s="15" t="s">
        <v>336</v>
      </c>
      <c r="I94" s="18" t="str">
        <f t="shared" si="1"/>
        <v>5D</v>
      </c>
      <c r="J94" s="1"/>
      <c r="L94">
        <v>93</v>
      </c>
    </row>
    <row r="95" spans="7:12" x14ac:dyDescent="0.25">
      <c r="G95" s="1"/>
      <c r="H95" s="15" t="s">
        <v>337</v>
      </c>
      <c r="I95" s="18" t="str">
        <f t="shared" si="1"/>
        <v>5E</v>
      </c>
      <c r="J95" s="1"/>
      <c r="L95">
        <v>94</v>
      </c>
    </row>
    <row r="96" spans="7:12" x14ac:dyDescent="0.25">
      <c r="G96" s="1"/>
      <c r="H96" s="15" t="s">
        <v>338</v>
      </c>
      <c r="I96" s="18" t="str">
        <f t="shared" si="1"/>
        <v>5F</v>
      </c>
      <c r="J96" s="1"/>
      <c r="L96">
        <v>95</v>
      </c>
    </row>
    <row r="97" spans="7:12" x14ac:dyDescent="0.25">
      <c r="G97" s="1"/>
      <c r="H97" s="15" t="s">
        <v>339</v>
      </c>
      <c r="I97" s="18" t="str">
        <f t="shared" si="1"/>
        <v>60</v>
      </c>
      <c r="J97" s="1"/>
      <c r="L97">
        <v>96</v>
      </c>
    </row>
    <row r="98" spans="7:12" x14ac:dyDescent="0.25">
      <c r="G98" s="1"/>
      <c r="H98" s="15" t="s">
        <v>340</v>
      </c>
      <c r="I98" s="18" t="str">
        <f t="shared" si="1"/>
        <v>61</v>
      </c>
      <c r="J98" s="1"/>
      <c r="L98">
        <v>97</v>
      </c>
    </row>
    <row r="99" spans="7:12" x14ac:dyDescent="0.25">
      <c r="G99" s="1"/>
      <c r="H99" s="15" t="s">
        <v>341</v>
      </c>
      <c r="I99" s="18" t="str">
        <f t="shared" si="1"/>
        <v>62</v>
      </c>
      <c r="J99" s="1"/>
      <c r="L99">
        <v>98</v>
      </c>
    </row>
    <row r="100" spans="7:12" x14ac:dyDescent="0.25">
      <c r="G100" s="1"/>
      <c r="H100" s="15" t="s">
        <v>342</v>
      </c>
      <c r="I100" s="18" t="str">
        <f t="shared" si="1"/>
        <v>63</v>
      </c>
      <c r="J100" s="1"/>
      <c r="L100">
        <v>99</v>
      </c>
    </row>
    <row r="101" spans="7:12" x14ac:dyDescent="0.25">
      <c r="G101" s="1"/>
      <c r="H101" s="15" t="s">
        <v>343</v>
      </c>
      <c r="I101" s="18" t="str">
        <f t="shared" si="1"/>
        <v>64</v>
      </c>
      <c r="J101" s="1"/>
      <c r="L101">
        <v>100</v>
      </c>
    </row>
    <row r="102" spans="7:12" x14ac:dyDescent="0.25">
      <c r="G102" s="1"/>
      <c r="H102" s="15" t="s">
        <v>344</v>
      </c>
      <c r="I102" s="18" t="str">
        <f t="shared" si="1"/>
        <v>65</v>
      </c>
      <c r="J102" s="1"/>
      <c r="L102">
        <v>101</v>
      </c>
    </row>
    <row r="103" spans="7:12" x14ac:dyDescent="0.25">
      <c r="G103" s="1"/>
      <c r="H103" s="15" t="s">
        <v>345</v>
      </c>
      <c r="I103" s="18" t="str">
        <f t="shared" si="1"/>
        <v>66</v>
      </c>
      <c r="J103" s="1"/>
      <c r="L103">
        <v>102</v>
      </c>
    </row>
    <row r="104" spans="7:12" x14ac:dyDescent="0.25">
      <c r="G104" s="1"/>
      <c r="H104" s="15" t="s">
        <v>346</v>
      </c>
      <c r="I104" s="18" t="str">
        <f t="shared" si="1"/>
        <v>67</v>
      </c>
      <c r="J104" s="1"/>
      <c r="L104">
        <v>103</v>
      </c>
    </row>
    <row r="105" spans="7:12" x14ac:dyDescent="0.25">
      <c r="G105" s="1"/>
      <c r="H105" s="15" t="s">
        <v>347</v>
      </c>
      <c r="I105" s="18" t="str">
        <f t="shared" si="1"/>
        <v>68</v>
      </c>
      <c r="J105" s="1"/>
      <c r="L105">
        <v>104</v>
      </c>
    </row>
    <row r="106" spans="7:12" x14ac:dyDescent="0.25">
      <c r="G106" s="1"/>
      <c r="H106" s="15" t="s">
        <v>348</v>
      </c>
      <c r="I106" s="18" t="str">
        <f t="shared" si="1"/>
        <v>69</v>
      </c>
      <c r="J106" s="1"/>
      <c r="L106">
        <v>105</v>
      </c>
    </row>
    <row r="107" spans="7:12" x14ac:dyDescent="0.25">
      <c r="G107" s="1"/>
      <c r="H107" s="15" t="s">
        <v>342</v>
      </c>
      <c r="I107" s="18" t="str">
        <f t="shared" si="1"/>
        <v>6A</v>
      </c>
      <c r="J107" s="1"/>
      <c r="L107">
        <v>106</v>
      </c>
    </row>
    <row r="108" spans="7:12" x14ac:dyDescent="0.25">
      <c r="G108" s="1"/>
      <c r="H108" s="15" t="s">
        <v>349</v>
      </c>
      <c r="I108" s="18" t="str">
        <f t="shared" si="1"/>
        <v>6B</v>
      </c>
      <c r="J108" s="1"/>
      <c r="L108">
        <v>107</v>
      </c>
    </row>
    <row r="109" spans="7:12" x14ac:dyDescent="0.25">
      <c r="G109" s="1"/>
      <c r="H109" s="15" t="s">
        <v>350</v>
      </c>
      <c r="I109" s="18" t="str">
        <f t="shared" si="1"/>
        <v>6C</v>
      </c>
      <c r="J109" s="1"/>
      <c r="L109">
        <v>108</v>
      </c>
    </row>
    <row r="110" spans="7:12" x14ac:dyDescent="0.25">
      <c r="G110" s="1"/>
      <c r="H110" s="15" t="s">
        <v>351</v>
      </c>
      <c r="I110" s="18" t="str">
        <f t="shared" si="1"/>
        <v>6D</v>
      </c>
      <c r="J110" s="1"/>
      <c r="L110">
        <v>109</v>
      </c>
    </row>
    <row r="111" spans="7:12" x14ac:dyDescent="0.25">
      <c r="G111" s="1"/>
      <c r="H111" s="15" t="s">
        <v>352</v>
      </c>
      <c r="I111" s="18" t="str">
        <f t="shared" si="1"/>
        <v>6E</v>
      </c>
      <c r="J111" s="1"/>
      <c r="L111">
        <v>110</v>
      </c>
    </row>
    <row r="112" spans="7:12" x14ac:dyDescent="0.25">
      <c r="G112" s="1"/>
      <c r="H112" s="15" t="s">
        <v>353</v>
      </c>
      <c r="I112" s="18" t="str">
        <f t="shared" si="1"/>
        <v>6F</v>
      </c>
      <c r="J112" s="1"/>
      <c r="L112">
        <v>111</v>
      </c>
    </row>
    <row r="113" spans="7:12" x14ac:dyDescent="0.25">
      <c r="G113" s="1"/>
      <c r="H113" s="15" t="s">
        <v>354</v>
      </c>
      <c r="I113" s="18" t="str">
        <f t="shared" si="1"/>
        <v>70</v>
      </c>
      <c r="J113" s="1"/>
      <c r="L113">
        <v>112</v>
      </c>
    </row>
    <row r="114" spans="7:12" x14ac:dyDescent="0.25">
      <c r="G114" s="1"/>
      <c r="H114" s="15" t="s">
        <v>355</v>
      </c>
      <c r="I114" s="18" t="str">
        <f t="shared" si="1"/>
        <v>71</v>
      </c>
      <c r="J114" s="1"/>
      <c r="L114">
        <v>113</v>
      </c>
    </row>
    <row r="115" spans="7:12" x14ac:dyDescent="0.25">
      <c r="G115" s="1"/>
      <c r="H115" s="15" t="s">
        <v>356</v>
      </c>
      <c r="I115" s="18" t="str">
        <f t="shared" si="1"/>
        <v>72</v>
      </c>
      <c r="J115" s="1"/>
      <c r="L115">
        <v>114</v>
      </c>
    </row>
    <row r="116" spans="7:12" x14ac:dyDescent="0.25">
      <c r="G116" s="1"/>
      <c r="H116" s="15" t="s">
        <v>357</v>
      </c>
      <c r="I116" s="18" t="str">
        <f t="shared" si="1"/>
        <v>73</v>
      </c>
      <c r="J116" s="1"/>
      <c r="L116">
        <v>115</v>
      </c>
    </row>
    <row r="117" spans="7:12" x14ac:dyDescent="0.25">
      <c r="G117" s="1"/>
      <c r="H117" s="15" t="s">
        <v>358</v>
      </c>
      <c r="I117" s="18" t="str">
        <f t="shared" si="1"/>
        <v>74</v>
      </c>
      <c r="J117" s="1"/>
      <c r="L117">
        <v>116</v>
      </c>
    </row>
    <row r="118" spans="7:12" x14ac:dyDescent="0.25">
      <c r="G118" s="1"/>
      <c r="H118" s="15" t="s">
        <v>359</v>
      </c>
      <c r="I118" s="18" t="str">
        <f t="shared" si="1"/>
        <v>75</v>
      </c>
      <c r="J118" s="1"/>
      <c r="L118">
        <v>117</v>
      </c>
    </row>
    <row r="119" spans="7:12" x14ac:dyDescent="0.25">
      <c r="G119" s="1"/>
      <c r="H119" s="15" t="s">
        <v>360</v>
      </c>
      <c r="I119" s="18" t="str">
        <f t="shared" si="1"/>
        <v>76</v>
      </c>
      <c r="J119" s="1"/>
      <c r="L119">
        <v>118</v>
      </c>
    </row>
    <row r="120" spans="7:12" x14ac:dyDescent="0.25">
      <c r="G120" s="1"/>
      <c r="H120" s="15" t="s">
        <v>361</v>
      </c>
      <c r="I120" s="18" t="str">
        <f t="shared" si="1"/>
        <v>77</v>
      </c>
      <c r="J120" s="1"/>
      <c r="L120">
        <v>119</v>
      </c>
    </row>
    <row r="121" spans="7:12" x14ac:dyDescent="0.25">
      <c r="G121" s="1"/>
      <c r="H121" s="15" t="s">
        <v>362</v>
      </c>
      <c r="I121" s="18" t="str">
        <f t="shared" si="1"/>
        <v>78</v>
      </c>
      <c r="J121" s="1"/>
      <c r="L121">
        <v>120</v>
      </c>
    </row>
    <row r="122" spans="7:12" x14ac:dyDescent="0.25">
      <c r="G122" s="1"/>
      <c r="H122" s="15" t="s">
        <v>363</v>
      </c>
      <c r="I122" s="18" t="str">
        <f t="shared" si="1"/>
        <v>79</v>
      </c>
      <c r="J122" s="1"/>
      <c r="L122">
        <v>121</v>
      </c>
    </row>
    <row r="123" spans="7:12" x14ac:dyDescent="0.25">
      <c r="G123" s="1"/>
      <c r="H123" s="15" t="s">
        <v>364</v>
      </c>
      <c r="I123" s="18" t="str">
        <f t="shared" si="1"/>
        <v>7A</v>
      </c>
      <c r="J123" s="1"/>
      <c r="L123">
        <v>122</v>
      </c>
    </row>
    <row r="124" spans="7:12" x14ac:dyDescent="0.25">
      <c r="G124" s="1"/>
      <c r="H124" s="15" t="s">
        <v>365</v>
      </c>
      <c r="I124" s="18" t="str">
        <f t="shared" si="1"/>
        <v>7B</v>
      </c>
      <c r="J124" s="1"/>
      <c r="L124">
        <v>123</v>
      </c>
    </row>
    <row r="125" spans="7:12" x14ac:dyDescent="0.25">
      <c r="G125" s="1"/>
      <c r="H125" s="15" t="s">
        <v>366</v>
      </c>
      <c r="I125" s="18" t="str">
        <f t="shared" si="1"/>
        <v>7C</v>
      </c>
      <c r="J125" s="1"/>
      <c r="L125">
        <v>124</v>
      </c>
    </row>
    <row r="126" spans="7:12" x14ac:dyDescent="0.25">
      <c r="G126" s="1"/>
      <c r="H126" s="15" t="s">
        <v>367</v>
      </c>
      <c r="I126" s="18" t="str">
        <f t="shared" si="1"/>
        <v>7D</v>
      </c>
      <c r="J126" s="1"/>
      <c r="L126">
        <v>125</v>
      </c>
    </row>
    <row r="127" spans="7:12" x14ac:dyDescent="0.25">
      <c r="G127" s="1"/>
      <c r="H127" s="15" t="s">
        <v>368</v>
      </c>
      <c r="I127" s="18" t="str">
        <f t="shared" si="1"/>
        <v>7E</v>
      </c>
      <c r="J127" s="1"/>
      <c r="L127">
        <v>126</v>
      </c>
    </row>
    <row r="128" spans="7:12" x14ac:dyDescent="0.25">
      <c r="G128" s="1"/>
      <c r="H128" s="15" t="s">
        <v>369</v>
      </c>
      <c r="I128" s="18" t="str">
        <f t="shared" si="1"/>
        <v>7F</v>
      </c>
      <c r="J128" s="1"/>
      <c r="L128">
        <v>127</v>
      </c>
    </row>
    <row r="129" spans="7:12" x14ac:dyDescent="0.25">
      <c r="G129" s="1"/>
      <c r="H129" s="15" t="s">
        <v>370</v>
      </c>
      <c r="I129" s="18" t="str">
        <f t="shared" si="1"/>
        <v>80</v>
      </c>
      <c r="J129" s="1"/>
      <c r="L129">
        <v>128</v>
      </c>
    </row>
    <row r="130" spans="7:12" x14ac:dyDescent="0.25">
      <c r="G130" s="1"/>
      <c r="H130" s="15" t="s">
        <v>371</v>
      </c>
      <c r="I130" s="18" t="str">
        <f t="shared" ref="I130:I193" si="2">DEC2HEX(L130,2)</f>
        <v>81</v>
      </c>
      <c r="J130" s="1"/>
      <c r="L130">
        <v>129</v>
      </c>
    </row>
    <row r="131" spans="7:12" x14ac:dyDescent="0.25">
      <c r="G131" s="1"/>
      <c r="H131" s="15" t="s">
        <v>372</v>
      </c>
      <c r="I131" s="18" t="str">
        <f t="shared" si="2"/>
        <v>82</v>
      </c>
      <c r="J131" s="1"/>
      <c r="L131">
        <v>130</v>
      </c>
    </row>
    <row r="132" spans="7:12" x14ac:dyDescent="0.25">
      <c r="G132" s="1"/>
      <c r="H132" s="15" t="s">
        <v>373</v>
      </c>
      <c r="I132" s="18" t="str">
        <f t="shared" si="2"/>
        <v>83</v>
      </c>
      <c r="J132" s="1"/>
      <c r="L132">
        <v>131</v>
      </c>
    </row>
    <row r="133" spans="7:12" x14ac:dyDescent="0.25">
      <c r="G133" s="1"/>
      <c r="H133" s="15" t="s">
        <v>374</v>
      </c>
      <c r="I133" s="18" t="str">
        <f t="shared" si="2"/>
        <v>84</v>
      </c>
      <c r="J133" s="1"/>
      <c r="L133">
        <v>132</v>
      </c>
    </row>
    <row r="134" spans="7:12" x14ac:dyDescent="0.25">
      <c r="G134" s="1"/>
      <c r="H134" s="15" t="s">
        <v>375</v>
      </c>
      <c r="I134" s="18" t="str">
        <f t="shared" si="2"/>
        <v>85</v>
      </c>
      <c r="J134" s="1"/>
      <c r="L134">
        <v>133</v>
      </c>
    </row>
    <row r="135" spans="7:12" x14ac:dyDescent="0.25">
      <c r="G135" s="1"/>
      <c r="H135" s="15" t="s">
        <v>376</v>
      </c>
      <c r="I135" s="18" t="str">
        <f t="shared" si="2"/>
        <v>86</v>
      </c>
      <c r="J135" s="1"/>
      <c r="L135">
        <v>134</v>
      </c>
    </row>
    <row r="136" spans="7:12" x14ac:dyDescent="0.25">
      <c r="G136" s="1"/>
      <c r="H136" s="15" t="s">
        <v>377</v>
      </c>
      <c r="I136" s="18" t="str">
        <f t="shared" si="2"/>
        <v>87</v>
      </c>
      <c r="J136" s="1"/>
      <c r="L136">
        <v>135</v>
      </c>
    </row>
    <row r="137" spans="7:12" x14ac:dyDescent="0.25">
      <c r="G137" s="1"/>
      <c r="H137" s="15" t="s">
        <v>378</v>
      </c>
      <c r="I137" s="18" t="str">
        <f t="shared" si="2"/>
        <v>88</v>
      </c>
      <c r="J137" s="1"/>
      <c r="L137">
        <v>136</v>
      </c>
    </row>
    <row r="138" spans="7:12" x14ac:dyDescent="0.25">
      <c r="G138" s="1"/>
      <c r="H138" s="15" t="s">
        <v>379</v>
      </c>
      <c r="I138" s="18" t="str">
        <f t="shared" si="2"/>
        <v>89</v>
      </c>
      <c r="J138" s="1"/>
      <c r="L138">
        <v>137</v>
      </c>
    </row>
    <row r="139" spans="7:12" x14ac:dyDescent="0.25">
      <c r="G139" s="1"/>
      <c r="H139" s="15" t="s">
        <v>380</v>
      </c>
      <c r="I139" s="18" t="str">
        <f t="shared" si="2"/>
        <v>8A</v>
      </c>
      <c r="J139" s="1"/>
      <c r="L139">
        <v>138</v>
      </c>
    </row>
    <row r="140" spans="7:12" x14ac:dyDescent="0.25">
      <c r="G140" s="1"/>
      <c r="H140" s="15" t="s">
        <v>381</v>
      </c>
      <c r="I140" s="18" t="str">
        <f t="shared" si="2"/>
        <v>8B</v>
      </c>
      <c r="J140" s="1"/>
      <c r="L140">
        <v>139</v>
      </c>
    </row>
    <row r="141" spans="7:12" x14ac:dyDescent="0.25">
      <c r="G141" s="1"/>
      <c r="H141" s="15" t="s">
        <v>382</v>
      </c>
      <c r="I141" s="18" t="str">
        <f t="shared" si="2"/>
        <v>8C</v>
      </c>
      <c r="J141" s="1"/>
      <c r="L141">
        <v>140</v>
      </c>
    </row>
    <row r="142" spans="7:12" x14ac:dyDescent="0.25">
      <c r="G142" s="1"/>
      <c r="H142" s="15" t="s">
        <v>383</v>
      </c>
      <c r="I142" s="18" t="str">
        <f t="shared" si="2"/>
        <v>8D</v>
      </c>
      <c r="J142" s="1"/>
      <c r="L142">
        <v>141</v>
      </c>
    </row>
    <row r="143" spans="7:12" x14ac:dyDescent="0.25">
      <c r="G143" s="1"/>
      <c r="H143" s="15" t="s">
        <v>384</v>
      </c>
      <c r="I143" s="18" t="str">
        <f t="shared" si="2"/>
        <v>8E</v>
      </c>
      <c r="J143" s="1"/>
      <c r="L143">
        <v>142</v>
      </c>
    </row>
    <row r="144" spans="7:12" x14ac:dyDescent="0.25">
      <c r="G144" s="1"/>
      <c r="H144" s="15" t="s">
        <v>370</v>
      </c>
      <c r="I144" s="18" t="str">
        <f t="shared" si="2"/>
        <v>8F</v>
      </c>
      <c r="J144" s="1"/>
      <c r="L144">
        <v>143</v>
      </c>
    </row>
    <row r="145" spans="7:12" x14ac:dyDescent="0.25">
      <c r="G145" s="1"/>
      <c r="H145" s="15" t="s">
        <v>385</v>
      </c>
      <c r="I145" s="18" t="str">
        <f t="shared" si="2"/>
        <v>90</v>
      </c>
      <c r="J145" s="1"/>
      <c r="L145">
        <v>144</v>
      </c>
    </row>
    <row r="146" spans="7:12" x14ac:dyDescent="0.25">
      <c r="G146" s="1"/>
      <c r="H146" s="15" t="s">
        <v>386</v>
      </c>
      <c r="I146" s="18" t="str">
        <f t="shared" si="2"/>
        <v>91</v>
      </c>
      <c r="J146" s="1"/>
      <c r="L146">
        <v>145</v>
      </c>
    </row>
    <row r="147" spans="7:12" x14ac:dyDescent="0.25">
      <c r="G147" s="1"/>
      <c r="H147" s="15" t="s">
        <v>387</v>
      </c>
      <c r="I147" s="18" t="str">
        <f t="shared" si="2"/>
        <v>92</v>
      </c>
      <c r="J147" s="1"/>
      <c r="L147">
        <v>146</v>
      </c>
    </row>
    <row r="148" spans="7:12" x14ac:dyDescent="0.25">
      <c r="G148" s="1"/>
      <c r="H148" s="15" t="s">
        <v>388</v>
      </c>
      <c r="I148" s="18" t="str">
        <f t="shared" si="2"/>
        <v>93</v>
      </c>
      <c r="J148" s="1"/>
      <c r="L148">
        <v>147</v>
      </c>
    </row>
    <row r="149" spans="7:12" x14ac:dyDescent="0.25">
      <c r="G149" s="1"/>
      <c r="H149" s="15" t="s">
        <v>389</v>
      </c>
      <c r="I149" s="18" t="str">
        <f t="shared" si="2"/>
        <v>94</v>
      </c>
      <c r="J149" s="1"/>
      <c r="L149">
        <v>148</v>
      </c>
    </row>
    <row r="150" spans="7:12" x14ac:dyDescent="0.25">
      <c r="G150" s="1"/>
      <c r="H150" s="15" t="s">
        <v>390</v>
      </c>
      <c r="I150" s="18" t="str">
        <f t="shared" si="2"/>
        <v>95</v>
      </c>
      <c r="J150" s="1"/>
      <c r="L150">
        <v>149</v>
      </c>
    </row>
    <row r="151" spans="7:12" x14ac:dyDescent="0.25">
      <c r="G151" s="1"/>
      <c r="H151" s="15" t="s">
        <v>391</v>
      </c>
      <c r="I151" s="18" t="str">
        <f t="shared" si="2"/>
        <v>96</v>
      </c>
      <c r="J151" s="1"/>
      <c r="L151">
        <v>150</v>
      </c>
    </row>
    <row r="152" spans="7:12" x14ac:dyDescent="0.25">
      <c r="G152" s="1"/>
      <c r="H152" s="15" t="s">
        <v>392</v>
      </c>
      <c r="I152" s="18" t="str">
        <f t="shared" si="2"/>
        <v>97</v>
      </c>
      <c r="J152" s="1"/>
      <c r="L152">
        <v>151</v>
      </c>
    </row>
    <row r="153" spans="7:12" x14ac:dyDescent="0.25">
      <c r="G153" s="1"/>
      <c r="H153" s="15" t="s">
        <v>393</v>
      </c>
      <c r="I153" s="18" t="str">
        <f t="shared" si="2"/>
        <v>98</v>
      </c>
      <c r="J153" s="1"/>
      <c r="L153">
        <v>152</v>
      </c>
    </row>
    <row r="154" spans="7:12" x14ac:dyDescent="0.25">
      <c r="G154" s="1"/>
      <c r="H154" s="15" t="s">
        <v>394</v>
      </c>
      <c r="I154" s="18" t="str">
        <f t="shared" si="2"/>
        <v>99</v>
      </c>
      <c r="J154" s="1"/>
      <c r="L154">
        <v>153</v>
      </c>
    </row>
    <row r="155" spans="7:12" x14ac:dyDescent="0.25">
      <c r="G155" s="1"/>
      <c r="H155" s="15" t="s">
        <v>395</v>
      </c>
      <c r="I155" s="18" t="str">
        <f t="shared" si="2"/>
        <v>9A</v>
      </c>
      <c r="J155" s="1"/>
      <c r="L155">
        <v>154</v>
      </c>
    </row>
    <row r="156" spans="7:12" x14ac:dyDescent="0.25">
      <c r="G156" s="1"/>
      <c r="H156" s="15" t="s">
        <v>396</v>
      </c>
      <c r="I156" s="18" t="str">
        <f t="shared" si="2"/>
        <v>9B</v>
      </c>
      <c r="J156" s="1"/>
      <c r="L156">
        <v>155</v>
      </c>
    </row>
    <row r="157" spans="7:12" x14ac:dyDescent="0.25">
      <c r="G157" s="1"/>
      <c r="H157" s="15" t="s">
        <v>397</v>
      </c>
      <c r="I157" s="18" t="str">
        <f t="shared" si="2"/>
        <v>9C</v>
      </c>
      <c r="J157" s="1"/>
      <c r="L157">
        <v>156</v>
      </c>
    </row>
    <row r="158" spans="7:12" x14ac:dyDescent="0.25">
      <c r="G158" s="1"/>
      <c r="H158" s="15" t="s">
        <v>398</v>
      </c>
      <c r="I158" s="18" t="str">
        <f t="shared" si="2"/>
        <v>9D</v>
      </c>
      <c r="J158" s="1"/>
      <c r="L158">
        <v>157</v>
      </c>
    </row>
    <row r="159" spans="7:12" x14ac:dyDescent="0.25">
      <c r="G159" s="1"/>
      <c r="H159" s="15" t="s">
        <v>399</v>
      </c>
      <c r="I159" s="18" t="str">
        <f t="shared" si="2"/>
        <v>9E</v>
      </c>
      <c r="J159" s="1"/>
      <c r="L159">
        <v>158</v>
      </c>
    </row>
    <row r="160" spans="7:12" x14ac:dyDescent="0.25">
      <c r="G160" s="1"/>
      <c r="H160" s="15" t="s">
        <v>400</v>
      </c>
      <c r="I160" s="18" t="str">
        <f t="shared" si="2"/>
        <v>9F</v>
      </c>
      <c r="J160" s="1"/>
      <c r="L160">
        <v>159</v>
      </c>
    </row>
    <row r="161" spans="7:12" x14ac:dyDescent="0.25">
      <c r="G161" s="1"/>
      <c r="H161" s="15" t="s">
        <v>401</v>
      </c>
      <c r="I161" s="18" t="str">
        <f t="shared" si="2"/>
        <v>A0</v>
      </c>
      <c r="J161" s="1"/>
      <c r="L161">
        <v>160</v>
      </c>
    </row>
    <row r="162" spans="7:12" x14ac:dyDescent="0.25">
      <c r="G162" s="1"/>
      <c r="H162" s="15" t="s">
        <v>402</v>
      </c>
      <c r="I162" s="18" t="str">
        <f t="shared" si="2"/>
        <v>A1</v>
      </c>
      <c r="J162" s="1"/>
      <c r="L162">
        <v>161</v>
      </c>
    </row>
    <row r="163" spans="7:12" x14ac:dyDescent="0.25">
      <c r="G163" s="1"/>
      <c r="H163" s="15" t="s">
        <v>403</v>
      </c>
      <c r="I163" s="18" t="str">
        <f t="shared" si="2"/>
        <v>A2</v>
      </c>
      <c r="J163" s="1"/>
      <c r="L163">
        <v>162</v>
      </c>
    </row>
    <row r="164" spans="7:12" x14ac:dyDescent="0.25">
      <c r="G164" s="1"/>
      <c r="H164" s="15" t="s">
        <v>404</v>
      </c>
      <c r="I164" s="18" t="str">
        <f t="shared" si="2"/>
        <v>A3</v>
      </c>
      <c r="J164" s="1"/>
      <c r="L164">
        <v>163</v>
      </c>
    </row>
    <row r="165" spans="7:12" x14ac:dyDescent="0.25">
      <c r="G165" s="1"/>
      <c r="H165" s="15" t="s">
        <v>405</v>
      </c>
      <c r="I165" s="18" t="str">
        <f t="shared" si="2"/>
        <v>A4</v>
      </c>
      <c r="J165" s="1"/>
      <c r="L165">
        <v>164</v>
      </c>
    </row>
    <row r="166" spans="7:12" x14ac:dyDescent="0.25">
      <c r="G166" s="1"/>
      <c r="H166" s="15" t="s">
        <v>406</v>
      </c>
      <c r="I166" s="18" t="str">
        <f t="shared" si="2"/>
        <v>A5</v>
      </c>
      <c r="J166" s="1"/>
      <c r="L166">
        <v>165</v>
      </c>
    </row>
    <row r="167" spans="7:12" x14ac:dyDescent="0.25">
      <c r="G167" s="1"/>
      <c r="H167" s="15" t="s">
        <v>407</v>
      </c>
      <c r="I167" s="18" t="str">
        <f t="shared" si="2"/>
        <v>A6</v>
      </c>
      <c r="J167" s="1"/>
      <c r="L167">
        <v>166</v>
      </c>
    </row>
    <row r="168" spans="7:12" x14ac:dyDescent="0.25">
      <c r="G168" s="1"/>
      <c r="H168" s="15" t="s">
        <v>408</v>
      </c>
      <c r="I168" s="18" t="str">
        <f t="shared" si="2"/>
        <v>A7</v>
      </c>
      <c r="J168" s="1"/>
      <c r="L168">
        <v>167</v>
      </c>
    </row>
    <row r="169" spans="7:12" x14ac:dyDescent="0.25">
      <c r="G169" s="1"/>
      <c r="H169" s="15" t="s">
        <v>409</v>
      </c>
      <c r="I169" s="18" t="str">
        <f t="shared" si="2"/>
        <v>A8</v>
      </c>
      <c r="J169" s="1"/>
      <c r="L169">
        <v>168</v>
      </c>
    </row>
    <row r="170" spans="7:12" x14ac:dyDescent="0.25">
      <c r="G170" s="1"/>
      <c r="H170" s="15" t="s">
        <v>410</v>
      </c>
      <c r="I170" s="18" t="str">
        <f t="shared" si="2"/>
        <v>A9</v>
      </c>
      <c r="J170" s="1"/>
      <c r="L170">
        <v>169</v>
      </c>
    </row>
    <row r="171" spans="7:12" x14ac:dyDescent="0.25">
      <c r="G171" s="1"/>
      <c r="H171" s="15" t="s">
        <v>411</v>
      </c>
      <c r="I171" s="18" t="str">
        <f t="shared" si="2"/>
        <v>AA</v>
      </c>
      <c r="J171" s="1"/>
      <c r="L171">
        <v>170</v>
      </c>
    </row>
    <row r="172" spans="7:12" x14ac:dyDescent="0.25">
      <c r="G172" s="1"/>
      <c r="H172" s="15" t="s">
        <v>412</v>
      </c>
      <c r="I172" s="18" t="str">
        <f t="shared" si="2"/>
        <v>AB</v>
      </c>
      <c r="J172" s="1"/>
      <c r="L172">
        <v>171</v>
      </c>
    </row>
    <row r="173" spans="7:12" x14ac:dyDescent="0.25">
      <c r="G173" s="1"/>
      <c r="H173" s="15" t="s">
        <v>413</v>
      </c>
      <c r="I173" s="18" t="str">
        <f t="shared" si="2"/>
        <v>AC</v>
      </c>
      <c r="J173" s="1"/>
      <c r="L173">
        <v>172</v>
      </c>
    </row>
    <row r="174" spans="7:12" x14ac:dyDescent="0.25">
      <c r="G174" s="1"/>
      <c r="H174" s="15" t="s">
        <v>414</v>
      </c>
      <c r="I174" s="18" t="str">
        <f t="shared" si="2"/>
        <v>AD</v>
      </c>
      <c r="J174" s="1"/>
      <c r="L174">
        <v>173</v>
      </c>
    </row>
    <row r="175" spans="7:12" x14ac:dyDescent="0.25">
      <c r="G175" s="1"/>
      <c r="H175" s="15" t="s">
        <v>415</v>
      </c>
      <c r="I175" s="18" t="str">
        <f t="shared" si="2"/>
        <v>AE</v>
      </c>
      <c r="J175" s="1"/>
      <c r="L175">
        <v>174</v>
      </c>
    </row>
    <row r="176" spans="7:12" x14ac:dyDescent="0.25">
      <c r="G176" s="1"/>
      <c r="H176" s="15" t="s">
        <v>416</v>
      </c>
      <c r="I176" s="18" t="str">
        <f t="shared" si="2"/>
        <v>AF</v>
      </c>
      <c r="J176" s="1"/>
      <c r="L176">
        <v>175</v>
      </c>
    </row>
    <row r="177" spans="7:12" x14ac:dyDescent="0.25">
      <c r="G177" s="1"/>
      <c r="H177" s="15" t="s">
        <v>417</v>
      </c>
      <c r="I177" s="18" t="str">
        <f t="shared" si="2"/>
        <v>B0</v>
      </c>
      <c r="J177" s="1"/>
      <c r="L177">
        <v>176</v>
      </c>
    </row>
    <row r="178" spans="7:12" x14ac:dyDescent="0.25">
      <c r="G178" s="1"/>
      <c r="H178" s="15" t="s">
        <v>418</v>
      </c>
      <c r="I178" s="18" t="str">
        <f t="shared" si="2"/>
        <v>B1</v>
      </c>
      <c r="J178" s="1"/>
      <c r="L178">
        <v>177</v>
      </c>
    </row>
    <row r="179" spans="7:12" x14ac:dyDescent="0.25">
      <c r="G179" s="1"/>
      <c r="H179" s="15" t="s">
        <v>419</v>
      </c>
      <c r="I179" s="18" t="str">
        <f t="shared" si="2"/>
        <v>B2</v>
      </c>
      <c r="J179" s="1"/>
      <c r="L179">
        <v>178</v>
      </c>
    </row>
    <row r="180" spans="7:12" x14ac:dyDescent="0.25">
      <c r="G180" s="1"/>
      <c r="H180" s="15" t="s">
        <v>420</v>
      </c>
      <c r="I180" s="18" t="str">
        <f t="shared" si="2"/>
        <v>B3</v>
      </c>
      <c r="J180" s="1"/>
      <c r="L180">
        <v>179</v>
      </c>
    </row>
    <row r="181" spans="7:12" x14ac:dyDescent="0.25">
      <c r="G181" s="1"/>
      <c r="H181" s="15" t="s">
        <v>421</v>
      </c>
      <c r="I181" s="18" t="str">
        <f t="shared" si="2"/>
        <v>B4</v>
      </c>
      <c r="J181" s="1"/>
      <c r="L181">
        <v>180</v>
      </c>
    </row>
    <row r="182" spans="7:12" x14ac:dyDescent="0.25">
      <c r="G182" s="1"/>
      <c r="H182" s="15" t="s">
        <v>422</v>
      </c>
      <c r="I182" s="18" t="str">
        <f t="shared" si="2"/>
        <v>B5</v>
      </c>
      <c r="J182" s="1"/>
      <c r="L182">
        <v>181</v>
      </c>
    </row>
    <row r="183" spans="7:12" x14ac:dyDescent="0.25">
      <c r="G183" s="1"/>
      <c r="H183" s="15" t="s">
        <v>423</v>
      </c>
      <c r="I183" s="18" t="str">
        <f t="shared" si="2"/>
        <v>B6</v>
      </c>
      <c r="J183" s="1"/>
      <c r="L183">
        <v>182</v>
      </c>
    </row>
    <row r="184" spans="7:12" x14ac:dyDescent="0.25">
      <c r="G184" s="1"/>
      <c r="H184" s="15" t="s">
        <v>424</v>
      </c>
      <c r="I184" s="18" t="str">
        <f t="shared" si="2"/>
        <v>B7</v>
      </c>
      <c r="J184" s="1"/>
      <c r="L184">
        <v>183</v>
      </c>
    </row>
    <row r="185" spans="7:12" x14ac:dyDescent="0.25">
      <c r="G185" s="1"/>
      <c r="H185" s="15" t="s">
        <v>425</v>
      </c>
      <c r="I185" s="18" t="str">
        <f t="shared" si="2"/>
        <v>B8</v>
      </c>
      <c r="J185" s="1"/>
      <c r="L185">
        <v>184</v>
      </c>
    </row>
    <row r="186" spans="7:12" x14ac:dyDescent="0.25">
      <c r="G186" s="1"/>
      <c r="H186" s="15" t="s">
        <v>426</v>
      </c>
      <c r="I186" s="18" t="str">
        <f t="shared" si="2"/>
        <v>B9</v>
      </c>
      <c r="J186" s="1"/>
      <c r="L186">
        <v>185</v>
      </c>
    </row>
    <row r="187" spans="7:12" x14ac:dyDescent="0.25">
      <c r="G187" s="1"/>
      <c r="H187" s="15" t="s">
        <v>427</v>
      </c>
      <c r="I187" s="18" t="str">
        <f t="shared" si="2"/>
        <v>BA</v>
      </c>
      <c r="J187" s="1"/>
      <c r="L187">
        <v>186</v>
      </c>
    </row>
    <row r="188" spans="7:12" x14ac:dyDescent="0.25">
      <c r="G188" s="1"/>
      <c r="H188" s="15" t="s">
        <v>428</v>
      </c>
      <c r="I188" s="18" t="str">
        <f t="shared" si="2"/>
        <v>BB</v>
      </c>
      <c r="J188" s="1"/>
      <c r="L188">
        <v>187</v>
      </c>
    </row>
    <row r="189" spans="7:12" x14ac:dyDescent="0.25">
      <c r="G189" s="1"/>
      <c r="H189" s="15" t="s">
        <v>429</v>
      </c>
      <c r="I189" s="18" t="str">
        <f t="shared" si="2"/>
        <v>BC</v>
      </c>
      <c r="J189" s="1"/>
      <c r="L189">
        <v>188</v>
      </c>
    </row>
    <row r="190" spans="7:12" x14ac:dyDescent="0.25">
      <c r="G190" s="1"/>
      <c r="H190" s="15" t="s">
        <v>430</v>
      </c>
      <c r="I190" s="18" t="str">
        <f t="shared" si="2"/>
        <v>BD</v>
      </c>
      <c r="J190" s="1"/>
      <c r="L190">
        <v>189</v>
      </c>
    </row>
    <row r="191" spans="7:12" x14ac:dyDescent="0.25">
      <c r="G191" s="1"/>
      <c r="H191" s="15" t="s">
        <v>431</v>
      </c>
      <c r="I191" s="18" t="str">
        <f t="shared" si="2"/>
        <v>BE</v>
      </c>
      <c r="J191" s="1"/>
      <c r="L191">
        <v>190</v>
      </c>
    </row>
    <row r="192" spans="7:12" x14ac:dyDescent="0.25">
      <c r="G192" s="1"/>
      <c r="H192" s="15" t="s">
        <v>432</v>
      </c>
      <c r="I192" s="18" t="str">
        <f t="shared" si="2"/>
        <v>BF</v>
      </c>
      <c r="J192" s="1"/>
      <c r="L192">
        <v>191</v>
      </c>
    </row>
    <row r="193" spans="7:12" x14ac:dyDescent="0.25">
      <c r="G193" s="1"/>
      <c r="H193" s="15" t="s">
        <v>433</v>
      </c>
      <c r="I193" s="18" t="str">
        <f t="shared" si="2"/>
        <v>C0</v>
      </c>
      <c r="J193" s="1"/>
      <c r="L193">
        <v>192</v>
      </c>
    </row>
    <row r="194" spans="7:12" x14ac:dyDescent="0.25">
      <c r="G194" s="1"/>
      <c r="H194" s="15" t="s">
        <v>434</v>
      </c>
      <c r="I194" s="18" t="str">
        <f t="shared" ref="I194:I254" si="3">DEC2HEX(L194,2)</f>
        <v>C1</v>
      </c>
      <c r="J194" s="1"/>
      <c r="L194">
        <v>193</v>
      </c>
    </row>
    <row r="195" spans="7:12" x14ac:dyDescent="0.25">
      <c r="G195" s="1"/>
      <c r="H195" s="15" t="s">
        <v>435</v>
      </c>
      <c r="I195" s="18" t="str">
        <f t="shared" si="3"/>
        <v>C2</v>
      </c>
      <c r="J195" s="1"/>
      <c r="L195">
        <v>194</v>
      </c>
    </row>
    <row r="196" spans="7:12" x14ac:dyDescent="0.25">
      <c r="G196" s="1"/>
      <c r="H196" s="15" t="s">
        <v>436</v>
      </c>
      <c r="I196" s="18" t="str">
        <f t="shared" si="3"/>
        <v>C3</v>
      </c>
      <c r="J196" s="1"/>
      <c r="L196">
        <v>195</v>
      </c>
    </row>
    <row r="197" spans="7:12" x14ac:dyDescent="0.25">
      <c r="G197" s="1"/>
      <c r="H197" s="15" t="s">
        <v>437</v>
      </c>
      <c r="I197" s="18" t="str">
        <f t="shared" si="3"/>
        <v>C4</v>
      </c>
      <c r="J197" s="1"/>
      <c r="L197">
        <v>196</v>
      </c>
    </row>
    <row r="198" spans="7:12" x14ac:dyDescent="0.25">
      <c r="G198" s="1"/>
      <c r="H198" s="15" t="s">
        <v>438</v>
      </c>
      <c r="I198" s="18" t="str">
        <f t="shared" si="3"/>
        <v>C5</v>
      </c>
      <c r="J198" s="1"/>
      <c r="L198">
        <v>197</v>
      </c>
    </row>
    <row r="199" spans="7:12" x14ac:dyDescent="0.25">
      <c r="G199" s="1"/>
      <c r="H199" s="15" t="s">
        <v>439</v>
      </c>
      <c r="I199" s="18" t="str">
        <f t="shared" si="3"/>
        <v>C6</v>
      </c>
      <c r="J199" s="1"/>
      <c r="L199">
        <v>198</v>
      </c>
    </row>
    <row r="200" spans="7:12" x14ac:dyDescent="0.25">
      <c r="G200" s="1"/>
      <c r="H200" s="15" t="s">
        <v>440</v>
      </c>
      <c r="I200" s="18" t="str">
        <f t="shared" si="3"/>
        <v>C7</v>
      </c>
      <c r="J200" s="1"/>
      <c r="L200">
        <v>199</v>
      </c>
    </row>
    <row r="201" spans="7:12" x14ac:dyDescent="0.25">
      <c r="G201" s="1"/>
      <c r="H201" s="15" t="s">
        <v>441</v>
      </c>
      <c r="I201" s="18" t="str">
        <f t="shared" si="3"/>
        <v>C8</v>
      </c>
      <c r="J201" s="1"/>
      <c r="L201">
        <v>200</v>
      </c>
    </row>
    <row r="202" spans="7:12" x14ac:dyDescent="0.25">
      <c r="G202" s="1"/>
      <c r="H202" s="15" t="s">
        <v>442</v>
      </c>
      <c r="I202" s="18" t="str">
        <f t="shared" si="3"/>
        <v>C9</v>
      </c>
      <c r="J202" s="1"/>
      <c r="L202">
        <v>201</v>
      </c>
    </row>
    <row r="203" spans="7:12" x14ac:dyDescent="0.25">
      <c r="G203" s="1"/>
      <c r="H203" s="15" t="s">
        <v>443</v>
      </c>
      <c r="I203" s="18" t="str">
        <f t="shared" si="3"/>
        <v>CA</v>
      </c>
      <c r="J203" s="1"/>
      <c r="L203">
        <v>202</v>
      </c>
    </row>
    <row r="204" spans="7:12" x14ac:dyDescent="0.25">
      <c r="G204" s="1"/>
      <c r="H204" s="15" t="s">
        <v>444</v>
      </c>
      <c r="I204" s="18" t="str">
        <f t="shared" si="3"/>
        <v>CB</v>
      </c>
      <c r="J204" s="1"/>
      <c r="L204">
        <v>203</v>
      </c>
    </row>
    <row r="205" spans="7:12" x14ac:dyDescent="0.25">
      <c r="G205" s="1"/>
      <c r="H205" s="15" t="s">
        <v>445</v>
      </c>
      <c r="I205" s="18" t="str">
        <f t="shared" si="3"/>
        <v>CC</v>
      </c>
      <c r="J205" s="1"/>
      <c r="L205">
        <v>204</v>
      </c>
    </row>
    <row r="206" spans="7:12" x14ac:dyDescent="0.25">
      <c r="G206" s="1"/>
      <c r="H206" s="15" t="s">
        <v>446</v>
      </c>
      <c r="I206" s="18" t="str">
        <f t="shared" si="3"/>
        <v>CD</v>
      </c>
      <c r="J206" s="1"/>
      <c r="L206">
        <v>205</v>
      </c>
    </row>
    <row r="207" spans="7:12" x14ac:dyDescent="0.25">
      <c r="G207" s="1"/>
      <c r="H207" s="15" t="s">
        <v>447</v>
      </c>
      <c r="I207" s="18" t="str">
        <f t="shared" si="3"/>
        <v>CE</v>
      </c>
      <c r="J207" s="1"/>
      <c r="L207">
        <v>206</v>
      </c>
    </row>
    <row r="208" spans="7:12" x14ac:dyDescent="0.25">
      <c r="G208" s="1"/>
      <c r="H208" s="15" t="s">
        <v>448</v>
      </c>
      <c r="I208" s="18" t="str">
        <f t="shared" si="3"/>
        <v>CF</v>
      </c>
      <c r="J208" s="1"/>
      <c r="L208">
        <v>207</v>
      </c>
    </row>
    <row r="209" spans="7:12" x14ac:dyDescent="0.25">
      <c r="G209" s="1"/>
      <c r="H209" s="15" t="s">
        <v>449</v>
      </c>
      <c r="I209" s="18" t="str">
        <f t="shared" si="3"/>
        <v>D0</v>
      </c>
      <c r="J209" s="1"/>
      <c r="L209">
        <v>208</v>
      </c>
    </row>
    <row r="210" spans="7:12" x14ac:dyDescent="0.25">
      <c r="G210" s="1"/>
      <c r="H210" s="15" t="s">
        <v>450</v>
      </c>
      <c r="I210" s="18" t="str">
        <f t="shared" si="3"/>
        <v>D1</v>
      </c>
      <c r="J210" s="1"/>
      <c r="L210">
        <v>209</v>
      </c>
    </row>
    <row r="211" spans="7:12" x14ac:dyDescent="0.25">
      <c r="G211" s="1"/>
      <c r="H211" s="15" t="s">
        <v>451</v>
      </c>
      <c r="I211" s="18" t="str">
        <f t="shared" si="3"/>
        <v>D2</v>
      </c>
      <c r="J211" s="1"/>
      <c r="L211">
        <v>210</v>
      </c>
    </row>
    <row r="212" spans="7:12" x14ac:dyDescent="0.25">
      <c r="G212" s="1"/>
      <c r="H212" s="15" t="s">
        <v>452</v>
      </c>
      <c r="I212" s="18" t="str">
        <f t="shared" si="3"/>
        <v>D3</v>
      </c>
      <c r="J212" s="1"/>
      <c r="L212">
        <v>211</v>
      </c>
    </row>
    <row r="213" spans="7:12" x14ac:dyDescent="0.25">
      <c r="G213" s="1"/>
      <c r="H213" s="15" t="s">
        <v>453</v>
      </c>
      <c r="I213" s="18" t="str">
        <f t="shared" si="3"/>
        <v>D4</v>
      </c>
      <c r="J213" s="1"/>
      <c r="L213">
        <v>212</v>
      </c>
    </row>
    <row r="214" spans="7:12" x14ac:dyDescent="0.25">
      <c r="G214" s="1"/>
      <c r="H214" s="15" t="s">
        <v>454</v>
      </c>
      <c r="I214" s="18" t="str">
        <f t="shared" si="3"/>
        <v>D5</v>
      </c>
      <c r="J214" s="1"/>
      <c r="L214">
        <v>213</v>
      </c>
    </row>
    <row r="215" spans="7:12" x14ac:dyDescent="0.25">
      <c r="G215" s="1"/>
      <c r="H215" s="15" t="s">
        <v>455</v>
      </c>
      <c r="I215" s="18" t="str">
        <f t="shared" si="3"/>
        <v>D6</v>
      </c>
      <c r="J215" s="1"/>
      <c r="L215">
        <v>214</v>
      </c>
    </row>
    <row r="216" spans="7:12" x14ac:dyDescent="0.25">
      <c r="G216" s="1"/>
      <c r="H216" s="15" t="s">
        <v>456</v>
      </c>
      <c r="I216" s="18" t="str">
        <f t="shared" si="3"/>
        <v>D7</v>
      </c>
      <c r="J216" s="1"/>
      <c r="L216">
        <v>215</v>
      </c>
    </row>
    <row r="217" spans="7:12" x14ac:dyDescent="0.25">
      <c r="G217" s="1"/>
      <c r="H217" s="15" t="s">
        <v>457</v>
      </c>
      <c r="I217" s="18" t="str">
        <f t="shared" si="3"/>
        <v>D8</v>
      </c>
      <c r="J217" s="1"/>
      <c r="L217">
        <v>216</v>
      </c>
    </row>
    <row r="218" spans="7:12" x14ac:dyDescent="0.25">
      <c r="G218" s="1"/>
      <c r="H218" s="15" t="s">
        <v>458</v>
      </c>
      <c r="I218" s="18" t="str">
        <f t="shared" si="3"/>
        <v>D9</v>
      </c>
      <c r="J218" s="1"/>
      <c r="L218">
        <v>217</v>
      </c>
    </row>
    <row r="219" spans="7:12" x14ac:dyDescent="0.25">
      <c r="G219" s="1"/>
      <c r="H219" s="15" t="s">
        <v>459</v>
      </c>
      <c r="I219" s="18" t="str">
        <f t="shared" si="3"/>
        <v>DA</v>
      </c>
      <c r="J219" s="1"/>
      <c r="L219">
        <v>218</v>
      </c>
    </row>
    <row r="220" spans="7:12" x14ac:dyDescent="0.25">
      <c r="G220" s="1"/>
      <c r="H220" s="15" t="s">
        <v>460</v>
      </c>
      <c r="I220" s="18" t="str">
        <f t="shared" si="3"/>
        <v>DB</v>
      </c>
      <c r="J220" s="1"/>
      <c r="L220">
        <v>219</v>
      </c>
    </row>
    <row r="221" spans="7:12" x14ac:dyDescent="0.25">
      <c r="G221" s="1"/>
      <c r="H221" s="15" t="s">
        <v>461</v>
      </c>
      <c r="I221" s="18" t="str">
        <f t="shared" si="3"/>
        <v>DC</v>
      </c>
      <c r="J221" s="1"/>
      <c r="L221">
        <v>220</v>
      </c>
    </row>
    <row r="222" spans="7:12" x14ac:dyDescent="0.25">
      <c r="G222" s="1"/>
      <c r="H222" s="15" t="s">
        <v>462</v>
      </c>
      <c r="I222" s="18" t="str">
        <f t="shared" si="3"/>
        <v>DD</v>
      </c>
      <c r="J222" s="1"/>
      <c r="L222">
        <v>221</v>
      </c>
    </row>
    <row r="223" spans="7:12" x14ac:dyDescent="0.25">
      <c r="G223" s="1"/>
      <c r="H223" s="15" t="s">
        <v>463</v>
      </c>
      <c r="I223" s="18" t="str">
        <f t="shared" si="3"/>
        <v>DE</v>
      </c>
      <c r="J223" s="1"/>
      <c r="L223">
        <v>222</v>
      </c>
    </row>
    <row r="224" spans="7:12" x14ac:dyDescent="0.25">
      <c r="G224" s="1"/>
      <c r="H224" s="15" t="s">
        <v>464</v>
      </c>
      <c r="I224" s="18" t="str">
        <f t="shared" si="3"/>
        <v>DF</v>
      </c>
      <c r="J224" s="1"/>
      <c r="L224">
        <v>223</v>
      </c>
    </row>
    <row r="225" spans="7:12" x14ac:dyDescent="0.25">
      <c r="G225" s="1"/>
      <c r="H225" s="15" t="s">
        <v>465</v>
      </c>
      <c r="I225" s="18" t="str">
        <f t="shared" si="3"/>
        <v>E0</v>
      </c>
      <c r="J225" s="1"/>
      <c r="L225">
        <v>224</v>
      </c>
    </row>
    <row r="226" spans="7:12" x14ac:dyDescent="0.25">
      <c r="G226" s="1"/>
      <c r="H226" s="15" t="s">
        <v>466</v>
      </c>
      <c r="I226" s="18" t="str">
        <f t="shared" si="3"/>
        <v>E1</v>
      </c>
      <c r="J226" s="1"/>
      <c r="L226">
        <v>225</v>
      </c>
    </row>
    <row r="227" spans="7:12" x14ac:dyDescent="0.25">
      <c r="G227" s="1"/>
      <c r="H227" s="15" t="s">
        <v>467</v>
      </c>
      <c r="I227" s="18" t="str">
        <f t="shared" si="3"/>
        <v>E2</v>
      </c>
      <c r="J227" s="1"/>
      <c r="L227">
        <v>226</v>
      </c>
    </row>
    <row r="228" spans="7:12" x14ac:dyDescent="0.25">
      <c r="G228" s="1"/>
      <c r="H228" s="15" t="s">
        <v>468</v>
      </c>
      <c r="I228" s="18" t="str">
        <f t="shared" si="3"/>
        <v>E3</v>
      </c>
      <c r="J228" s="1"/>
      <c r="L228">
        <v>227</v>
      </c>
    </row>
    <row r="229" spans="7:12" x14ac:dyDescent="0.25">
      <c r="G229" s="1"/>
      <c r="H229" s="15" t="s">
        <v>469</v>
      </c>
      <c r="I229" s="18" t="str">
        <f t="shared" si="3"/>
        <v>E4</v>
      </c>
      <c r="J229" s="1"/>
      <c r="L229">
        <v>228</v>
      </c>
    </row>
    <row r="230" spans="7:12" x14ac:dyDescent="0.25">
      <c r="G230" s="1"/>
      <c r="H230" s="15" t="s">
        <v>470</v>
      </c>
      <c r="I230" s="18" t="str">
        <f t="shared" si="3"/>
        <v>E5</v>
      </c>
      <c r="J230" s="1"/>
      <c r="L230">
        <v>229</v>
      </c>
    </row>
    <row r="231" spans="7:12" x14ac:dyDescent="0.25">
      <c r="G231" s="1"/>
      <c r="H231" s="15" t="s">
        <v>471</v>
      </c>
      <c r="I231" s="18" t="str">
        <f t="shared" si="3"/>
        <v>E6</v>
      </c>
      <c r="J231" s="1"/>
      <c r="L231">
        <v>230</v>
      </c>
    </row>
    <row r="232" spans="7:12" x14ac:dyDescent="0.25">
      <c r="G232" s="1"/>
      <c r="H232" s="15" t="s">
        <v>472</v>
      </c>
      <c r="I232" s="18" t="str">
        <f t="shared" si="3"/>
        <v>E7</v>
      </c>
      <c r="J232" s="1"/>
      <c r="L232">
        <v>231</v>
      </c>
    </row>
    <row r="233" spans="7:12" x14ac:dyDescent="0.25">
      <c r="G233" s="1"/>
      <c r="H233" s="15" t="s">
        <v>473</v>
      </c>
      <c r="I233" s="18" t="str">
        <f t="shared" si="3"/>
        <v>E8</v>
      </c>
      <c r="J233" s="1"/>
      <c r="L233">
        <v>232</v>
      </c>
    </row>
    <row r="234" spans="7:12" x14ac:dyDescent="0.25">
      <c r="G234" s="1"/>
      <c r="H234" s="15" t="s">
        <v>474</v>
      </c>
      <c r="I234" s="18" t="str">
        <f t="shared" si="3"/>
        <v>E9</v>
      </c>
      <c r="J234" s="1"/>
      <c r="L234">
        <v>233</v>
      </c>
    </row>
    <row r="235" spans="7:12" x14ac:dyDescent="0.25">
      <c r="G235" s="1"/>
      <c r="H235" s="15" t="s">
        <v>475</v>
      </c>
      <c r="I235" s="18" t="str">
        <f t="shared" si="3"/>
        <v>EA</v>
      </c>
      <c r="J235" s="1"/>
      <c r="L235">
        <v>234</v>
      </c>
    </row>
    <row r="236" spans="7:12" x14ac:dyDescent="0.25">
      <c r="G236" s="1"/>
      <c r="H236" s="15" t="s">
        <v>476</v>
      </c>
      <c r="I236" s="18" t="str">
        <f t="shared" si="3"/>
        <v>EB</v>
      </c>
      <c r="J236" s="1"/>
      <c r="L236">
        <v>235</v>
      </c>
    </row>
    <row r="237" spans="7:12" x14ac:dyDescent="0.25">
      <c r="G237" s="1"/>
      <c r="H237" s="15" t="s">
        <v>477</v>
      </c>
      <c r="I237" s="18" t="str">
        <f t="shared" si="3"/>
        <v>EC</v>
      </c>
      <c r="J237" s="1"/>
      <c r="L237">
        <v>236</v>
      </c>
    </row>
    <row r="238" spans="7:12" x14ac:dyDescent="0.25">
      <c r="G238" s="1"/>
      <c r="H238" s="15" t="s">
        <v>478</v>
      </c>
      <c r="I238" s="18" t="str">
        <f t="shared" si="3"/>
        <v>ED</v>
      </c>
      <c r="J238" s="1"/>
      <c r="L238">
        <v>237</v>
      </c>
    </row>
    <row r="239" spans="7:12" x14ac:dyDescent="0.25">
      <c r="G239" s="1"/>
      <c r="H239" s="15" t="s">
        <v>479</v>
      </c>
      <c r="I239" s="18" t="str">
        <f t="shared" si="3"/>
        <v>EE</v>
      </c>
      <c r="J239" s="1"/>
      <c r="L239">
        <v>238</v>
      </c>
    </row>
    <row r="240" spans="7:12" x14ac:dyDescent="0.25">
      <c r="G240" s="1"/>
      <c r="H240" s="15" t="s">
        <v>480</v>
      </c>
      <c r="I240" s="18" t="str">
        <f t="shared" si="3"/>
        <v>EF</v>
      </c>
      <c r="J240" s="1"/>
      <c r="L240">
        <v>239</v>
      </c>
    </row>
    <row r="241" spans="7:12" x14ac:dyDescent="0.25">
      <c r="G241" s="1"/>
      <c r="H241" s="15" t="s">
        <v>481</v>
      </c>
      <c r="I241" s="18" t="str">
        <f t="shared" si="3"/>
        <v>F0</v>
      </c>
      <c r="J241" s="1"/>
      <c r="L241">
        <v>240</v>
      </c>
    </row>
    <row r="242" spans="7:12" x14ac:dyDescent="0.25">
      <c r="G242" s="1"/>
      <c r="H242" s="15" t="s">
        <v>482</v>
      </c>
      <c r="I242" s="18" t="str">
        <f t="shared" si="3"/>
        <v>F1</v>
      </c>
      <c r="J242" s="1"/>
      <c r="L242">
        <v>241</v>
      </c>
    </row>
    <row r="243" spans="7:12" x14ac:dyDescent="0.25">
      <c r="G243" s="1"/>
      <c r="H243" s="15" t="s">
        <v>483</v>
      </c>
      <c r="I243" s="18" t="str">
        <f t="shared" si="3"/>
        <v>F2</v>
      </c>
      <c r="J243" s="1"/>
      <c r="L243">
        <v>242</v>
      </c>
    </row>
    <row r="244" spans="7:12" x14ac:dyDescent="0.25">
      <c r="G244" s="1"/>
      <c r="H244" s="15" t="s">
        <v>484</v>
      </c>
      <c r="I244" s="18" t="str">
        <f t="shared" si="3"/>
        <v>F3</v>
      </c>
      <c r="J244" s="1"/>
      <c r="L244">
        <v>243</v>
      </c>
    </row>
    <row r="245" spans="7:12" x14ac:dyDescent="0.25">
      <c r="G245" s="1"/>
      <c r="H245" s="15" t="s">
        <v>485</v>
      </c>
      <c r="I245" s="18" t="str">
        <f t="shared" si="3"/>
        <v>F4</v>
      </c>
      <c r="J245" s="1"/>
      <c r="L245">
        <v>244</v>
      </c>
    </row>
    <row r="246" spans="7:12" x14ac:dyDescent="0.25">
      <c r="G246" s="1"/>
      <c r="H246" s="15" t="s">
        <v>486</v>
      </c>
      <c r="I246" s="18" t="str">
        <f t="shared" si="3"/>
        <v>F5</v>
      </c>
      <c r="J246" s="1"/>
      <c r="L246">
        <v>245</v>
      </c>
    </row>
    <row r="247" spans="7:12" x14ac:dyDescent="0.25">
      <c r="G247" s="1"/>
      <c r="H247" s="15" t="s">
        <v>487</v>
      </c>
      <c r="I247" s="18" t="str">
        <f t="shared" si="3"/>
        <v>F6</v>
      </c>
      <c r="J247" s="1"/>
      <c r="L247">
        <v>246</v>
      </c>
    </row>
    <row r="248" spans="7:12" x14ac:dyDescent="0.25">
      <c r="G248" s="1"/>
      <c r="H248" s="15" t="s">
        <v>488</v>
      </c>
      <c r="I248" s="18" t="str">
        <f t="shared" si="3"/>
        <v>F7</v>
      </c>
      <c r="J248" s="1"/>
      <c r="L248">
        <v>247</v>
      </c>
    </row>
    <row r="249" spans="7:12" x14ac:dyDescent="0.25">
      <c r="G249" s="1"/>
      <c r="H249" s="15" t="s">
        <v>489</v>
      </c>
      <c r="I249" s="18" t="str">
        <f t="shared" si="3"/>
        <v>F8</v>
      </c>
      <c r="J249" s="1"/>
      <c r="L249">
        <v>248</v>
      </c>
    </row>
    <row r="250" spans="7:12" x14ac:dyDescent="0.25">
      <c r="G250" s="1"/>
      <c r="H250" s="15" t="s">
        <v>490</v>
      </c>
      <c r="I250" s="18" t="str">
        <f t="shared" si="3"/>
        <v>F9</v>
      </c>
      <c r="J250" s="1"/>
      <c r="L250">
        <v>249</v>
      </c>
    </row>
    <row r="251" spans="7:12" x14ac:dyDescent="0.25">
      <c r="G251" s="1"/>
      <c r="H251" s="15" t="s">
        <v>491</v>
      </c>
      <c r="I251" s="18" t="str">
        <f t="shared" si="3"/>
        <v>FA</v>
      </c>
      <c r="J251" s="1"/>
      <c r="L251">
        <v>250</v>
      </c>
    </row>
    <row r="252" spans="7:12" x14ac:dyDescent="0.25">
      <c r="G252" s="1"/>
      <c r="H252" s="15" t="s">
        <v>492</v>
      </c>
      <c r="I252" s="18" t="str">
        <f t="shared" si="3"/>
        <v>FB</v>
      </c>
      <c r="J252" s="1"/>
      <c r="L252">
        <v>251</v>
      </c>
    </row>
    <row r="253" spans="7:12" x14ac:dyDescent="0.25">
      <c r="G253" s="1"/>
      <c r="H253" s="15" t="s">
        <v>493</v>
      </c>
      <c r="I253" s="18" t="str">
        <f t="shared" si="3"/>
        <v>FC</v>
      </c>
      <c r="J253" s="1"/>
      <c r="L253">
        <v>252</v>
      </c>
    </row>
    <row r="254" spans="7:12" x14ac:dyDescent="0.25">
      <c r="G254" s="1"/>
      <c r="H254" s="15" t="s">
        <v>494</v>
      </c>
      <c r="I254" s="18" t="str">
        <f t="shared" si="3"/>
        <v>FD</v>
      </c>
      <c r="J254" s="1"/>
      <c r="L254">
        <v>253</v>
      </c>
    </row>
    <row r="255" spans="7:12" x14ac:dyDescent="0.25">
      <c r="G255" s="1"/>
      <c r="H255" s="1"/>
      <c r="I255" s="1"/>
      <c r="J255" s="1"/>
    </row>
  </sheetData>
  <sheetProtection selectLockedCells="1" selectUnlockedCells="1"/>
  <pageMargins left="0.78749999999999998" right="0.78749999999999998" top="1.0527777777777778" bottom="1.0527777777777778" header="0.78749999999999998" footer="0.78749999999999998"/>
  <pageSetup firstPageNumber="0" orientation="portrait" horizontalDpi="300" verticalDpi="300"/>
  <headerFooter alignWithMargins="0">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34"/>
  <sheetViews>
    <sheetView workbookViewId="0">
      <pane xSplit="1" ySplit="1" topLeftCell="B2" activePane="bottomRight" state="frozen"/>
      <selection pane="topRight" activeCell="B1" sqref="B1"/>
      <selection pane="bottomLeft" activeCell="A2" sqref="A2"/>
      <selection pane="bottomRight"/>
    </sheetView>
  </sheetViews>
  <sheetFormatPr defaultColWidth="11.5546875" defaultRowHeight="13.2" x14ac:dyDescent="0.25"/>
  <cols>
    <col min="1" max="1" width="16.6640625" customWidth="1"/>
    <col min="2" max="2" width="13.88671875" customWidth="1"/>
    <col min="3" max="3" width="13" customWidth="1"/>
    <col min="4" max="4" width="12.77734375" customWidth="1"/>
    <col min="5" max="5" width="13.21875" customWidth="1"/>
    <col min="6" max="6" width="15" customWidth="1"/>
    <col min="7" max="7" width="11.6640625" customWidth="1"/>
    <col min="8" max="8" width="11" customWidth="1"/>
    <col min="9" max="9" width="10.33203125" customWidth="1"/>
    <col min="10" max="10" width="13.88671875" customWidth="1"/>
    <col min="11" max="11" width="16.109375" customWidth="1"/>
    <col min="12" max="35" width="0" hidden="1" customWidth="1"/>
  </cols>
  <sheetData>
    <row r="1" spans="1:36" x14ac:dyDescent="0.25">
      <c r="A1" s="4"/>
      <c r="B1" s="5" t="s">
        <v>495</v>
      </c>
      <c r="C1" s="5" t="s">
        <v>496</v>
      </c>
      <c r="D1" s="5" t="s">
        <v>497</v>
      </c>
      <c r="E1" s="5" t="s">
        <v>498</v>
      </c>
      <c r="F1" s="5" t="s">
        <v>499</v>
      </c>
      <c r="G1" s="5" t="s">
        <v>500</v>
      </c>
      <c r="H1" s="5" t="s">
        <v>501</v>
      </c>
      <c r="I1" s="5" t="s">
        <v>502</v>
      </c>
      <c r="J1" s="5" t="s">
        <v>503</v>
      </c>
      <c r="K1" s="5" t="s">
        <v>504</v>
      </c>
      <c r="L1" s="1"/>
      <c r="M1" s="20" t="s">
        <v>0</v>
      </c>
      <c r="N1" s="4"/>
      <c r="O1" s="4"/>
      <c r="P1" s="4"/>
      <c r="Q1" s="4"/>
      <c r="R1" s="4"/>
      <c r="S1" s="4"/>
      <c r="T1" s="4"/>
      <c r="U1" s="4"/>
      <c r="V1" s="4"/>
      <c r="W1" s="4"/>
      <c r="X1" s="4"/>
      <c r="Y1" s="4"/>
      <c r="Z1" s="4"/>
      <c r="AA1" s="4"/>
      <c r="AB1" s="4"/>
      <c r="AC1" s="4"/>
      <c r="AD1" s="4"/>
      <c r="AE1" s="4"/>
      <c r="AF1" s="4"/>
      <c r="AG1" s="4"/>
      <c r="AH1" s="4"/>
      <c r="AI1" s="4"/>
      <c r="AJ1" s="1"/>
    </row>
    <row r="2" spans="1:36" x14ac:dyDescent="0.25">
      <c r="A2" s="5" t="s">
        <v>505</v>
      </c>
      <c r="B2" s="8"/>
      <c r="C2" s="8"/>
      <c r="D2" s="8"/>
      <c r="E2" s="8"/>
      <c r="F2" s="8"/>
      <c r="G2" s="8"/>
      <c r="H2" s="8"/>
      <c r="I2" s="8"/>
      <c r="J2" s="21"/>
      <c r="K2" s="21"/>
      <c r="L2" s="1"/>
      <c r="M2" s="22">
        <f t="shared" ref="M2:V2" si="0">IF(B2&gt;0,128,0)</f>
        <v>0</v>
      </c>
      <c r="N2" s="22">
        <f t="shared" si="0"/>
        <v>0</v>
      </c>
      <c r="O2" s="22">
        <f t="shared" si="0"/>
        <v>0</v>
      </c>
      <c r="P2" s="22">
        <f t="shared" si="0"/>
        <v>0</v>
      </c>
      <c r="Q2" s="22">
        <f t="shared" si="0"/>
        <v>0</v>
      </c>
      <c r="R2" s="22">
        <f t="shared" si="0"/>
        <v>0</v>
      </c>
      <c r="S2" s="22">
        <f t="shared" si="0"/>
        <v>0</v>
      </c>
      <c r="T2" s="22">
        <f t="shared" si="0"/>
        <v>0</v>
      </c>
      <c r="U2" s="22">
        <f t="shared" si="0"/>
        <v>0</v>
      </c>
      <c r="V2" s="22">
        <f t="shared" si="0"/>
        <v>0</v>
      </c>
      <c r="W2" s="1"/>
      <c r="X2" s="5">
        <f>SUM(M2:M9)</f>
        <v>0</v>
      </c>
      <c r="Y2" s="5">
        <f>SUM(M10:M17)</f>
        <v>0</v>
      </c>
      <c r="Z2" s="5">
        <f>SUM(M18:M25)</f>
        <v>9</v>
      </c>
      <c r="AA2" s="5">
        <f>SUM(M26:M33)</f>
        <v>0</v>
      </c>
      <c r="AB2" s="1"/>
      <c r="AJ2" s="1"/>
    </row>
    <row r="3" spans="1:36" x14ac:dyDescent="0.25">
      <c r="A3" s="5" t="s">
        <v>506</v>
      </c>
      <c r="B3" s="8"/>
      <c r="C3" s="8"/>
      <c r="D3" s="8"/>
      <c r="E3" s="8"/>
      <c r="F3" s="8"/>
      <c r="G3" s="8"/>
      <c r="H3" s="8"/>
      <c r="I3" s="8"/>
      <c r="J3" s="21"/>
      <c r="K3" s="21"/>
      <c r="L3" s="1"/>
      <c r="M3" s="22">
        <f t="shared" ref="M3:V3" si="1">IF(B3&gt;0,64,0)</f>
        <v>0</v>
      </c>
      <c r="N3" s="22">
        <f t="shared" si="1"/>
        <v>0</v>
      </c>
      <c r="O3" s="22">
        <f t="shared" si="1"/>
        <v>0</v>
      </c>
      <c r="P3" s="22">
        <f t="shared" si="1"/>
        <v>0</v>
      </c>
      <c r="Q3" s="22">
        <f t="shared" si="1"/>
        <v>0</v>
      </c>
      <c r="R3" s="22">
        <f t="shared" si="1"/>
        <v>0</v>
      </c>
      <c r="S3" s="22">
        <f t="shared" si="1"/>
        <v>0</v>
      </c>
      <c r="T3" s="22">
        <f t="shared" si="1"/>
        <v>0</v>
      </c>
      <c r="U3" s="22">
        <f t="shared" si="1"/>
        <v>0</v>
      </c>
      <c r="V3" s="22">
        <f t="shared" si="1"/>
        <v>0</v>
      </c>
      <c r="W3" s="1"/>
      <c r="X3" s="5">
        <f>SUM(N2:N9)</f>
        <v>0</v>
      </c>
      <c r="Y3" s="5">
        <f>SUM(N10:N17)</f>
        <v>0</v>
      </c>
      <c r="Z3" s="5">
        <f>SUM(N18:N25)</f>
        <v>16</v>
      </c>
      <c r="AA3" s="5">
        <f>SUM(N26:N33)</f>
        <v>0</v>
      </c>
      <c r="AB3" s="1"/>
      <c r="AJ3" s="1"/>
    </row>
    <row r="4" spans="1:36" x14ac:dyDescent="0.25">
      <c r="A4" s="5" t="s">
        <v>24</v>
      </c>
      <c r="B4" s="8"/>
      <c r="C4" s="8"/>
      <c r="D4" s="8"/>
      <c r="E4" s="8"/>
      <c r="F4" s="8"/>
      <c r="G4" s="8"/>
      <c r="H4" s="8"/>
      <c r="I4" s="8"/>
      <c r="J4" s="21"/>
      <c r="K4" s="21"/>
      <c r="L4" s="1"/>
      <c r="M4" s="22">
        <f t="shared" ref="M4:V4" si="2">IF(B4&gt;0,32,0)</f>
        <v>0</v>
      </c>
      <c r="N4" s="22">
        <f t="shared" si="2"/>
        <v>0</v>
      </c>
      <c r="O4" s="22">
        <f t="shared" si="2"/>
        <v>0</v>
      </c>
      <c r="P4" s="22">
        <f t="shared" si="2"/>
        <v>0</v>
      </c>
      <c r="Q4" s="22">
        <f t="shared" si="2"/>
        <v>0</v>
      </c>
      <c r="R4" s="22">
        <f t="shared" si="2"/>
        <v>0</v>
      </c>
      <c r="S4" s="22">
        <f t="shared" si="2"/>
        <v>0</v>
      </c>
      <c r="T4" s="22">
        <f t="shared" si="2"/>
        <v>0</v>
      </c>
      <c r="U4" s="22">
        <f t="shared" si="2"/>
        <v>0</v>
      </c>
      <c r="V4" s="22">
        <f t="shared" si="2"/>
        <v>0</v>
      </c>
      <c r="W4" s="1"/>
      <c r="X4" s="5">
        <f>SUM(O2:O9)</f>
        <v>16</v>
      </c>
      <c r="Y4" s="5">
        <f>SUM(O10:O17)</f>
        <v>0</v>
      </c>
      <c r="Z4" s="5">
        <f>SUM(O18:O25)</f>
        <v>0</v>
      </c>
      <c r="AA4" s="5">
        <f>SUM(O26:O33)</f>
        <v>0</v>
      </c>
      <c r="AB4" s="1"/>
      <c r="AJ4" s="1"/>
    </row>
    <row r="5" spans="1:36" x14ac:dyDescent="0.25">
      <c r="A5" s="5" t="s">
        <v>35</v>
      </c>
      <c r="B5" s="8"/>
      <c r="C5" s="8"/>
      <c r="D5" s="8" t="s">
        <v>507</v>
      </c>
      <c r="E5" s="8"/>
      <c r="F5" s="8"/>
      <c r="G5" s="8"/>
      <c r="H5" s="8"/>
      <c r="I5" s="8"/>
      <c r="J5" s="21"/>
      <c r="K5" s="21"/>
      <c r="L5" s="1"/>
      <c r="M5" s="22">
        <f t="shared" ref="M5:V5" si="3">IF(B5&gt;0,16,0)</f>
        <v>0</v>
      </c>
      <c r="N5" s="22">
        <f t="shared" si="3"/>
        <v>0</v>
      </c>
      <c r="O5" s="22">
        <f t="shared" si="3"/>
        <v>16</v>
      </c>
      <c r="P5" s="22">
        <f t="shared" si="3"/>
        <v>0</v>
      </c>
      <c r="Q5" s="22">
        <f t="shared" si="3"/>
        <v>0</v>
      </c>
      <c r="R5" s="22">
        <f t="shared" si="3"/>
        <v>0</v>
      </c>
      <c r="S5" s="22">
        <f t="shared" si="3"/>
        <v>0</v>
      </c>
      <c r="T5" s="22">
        <f t="shared" si="3"/>
        <v>0</v>
      </c>
      <c r="U5" s="22">
        <f t="shared" si="3"/>
        <v>0</v>
      </c>
      <c r="V5" s="22">
        <f t="shared" si="3"/>
        <v>0</v>
      </c>
      <c r="W5" s="1"/>
      <c r="X5" s="5">
        <f>SUM(P2:P9)</f>
        <v>4</v>
      </c>
      <c r="Y5" s="5">
        <f>SUM(P10:P17)</f>
        <v>0</v>
      </c>
      <c r="Z5" s="5">
        <f>SUM(P18:P25)</f>
        <v>0</v>
      </c>
      <c r="AA5" s="5">
        <f>SUM(P26:P33)</f>
        <v>0</v>
      </c>
      <c r="AB5" s="1"/>
      <c r="AJ5" s="1"/>
    </row>
    <row r="6" spans="1:36" x14ac:dyDescent="0.25">
      <c r="A6" s="5" t="s">
        <v>57</v>
      </c>
      <c r="B6" s="8"/>
      <c r="C6" s="8"/>
      <c r="D6" s="8"/>
      <c r="E6" s="8"/>
      <c r="F6" s="8"/>
      <c r="G6" s="8"/>
      <c r="H6" s="8"/>
      <c r="I6" s="8"/>
      <c r="J6" s="21"/>
      <c r="K6" s="21"/>
      <c r="L6" s="1"/>
      <c r="M6" s="22">
        <f t="shared" ref="M6:V6" si="4">IF(B6&gt;0,8,0)</f>
        <v>0</v>
      </c>
      <c r="N6" s="22">
        <f t="shared" si="4"/>
        <v>0</v>
      </c>
      <c r="O6" s="22">
        <f t="shared" si="4"/>
        <v>0</v>
      </c>
      <c r="P6" s="22">
        <f t="shared" si="4"/>
        <v>0</v>
      </c>
      <c r="Q6" s="22">
        <f t="shared" si="4"/>
        <v>0</v>
      </c>
      <c r="R6" s="22">
        <f t="shared" si="4"/>
        <v>0</v>
      </c>
      <c r="S6" s="22">
        <f t="shared" si="4"/>
        <v>0</v>
      </c>
      <c r="T6" s="22">
        <f t="shared" si="4"/>
        <v>0</v>
      </c>
      <c r="U6" s="22">
        <f t="shared" si="4"/>
        <v>0</v>
      </c>
      <c r="V6" s="22">
        <f t="shared" si="4"/>
        <v>0</v>
      </c>
      <c r="W6" s="1"/>
      <c r="X6" s="5">
        <f>SUM(Q2:Q9)</f>
        <v>0</v>
      </c>
      <c r="Y6" s="5">
        <f>SUM(Q10:Q17)</f>
        <v>16</v>
      </c>
      <c r="Z6" s="5">
        <f>SUM(Q18:Q25)</f>
        <v>0</v>
      </c>
      <c r="AA6" s="5">
        <f>SUM(Q26:Q33)</f>
        <v>0</v>
      </c>
      <c r="AB6" s="1"/>
      <c r="AJ6" s="1"/>
    </row>
    <row r="7" spans="1:36" x14ac:dyDescent="0.25">
      <c r="A7" s="5" t="s">
        <v>65</v>
      </c>
      <c r="B7" s="8"/>
      <c r="C7" s="8"/>
      <c r="D7" s="8"/>
      <c r="E7" s="8" t="s">
        <v>507</v>
      </c>
      <c r="F7" s="8"/>
      <c r="G7" s="8"/>
      <c r="H7" s="8"/>
      <c r="I7" s="8"/>
      <c r="J7" s="21"/>
      <c r="K7" s="21"/>
      <c r="L7" s="1"/>
      <c r="M7" s="22">
        <f t="shared" ref="M7:V7" si="5">IF(B7&gt;0,4,0)</f>
        <v>0</v>
      </c>
      <c r="N7" s="22">
        <f t="shared" si="5"/>
        <v>0</v>
      </c>
      <c r="O7" s="22">
        <f t="shared" si="5"/>
        <v>0</v>
      </c>
      <c r="P7" s="22">
        <f t="shared" si="5"/>
        <v>4</v>
      </c>
      <c r="Q7" s="22">
        <f t="shared" si="5"/>
        <v>0</v>
      </c>
      <c r="R7" s="22">
        <f t="shared" si="5"/>
        <v>0</v>
      </c>
      <c r="S7" s="22">
        <f t="shared" si="5"/>
        <v>0</v>
      </c>
      <c r="T7" s="22">
        <f t="shared" si="5"/>
        <v>0</v>
      </c>
      <c r="U7" s="22">
        <f t="shared" si="5"/>
        <v>0</v>
      </c>
      <c r="V7" s="22">
        <f t="shared" si="5"/>
        <v>0</v>
      </c>
      <c r="W7" s="1"/>
      <c r="X7" s="5">
        <f>SUM(R2:R9)</f>
        <v>0</v>
      </c>
      <c r="Y7" s="5">
        <f>SUM(R10:R17)</f>
        <v>1</v>
      </c>
      <c r="Z7" s="5">
        <f>SUM(R18:R25)</f>
        <v>0</v>
      </c>
      <c r="AA7" s="5">
        <f>SUM(R26:R33)</f>
        <v>0</v>
      </c>
      <c r="AB7" s="1"/>
      <c r="AJ7" s="1"/>
    </row>
    <row r="8" spans="1:36" x14ac:dyDescent="0.25">
      <c r="A8" s="5" t="s">
        <v>79</v>
      </c>
      <c r="B8" s="8"/>
      <c r="C8" s="8"/>
      <c r="D8" s="8"/>
      <c r="E8" s="8"/>
      <c r="F8" s="8"/>
      <c r="G8" s="8"/>
      <c r="H8" s="8" t="s">
        <v>507</v>
      </c>
      <c r="I8" s="8"/>
      <c r="J8" s="21"/>
      <c r="K8" s="21"/>
      <c r="L8" s="1"/>
      <c r="M8" s="22">
        <f t="shared" ref="M8:V8" si="6">IF(B8&gt;0,2,0)</f>
        <v>0</v>
      </c>
      <c r="N8" s="22">
        <f t="shared" si="6"/>
        <v>0</v>
      </c>
      <c r="O8" s="22">
        <f t="shared" si="6"/>
        <v>0</v>
      </c>
      <c r="P8" s="22">
        <f t="shared" si="6"/>
        <v>0</v>
      </c>
      <c r="Q8" s="22">
        <f t="shared" si="6"/>
        <v>0</v>
      </c>
      <c r="R8" s="22">
        <f t="shared" si="6"/>
        <v>0</v>
      </c>
      <c r="S8" s="22">
        <f t="shared" si="6"/>
        <v>2</v>
      </c>
      <c r="T8" s="22">
        <f t="shared" si="6"/>
        <v>0</v>
      </c>
      <c r="U8" s="22">
        <f t="shared" si="6"/>
        <v>0</v>
      </c>
      <c r="V8" s="22">
        <f t="shared" si="6"/>
        <v>0</v>
      </c>
      <c r="W8" s="1"/>
      <c r="X8" s="5">
        <f>SUM(S2:S9)</f>
        <v>2</v>
      </c>
      <c r="Y8" s="5">
        <f>SUM(S10:S17)</f>
        <v>0</v>
      </c>
      <c r="Z8" s="5">
        <f>SUM(S18:S25)</f>
        <v>0</v>
      </c>
      <c r="AA8" s="5">
        <f>SUM(S26:S33)</f>
        <v>0</v>
      </c>
      <c r="AB8" s="1"/>
      <c r="AJ8" s="1"/>
    </row>
    <row r="9" spans="1:36" x14ac:dyDescent="0.25">
      <c r="A9" s="5" t="s">
        <v>83</v>
      </c>
      <c r="B9" s="8"/>
      <c r="C9" s="8"/>
      <c r="D9" s="8"/>
      <c r="E9" s="8"/>
      <c r="F9" s="8"/>
      <c r="G9" s="8"/>
      <c r="H9" s="8"/>
      <c r="I9" s="8"/>
      <c r="J9" s="21"/>
      <c r="K9" s="21"/>
      <c r="L9" s="1"/>
      <c r="M9" s="22">
        <f t="shared" ref="M9:V9" si="7">IF(B9&gt;0,1,0)</f>
        <v>0</v>
      </c>
      <c r="N9" s="22">
        <f t="shared" si="7"/>
        <v>0</v>
      </c>
      <c r="O9" s="22">
        <f t="shared" si="7"/>
        <v>0</v>
      </c>
      <c r="P9" s="22">
        <f t="shared" si="7"/>
        <v>0</v>
      </c>
      <c r="Q9" s="22">
        <f t="shared" si="7"/>
        <v>0</v>
      </c>
      <c r="R9" s="22">
        <f t="shared" si="7"/>
        <v>0</v>
      </c>
      <c r="S9" s="22">
        <f t="shared" si="7"/>
        <v>0</v>
      </c>
      <c r="T9" s="22">
        <f t="shared" si="7"/>
        <v>0</v>
      </c>
      <c r="U9" s="22">
        <f t="shared" si="7"/>
        <v>0</v>
      </c>
      <c r="V9" s="22">
        <f t="shared" si="7"/>
        <v>0</v>
      </c>
      <c r="W9" s="1"/>
      <c r="X9" s="5">
        <f>SUM(T2:T9)</f>
        <v>0</v>
      </c>
      <c r="Y9" s="5">
        <f>SUM(T10:T17)</f>
        <v>32</v>
      </c>
      <c r="Z9" s="5">
        <f>SUM(T18:T25)</f>
        <v>0</v>
      </c>
      <c r="AA9" s="5">
        <f>SUM(T26:T33)</f>
        <v>0</v>
      </c>
      <c r="AB9" s="1"/>
      <c r="AJ9" s="1"/>
    </row>
    <row r="10" spans="1:36" x14ac:dyDescent="0.25">
      <c r="A10" s="5" t="s">
        <v>98</v>
      </c>
      <c r="B10" s="8"/>
      <c r="C10" s="8"/>
      <c r="D10" s="8"/>
      <c r="E10" s="8"/>
      <c r="F10" s="8"/>
      <c r="G10" s="8"/>
      <c r="H10" s="8"/>
      <c r="I10" s="8"/>
      <c r="J10" s="21"/>
      <c r="K10" s="21"/>
      <c r="L10" s="1"/>
      <c r="M10" s="22">
        <f t="shared" ref="M10:V10" si="8">IF(B10&gt;0,128,0)</f>
        <v>0</v>
      </c>
      <c r="N10" s="22">
        <f t="shared" si="8"/>
        <v>0</v>
      </c>
      <c r="O10" s="22">
        <f t="shared" si="8"/>
        <v>0</v>
      </c>
      <c r="P10" s="22">
        <f t="shared" si="8"/>
        <v>0</v>
      </c>
      <c r="Q10" s="22">
        <f t="shared" si="8"/>
        <v>0</v>
      </c>
      <c r="R10" s="22">
        <f t="shared" si="8"/>
        <v>0</v>
      </c>
      <c r="S10" s="22">
        <f t="shared" si="8"/>
        <v>0</v>
      </c>
      <c r="T10" s="22">
        <f t="shared" si="8"/>
        <v>0</v>
      </c>
      <c r="U10" s="22">
        <f t="shared" si="8"/>
        <v>0</v>
      </c>
      <c r="V10" s="22">
        <f t="shared" si="8"/>
        <v>0</v>
      </c>
      <c r="W10" s="1"/>
      <c r="X10" s="5">
        <f>SUM(U2:U9)</f>
        <v>0</v>
      </c>
      <c r="Y10" s="5">
        <f>SUM(U10:U17)</f>
        <v>0</v>
      </c>
      <c r="Z10" s="5">
        <f>SUM(U18:U25)</f>
        <v>0</v>
      </c>
      <c r="AA10" s="5">
        <f>SUM(U26:U33)</f>
        <v>0</v>
      </c>
      <c r="AB10" s="1"/>
      <c r="AJ10" s="1"/>
    </row>
    <row r="11" spans="1:36" x14ac:dyDescent="0.25">
      <c r="A11" s="5" t="s">
        <v>108</v>
      </c>
      <c r="B11" s="8"/>
      <c r="C11" s="8"/>
      <c r="D11" s="8"/>
      <c r="E11" s="8"/>
      <c r="F11" s="8"/>
      <c r="G11" s="8"/>
      <c r="H11" s="8"/>
      <c r="I11" s="8"/>
      <c r="J11" s="21"/>
      <c r="K11" s="21"/>
      <c r="L11" s="1"/>
      <c r="M11" s="22">
        <f t="shared" ref="M11:V11" si="9">IF(B11&gt;0,64,0)</f>
        <v>0</v>
      </c>
      <c r="N11" s="22">
        <f t="shared" si="9"/>
        <v>0</v>
      </c>
      <c r="O11" s="22">
        <f t="shared" si="9"/>
        <v>0</v>
      </c>
      <c r="P11" s="22">
        <f t="shared" si="9"/>
        <v>0</v>
      </c>
      <c r="Q11" s="22">
        <f t="shared" si="9"/>
        <v>0</v>
      </c>
      <c r="R11" s="22">
        <f t="shared" si="9"/>
        <v>0</v>
      </c>
      <c r="S11" s="22">
        <f t="shared" si="9"/>
        <v>0</v>
      </c>
      <c r="T11" s="22">
        <f t="shared" si="9"/>
        <v>0</v>
      </c>
      <c r="U11" s="22">
        <f t="shared" si="9"/>
        <v>0</v>
      </c>
      <c r="V11" s="22">
        <f t="shared" si="9"/>
        <v>0</v>
      </c>
      <c r="W11" s="1"/>
      <c r="X11" s="5">
        <f>SUM(V2:V9)</f>
        <v>0</v>
      </c>
      <c r="Y11" s="5">
        <f>SUM(V10:V17)</f>
        <v>0</v>
      </c>
      <c r="Z11" s="5">
        <f>SUM(V18:V25)</f>
        <v>2</v>
      </c>
      <c r="AA11" s="5">
        <f>SUM(V26:V33)</f>
        <v>1</v>
      </c>
      <c r="AB11" s="1"/>
      <c r="AJ11" s="1"/>
    </row>
    <row r="12" spans="1:36" x14ac:dyDescent="0.25">
      <c r="A12" s="5" t="s">
        <v>114</v>
      </c>
      <c r="B12" s="8"/>
      <c r="C12" s="8"/>
      <c r="D12" s="8"/>
      <c r="E12" s="8"/>
      <c r="F12" s="8"/>
      <c r="G12" s="8"/>
      <c r="H12" s="8"/>
      <c r="I12" s="8" t="s">
        <v>507</v>
      </c>
      <c r="J12" s="21"/>
      <c r="K12" s="21"/>
      <c r="L12" s="1"/>
      <c r="M12" s="22">
        <f t="shared" ref="M12:V12" si="10">IF(B12&gt;0,32,0)</f>
        <v>0</v>
      </c>
      <c r="N12" s="22">
        <f t="shared" si="10"/>
        <v>0</v>
      </c>
      <c r="O12" s="22">
        <f t="shared" si="10"/>
        <v>0</v>
      </c>
      <c r="P12" s="22">
        <f t="shared" si="10"/>
        <v>0</v>
      </c>
      <c r="Q12" s="22">
        <f t="shared" si="10"/>
        <v>0</v>
      </c>
      <c r="R12" s="22">
        <f t="shared" si="10"/>
        <v>0</v>
      </c>
      <c r="S12" s="22">
        <f t="shared" si="10"/>
        <v>0</v>
      </c>
      <c r="T12" s="22">
        <f t="shared" si="10"/>
        <v>32</v>
      </c>
      <c r="U12" s="22">
        <f t="shared" si="10"/>
        <v>0</v>
      </c>
      <c r="V12" s="22">
        <f t="shared" si="10"/>
        <v>0</v>
      </c>
      <c r="W12" s="1"/>
      <c r="X12" s="5" t="str">
        <f t="shared" ref="X12:AA21" si="11">DEC2HEX(X2,2)</f>
        <v>00</v>
      </c>
      <c r="Y12" s="5" t="str">
        <f t="shared" si="11"/>
        <v>00</v>
      </c>
      <c r="Z12" s="5" t="str">
        <f t="shared" si="11"/>
        <v>09</v>
      </c>
      <c r="AA12" s="5" t="str">
        <f t="shared" si="11"/>
        <v>00</v>
      </c>
      <c r="AB12" s="1"/>
      <c r="AJ12" s="1"/>
    </row>
    <row r="13" spans="1:36" x14ac:dyDescent="0.25">
      <c r="A13" s="5" t="s">
        <v>121</v>
      </c>
      <c r="B13" s="8"/>
      <c r="C13" s="8"/>
      <c r="D13" s="8"/>
      <c r="E13" s="8"/>
      <c r="F13" s="8" t="s">
        <v>507</v>
      </c>
      <c r="G13" s="8"/>
      <c r="H13" s="8"/>
      <c r="I13" s="8"/>
      <c r="J13" s="21"/>
      <c r="K13" s="21"/>
      <c r="L13" s="1"/>
      <c r="M13" s="22">
        <f t="shared" ref="M13:V13" si="12">IF(B13&gt;0,16,0)</f>
        <v>0</v>
      </c>
      <c r="N13" s="22">
        <f t="shared" si="12"/>
        <v>0</v>
      </c>
      <c r="O13" s="22">
        <f t="shared" si="12"/>
        <v>0</v>
      </c>
      <c r="P13" s="22">
        <f t="shared" si="12"/>
        <v>0</v>
      </c>
      <c r="Q13" s="22">
        <f t="shared" si="12"/>
        <v>16</v>
      </c>
      <c r="R13" s="22">
        <f t="shared" si="12"/>
        <v>0</v>
      </c>
      <c r="S13" s="22">
        <f t="shared" si="12"/>
        <v>0</v>
      </c>
      <c r="T13" s="22">
        <f t="shared" si="12"/>
        <v>0</v>
      </c>
      <c r="U13" s="22">
        <f t="shared" si="12"/>
        <v>0</v>
      </c>
      <c r="V13" s="22">
        <f t="shared" si="12"/>
        <v>0</v>
      </c>
      <c r="W13" s="1"/>
      <c r="X13" s="5" t="str">
        <f t="shared" si="11"/>
        <v>00</v>
      </c>
      <c r="Y13" s="5" t="str">
        <f t="shared" si="11"/>
        <v>00</v>
      </c>
      <c r="Z13" s="5" t="str">
        <f t="shared" si="11"/>
        <v>10</v>
      </c>
      <c r="AA13" s="5" t="str">
        <f t="shared" si="11"/>
        <v>00</v>
      </c>
      <c r="AB13" s="1"/>
      <c r="AJ13" s="1"/>
    </row>
    <row r="14" spans="1:36" x14ac:dyDescent="0.25">
      <c r="A14" s="5" t="s">
        <v>128</v>
      </c>
      <c r="B14" s="8"/>
      <c r="C14" s="8"/>
      <c r="D14" s="8"/>
      <c r="E14" s="8"/>
      <c r="F14" s="8"/>
      <c r="G14" s="8"/>
      <c r="H14" s="8"/>
      <c r="I14" s="8"/>
      <c r="J14" s="21"/>
      <c r="K14" s="21"/>
      <c r="L14" s="1"/>
      <c r="M14" s="22">
        <f t="shared" ref="M14:V14" si="13">IF(B14&gt;0,8,0)</f>
        <v>0</v>
      </c>
      <c r="N14" s="22">
        <f t="shared" si="13"/>
        <v>0</v>
      </c>
      <c r="O14" s="22">
        <f t="shared" si="13"/>
        <v>0</v>
      </c>
      <c r="P14" s="22">
        <f t="shared" si="13"/>
        <v>0</v>
      </c>
      <c r="Q14" s="22">
        <f t="shared" si="13"/>
        <v>0</v>
      </c>
      <c r="R14" s="22">
        <f t="shared" si="13"/>
        <v>0</v>
      </c>
      <c r="S14" s="22">
        <f t="shared" si="13"/>
        <v>0</v>
      </c>
      <c r="T14" s="22">
        <f t="shared" si="13"/>
        <v>0</v>
      </c>
      <c r="U14" s="22">
        <f t="shared" si="13"/>
        <v>0</v>
      </c>
      <c r="V14" s="22">
        <f t="shared" si="13"/>
        <v>0</v>
      </c>
      <c r="W14" s="1"/>
      <c r="X14" s="5" t="str">
        <f t="shared" si="11"/>
        <v>10</v>
      </c>
      <c r="Y14" s="5" t="str">
        <f t="shared" si="11"/>
        <v>00</v>
      </c>
      <c r="Z14" s="5" t="str">
        <f t="shared" si="11"/>
        <v>00</v>
      </c>
      <c r="AA14" s="5" t="str">
        <f t="shared" si="11"/>
        <v>00</v>
      </c>
      <c r="AB14" s="1"/>
      <c r="AJ14" s="1"/>
    </row>
    <row r="15" spans="1:36" x14ac:dyDescent="0.25">
      <c r="A15" s="5" t="s">
        <v>138</v>
      </c>
      <c r="B15" s="8"/>
      <c r="C15" s="8"/>
      <c r="D15" s="8"/>
      <c r="E15" s="8"/>
      <c r="F15" s="8"/>
      <c r="G15" s="8"/>
      <c r="H15" s="8"/>
      <c r="I15" s="8"/>
      <c r="J15" s="21"/>
      <c r="K15" s="21"/>
      <c r="L15" s="1"/>
      <c r="M15" s="22">
        <f t="shared" ref="M15:V15" si="14">IF(B15&gt;0,4,0)</f>
        <v>0</v>
      </c>
      <c r="N15" s="22">
        <f t="shared" si="14"/>
        <v>0</v>
      </c>
      <c r="O15" s="22">
        <f t="shared" si="14"/>
        <v>0</v>
      </c>
      <c r="P15" s="22">
        <f t="shared" si="14"/>
        <v>0</v>
      </c>
      <c r="Q15" s="22">
        <f t="shared" si="14"/>
        <v>0</v>
      </c>
      <c r="R15" s="22">
        <f t="shared" si="14"/>
        <v>0</v>
      </c>
      <c r="S15" s="22">
        <f t="shared" si="14"/>
        <v>0</v>
      </c>
      <c r="T15" s="22">
        <f t="shared" si="14"/>
        <v>0</v>
      </c>
      <c r="U15" s="22">
        <f t="shared" si="14"/>
        <v>0</v>
      </c>
      <c r="V15" s="22">
        <f t="shared" si="14"/>
        <v>0</v>
      </c>
      <c r="W15" s="1"/>
      <c r="X15" s="5" t="str">
        <f t="shared" si="11"/>
        <v>04</v>
      </c>
      <c r="Y15" s="5" t="str">
        <f t="shared" si="11"/>
        <v>00</v>
      </c>
      <c r="Z15" s="5" t="str">
        <f t="shared" si="11"/>
        <v>00</v>
      </c>
      <c r="AA15" s="5" t="str">
        <f t="shared" si="11"/>
        <v>00</v>
      </c>
      <c r="AB15" s="1"/>
      <c r="AJ15" s="1"/>
    </row>
    <row r="16" spans="1:36" x14ac:dyDescent="0.25">
      <c r="A16" s="5" t="s">
        <v>142</v>
      </c>
      <c r="B16" s="8"/>
      <c r="C16" s="8"/>
      <c r="D16" s="8"/>
      <c r="E16" s="8"/>
      <c r="F16" s="8"/>
      <c r="G16" s="8"/>
      <c r="H16" s="8"/>
      <c r="I16" s="8"/>
      <c r="J16" s="21"/>
      <c r="K16" s="21"/>
      <c r="L16" s="1"/>
      <c r="M16" s="22">
        <f t="shared" ref="M16:V16" si="15">IF(B16&gt;0,2,0)</f>
        <v>0</v>
      </c>
      <c r="N16" s="22">
        <f t="shared" si="15"/>
        <v>0</v>
      </c>
      <c r="O16" s="22">
        <f t="shared" si="15"/>
        <v>0</v>
      </c>
      <c r="P16" s="22">
        <f t="shared" si="15"/>
        <v>0</v>
      </c>
      <c r="Q16" s="22">
        <f t="shared" si="15"/>
        <v>0</v>
      </c>
      <c r="R16" s="22">
        <f t="shared" si="15"/>
        <v>0</v>
      </c>
      <c r="S16" s="22">
        <f t="shared" si="15"/>
        <v>0</v>
      </c>
      <c r="T16" s="22">
        <f t="shared" si="15"/>
        <v>0</v>
      </c>
      <c r="U16" s="22">
        <f t="shared" si="15"/>
        <v>0</v>
      </c>
      <c r="V16" s="22">
        <f t="shared" si="15"/>
        <v>0</v>
      </c>
      <c r="W16" s="1"/>
      <c r="X16" s="5" t="str">
        <f t="shared" si="11"/>
        <v>00</v>
      </c>
      <c r="Y16" s="5" t="str">
        <f t="shared" si="11"/>
        <v>10</v>
      </c>
      <c r="Z16" s="5" t="str">
        <f t="shared" si="11"/>
        <v>00</v>
      </c>
      <c r="AA16" s="5" t="str">
        <f t="shared" si="11"/>
        <v>00</v>
      </c>
      <c r="AB16" s="1"/>
      <c r="AJ16" s="1"/>
    </row>
    <row r="17" spans="1:36" x14ac:dyDescent="0.25">
      <c r="A17" s="5" t="s">
        <v>147</v>
      </c>
      <c r="B17" s="8"/>
      <c r="C17" s="8"/>
      <c r="D17" s="8"/>
      <c r="E17" s="8"/>
      <c r="F17" s="8"/>
      <c r="G17" s="8" t="s">
        <v>507</v>
      </c>
      <c r="H17" s="8"/>
      <c r="I17" s="8"/>
      <c r="J17" s="21"/>
      <c r="K17" s="21"/>
      <c r="L17" s="1"/>
      <c r="M17" s="22">
        <f t="shared" ref="M17:V17" si="16">IF(B17&gt;0,1,0)</f>
        <v>0</v>
      </c>
      <c r="N17" s="22">
        <f t="shared" si="16"/>
        <v>0</v>
      </c>
      <c r="O17" s="22">
        <f t="shared" si="16"/>
        <v>0</v>
      </c>
      <c r="P17" s="22">
        <f t="shared" si="16"/>
        <v>0</v>
      </c>
      <c r="Q17" s="22">
        <f t="shared" si="16"/>
        <v>0</v>
      </c>
      <c r="R17" s="22">
        <f t="shared" si="16"/>
        <v>1</v>
      </c>
      <c r="S17" s="22">
        <f t="shared" si="16"/>
        <v>0</v>
      </c>
      <c r="T17" s="22">
        <f t="shared" si="16"/>
        <v>0</v>
      </c>
      <c r="U17" s="22">
        <f t="shared" si="16"/>
        <v>0</v>
      </c>
      <c r="V17" s="22">
        <f t="shared" si="16"/>
        <v>0</v>
      </c>
      <c r="W17" s="1"/>
      <c r="X17" s="5" t="str">
        <f t="shared" si="11"/>
        <v>00</v>
      </c>
      <c r="Y17" s="5" t="str">
        <f t="shared" si="11"/>
        <v>01</v>
      </c>
      <c r="Z17" s="5" t="str">
        <f t="shared" si="11"/>
        <v>00</v>
      </c>
      <c r="AA17" s="5" t="str">
        <f t="shared" si="11"/>
        <v>00</v>
      </c>
      <c r="AB17" s="1"/>
      <c r="AJ17" s="1"/>
    </row>
    <row r="18" spans="1:36" x14ac:dyDescent="0.25">
      <c r="A18" s="5" t="s">
        <v>155</v>
      </c>
      <c r="B18" s="8"/>
      <c r="C18" s="8"/>
      <c r="D18" s="8"/>
      <c r="E18" s="8"/>
      <c r="F18" s="8"/>
      <c r="G18" s="8"/>
      <c r="H18" s="8"/>
      <c r="I18" s="8"/>
      <c r="J18" s="21"/>
      <c r="K18" s="21"/>
      <c r="L18" s="1"/>
      <c r="M18" s="22">
        <f t="shared" ref="M18:V18" si="17">IF(B18&gt;0,128,0)</f>
        <v>0</v>
      </c>
      <c r="N18" s="22">
        <f t="shared" si="17"/>
        <v>0</v>
      </c>
      <c r="O18" s="22">
        <f t="shared" si="17"/>
        <v>0</v>
      </c>
      <c r="P18" s="22">
        <f t="shared" si="17"/>
        <v>0</v>
      </c>
      <c r="Q18" s="22">
        <f t="shared" si="17"/>
        <v>0</v>
      </c>
      <c r="R18" s="22">
        <f t="shared" si="17"/>
        <v>0</v>
      </c>
      <c r="S18" s="22">
        <f t="shared" si="17"/>
        <v>0</v>
      </c>
      <c r="T18" s="22">
        <f t="shared" si="17"/>
        <v>0</v>
      </c>
      <c r="U18" s="22">
        <f t="shared" si="17"/>
        <v>0</v>
      </c>
      <c r="V18" s="22">
        <f t="shared" si="17"/>
        <v>0</v>
      </c>
      <c r="W18" s="1"/>
      <c r="X18" s="5" t="str">
        <f t="shared" si="11"/>
        <v>02</v>
      </c>
      <c r="Y18" s="5" t="str">
        <f t="shared" si="11"/>
        <v>00</v>
      </c>
      <c r="Z18" s="5" t="str">
        <f t="shared" si="11"/>
        <v>00</v>
      </c>
      <c r="AA18" s="5" t="str">
        <f t="shared" si="11"/>
        <v>00</v>
      </c>
      <c r="AB18" s="1"/>
      <c r="AJ18" s="1"/>
    </row>
    <row r="19" spans="1:36" x14ac:dyDescent="0.25">
      <c r="A19" s="5" t="s">
        <v>164</v>
      </c>
      <c r="B19" s="8"/>
      <c r="C19" s="8"/>
      <c r="D19" s="8"/>
      <c r="E19" s="8"/>
      <c r="F19" s="8"/>
      <c r="G19" s="8"/>
      <c r="H19" s="8"/>
      <c r="I19" s="8"/>
      <c r="J19" s="21"/>
      <c r="K19" s="21"/>
      <c r="L19" s="1"/>
      <c r="M19" s="22">
        <f t="shared" ref="M19:V19" si="18">IF(B19&gt;0,64,0)</f>
        <v>0</v>
      </c>
      <c r="N19" s="22">
        <f t="shared" si="18"/>
        <v>0</v>
      </c>
      <c r="O19" s="22">
        <f t="shared" si="18"/>
        <v>0</v>
      </c>
      <c r="P19" s="22">
        <f t="shared" si="18"/>
        <v>0</v>
      </c>
      <c r="Q19" s="22">
        <f t="shared" si="18"/>
        <v>0</v>
      </c>
      <c r="R19" s="22">
        <f t="shared" si="18"/>
        <v>0</v>
      </c>
      <c r="S19" s="22">
        <f t="shared" si="18"/>
        <v>0</v>
      </c>
      <c r="T19" s="22">
        <f t="shared" si="18"/>
        <v>0</v>
      </c>
      <c r="U19" s="22">
        <f t="shared" si="18"/>
        <v>0</v>
      </c>
      <c r="V19" s="22">
        <f t="shared" si="18"/>
        <v>0</v>
      </c>
      <c r="W19" s="1"/>
      <c r="X19" s="5" t="str">
        <f t="shared" si="11"/>
        <v>00</v>
      </c>
      <c r="Y19" s="5" t="str">
        <f t="shared" si="11"/>
        <v>20</v>
      </c>
      <c r="Z19" s="5" t="str">
        <f t="shared" si="11"/>
        <v>00</v>
      </c>
      <c r="AA19" s="5" t="str">
        <f t="shared" si="11"/>
        <v>00</v>
      </c>
      <c r="AB19" s="1"/>
      <c r="AJ19" s="1"/>
    </row>
    <row r="20" spans="1:36" x14ac:dyDescent="0.25">
      <c r="A20" s="5" t="s">
        <v>169</v>
      </c>
      <c r="B20" s="8"/>
      <c r="C20" s="8"/>
      <c r="D20" s="8"/>
      <c r="E20" s="8"/>
      <c r="F20" s="8"/>
      <c r="G20" s="8"/>
      <c r="H20" s="8"/>
      <c r="I20" s="8"/>
      <c r="J20" s="21"/>
      <c r="K20" s="21"/>
      <c r="L20" s="1"/>
      <c r="M20" s="22">
        <f t="shared" ref="M20:V20" si="19">IF(B20&gt;0,32,0)</f>
        <v>0</v>
      </c>
      <c r="N20" s="22">
        <f t="shared" si="19"/>
        <v>0</v>
      </c>
      <c r="O20" s="22">
        <f t="shared" si="19"/>
        <v>0</v>
      </c>
      <c r="P20" s="22">
        <f t="shared" si="19"/>
        <v>0</v>
      </c>
      <c r="Q20" s="22">
        <f t="shared" si="19"/>
        <v>0</v>
      </c>
      <c r="R20" s="22">
        <f t="shared" si="19"/>
        <v>0</v>
      </c>
      <c r="S20" s="22">
        <f t="shared" si="19"/>
        <v>0</v>
      </c>
      <c r="T20" s="22">
        <f t="shared" si="19"/>
        <v>0</v>
      </c>
      <c r="U20" s="22">
        <f t="shared" si="19"/>
        <v>0</v>
      </c>
      <c r="V20" s="22">
        <f t="shared" si="19"/>
        <v>0</v>
      </c>
      <c r="W20" s="1"/>
      <c r="X20" s="5" t="str">
        <f t="shared" si="11"/>
        <v>00</v>
      </c>
      <c r="Y20" s="5" t="str">
        <f t="shared" si="11"/>
        <v>00</v>
      </c>
      <c r="Z20" s="5" t="str">
        <f t="shared" si="11"/>
        <v>00</v>
      </c>
      <c r="AA20" s="5" t="str">
        <f t="shared" si="11"/>
        <v>00</v>
      </c>
      <c r="AB20" s="1"/>
      <c r="AJ20" s="1"/>
    </row>
    <row r="21" spans="1:36" x14ac:dyDescent="0.25">
      <c r="A21" s="5" t="s">
        <v>181</v>
      </c>
      <c r="B21" s="8"/>
      <c r="C21" s="8" t="s">
        <v>507</v>
      </c>
      <c r="D21" s="8"/>
      <c r="E21" s="8"/>
      <c r="F21" s="8"/>
      <c r="G21" s="8"/>
      <c r="H21" s="8"/>
      <c r="I21" s="8"/>
      <c r="J21" s="21"/>
      <c r="K21" s="21"/>
      <c r="L21" s="1"/>
      <c r="M21" s="22">
        <f t="shared" ref="M21:V21" si="20">IF(B21&gt;0,16,0)</f>
        <v>0</v>
      </c>
      <c r="N21" s="22">
        <f t="shared" si="20"/>
        <v>16</v>
      </c>
      <c r="O21" s="22">
        <f t="shared" si="20"/>
        <v>0</v>
      </c>
      <c r="P21" s="22">
        <f t="shared" si="20"/>
        <v>0</v>
      </c>
      <c r="Q21" s="22">
        <f t="shared" si="20"/>
        <v>0</v>
      </c>
      <c r="R21" s="22">
        <f t="shared" si="20"/>
        <v>0</v>
      </c>
      <c r="S21" s="22">
        <f t="shared" si="20"/>
        <v>0</v>
      </c>
      <c r="T21" s="22">
        <f t="shared" si="20"/>
        <v>0</v>
      </c>
      <c r="U21" s="22">
        <f t="shared" si="20"/>
        <v>0</v>
      </c>
      <c r="V21" s="22">
        <f t="shared" si="20"/>
        <v>0</v>
      </c>
      <c r="W21" s="1"/>
      <c r="X21" s="5" t="str">
        <f t="shared" si="11"/>
        <v>00</v>
      </c>
      <c r="Y21" s="5" t="str">
        <f t="shared" si="11"/>
        <v>00</v>
      </c>
      <c r="Z21" s="5" t="str">
        <f t="shared" si="11"/>
        <v>02</v>
      </c>
      <c r="AA21" s="5" t="str">
        <f t="shared" si="11"/>
        <v>01</v>
      </c>
      <c r="AB21" s="1"/>
      <c r="AJ21" s="1"/>
    </row>
    <row r="22" spans="1:36" x14ac:dyDescent="0.25">
      <c r="A22" s="5" t="s">
        <v>508</v>
      </c>
      <c r="B22" s="8" t="s">
        <v>507</v>
      </c>
      <c r="C22" s="8"/>
      <c r="D22" s="8"/>
      <c r="E22" s="8"/>
      <c r="F22" s="8"/>
      <c r="G22" s="8"/>
      <c r="H22" s="8"/>
      <c r="I22" s="8"/>
      <c r="J22" s="21"/>
      <c r="K22" s="21"/>
      <c r="L22" s="1"/>
      <c r="M22" s="22">
        <f t="shared" ref="M22:V22" si="21">IF(B22&gt;0,8,0)</f>
        <v>8</v>
      </c>
      <c r="N22" s="22">
        <f t="shared" si="21"/>
        <v>0</v>
      </c>
      <c r="O22" s="22">
        <f t="shared" si="21"/>
        <v>0</v>
      </c>
      <c r="P22" s="22">
        <f t="shared" si="21"/>
        <v>0</v>
      </c>
      <c r="Q22" s="22">
        <f t="shared" si="21"/>
        <v>0</v>
      </c>
      <c r="R22" s="22">
        <f t="shared" si="21"/>
        <v>0</v>
      </c>
      <c r="S22" s="22">
        <f t="shared" si="21"/>
        <v>0</v>
      </c>
      <c r="T22" s="22">
        <f t="shared" si="21"/>
        <v>0</v>
      </c>
      <c r="U22" s="22">
        <f t="shared" si="21"/>
        <v>0</v>
      </c>
      <c r="V22" s="22">
        <f t="shared" si="21"/>
        <v>0</v>
      </c>
      <c r="W22" s="1"/>
      <c r="X22" s="5" t="str">
        <f t="shared" ref="X22:X31" si="22">X12&amp;Y12&amp;Z12&amp;AA12</f>
        <v>00000900</v>
      </c>
      <c r="Y22" s="5"/>
      <c r="Z22" s="5"/>
      <c r="AA22" s="5"/>
      <c r="AB22" s="1"/>
      <c r="AJ22" s="1"/>
    </row>
    <row r="23" spans="1:36" x14ac:dyDescent="0.25">
      <c r="A23" s="5" t="s">
        <v>509</v>
      </c>
      <c r="B23" s="8"/>
      <c r="C23" s="8"/>
      <c r="D23" s="8"/>
      <c r="E23" s="8"/>
      <c r="F23" s="8"/>
      <c r="G23" s="8"/>
      <c r="H23" s="8"/>
      <c r="I23" s="8"/>
      <c r="J23" s="21"/>
      <c r="K23" s="21"/>
      <c r="L23" s="1"/>
      <c r="M23" s="22">
        <f t="shared" ref="M23:V23" si="23">IF(B23&gt;0,4,0)</f>
        <v>0</v>
      </c>
      <c r="N23" s="22">
        <f t="shared" si="23"/>
        <v>0</v>
      </c>
      <c r="O23" s="22">
        <f t="shared" si="23"/>
        <v>0</v>
      </c>
      <c r="P23" s="22">
        <f t="shared" si="23"/>
        <v>0</v>
      </c>
      <c r="Q23" s="22">
        <f t="shared" si="23"/>
        <v>0</v>
      </c>
      <c r="R23" s="22">
        <f t="shared" si="23"/>
        <v>0</v>
      </c>
      <c r="S23" s="22">
        <f t="shared" si="23"/>
        <v>0</v>
      </c>
      <c r="T23" s="22">
        <f t="shared" si="23"/>
        <v>0</v>
      </c>
      <c r="U23" s="22">
        <f t="shared" si="23"/>
        <v>0</v>
      </c>
      <c r="V23" s="22">
        <f t="shared" si="23"/>
        <v>0</v>
      </c>
      <c r="W23" s="1"/>
      <c r="X23" s="5" t="str">
        <f t="shared" si="22"/>
        <v>00001000</v>
      </c>
      <c r="Y23" s="5"/>
      <c r="Z23" s="5"/>
      <c r="AA23" s="5"/>
      <c r="AB23" s="1"/>
      <c r="AJ23" s="1"/>
    </row>
    <row r="24" spans="1:36" x14ac:dyDescent="0.25">
      <c r="A24" s="5" t="s">
        <v>510</v>
      </c>
      <c r="B24" s="8"/>
      <c r="C24" s="8"/>
      <c r="D24" s="8"/>
      <c r="E24" s="8"/>
      <c r="F24" s="8"/>
      <c r="G24" s="8"/>
      <c r="H24" s="8"/>
      <c r="I24" s="8"/>
      <c r="J24" s="21"/>
      <c r="K24" s="21" t="s">
        <v>507</v>
      </c>
      <c r="L24" s="1"/>
      <c r="M24" s="22">
        <f t="shared" ref="M24:V24" si="24">IF(B24&gt;0,2,0)</f>
        <v>0</v>
      </c>
      <c r="N24" s="22">
        <f t="shared" si="24"/>
        <v>0</v>
      </c>
      <c r="O24" s="22">
        <f t="shared" si="24"/>
        <v>0</v>
      </c>
      <c r="P24" s="22">
        <f t="shared" si="24"/>
        <v>0</v>
      </c>
      <c r="Q24" s="22">
        <f t="shared" si="24"/>
        <v>0</v>
      </c>
      <c r="R24" s="22">
        <f t="shared" si="24"/>
        <v>0</v>
      </c>
      <c r="S24" s="22">
        <f t="shared" si="24"/>
        <v>0</v>
      </c>
      <c r="T24" s="22">
        <f t="shared" si="24"/>
        <v>0</v>
      </c>
      <c r="U24" s="22">
        <f t="shared" si="24"/>
        <v>0</v>
      </c>
      <c r="V24" s="22">
        <f t="shared" si="24"/>
        <v>2</v>
      </c>
      <c r="W24" s="1"/>
      <c r="X24" s="5" t="str">
        <f t="shared" si="22"/>
        <v>10000000</v>
      </c>
      <c r="Y24" s="5"/>
      <c r="Z24" s="5"/>
      <c r="AA24" s="5"/>
      <c r="AB24" s="1"/>
      <c r="AJ24" s="1"/>
    </row>
    <row r="25" spans="1:36" x14ac:dyDescent="0.25">
      <c r="A25" s="5" t="s">
        <v>511</v>
      </c>
      <c r="B25" s="8" t="s">
        <v>507</v>
      </c>
      <c r="C25" s="8"/>
      <c r="D25" s="8"/>
      <c r="E25" s="8"/>
      <c r="F25" s="8"/>
      <c r="G25" s="8"/>
      <c r="H25" s="8"/>
      <c r="I25" s="8"/>
      <c r="J25" s="21"/>
      <c r="K25" s="21"/>
      <c r="L25" s="1"/>
      <c r="M25" s="22">
        <f t="shared" ref="M25:V25" si="25">IF(B25&gt;0,1,0)</f>
        <v>1</v>
      </c>
      <c r="N25" s="22">
        <f t="shared" si="25"/>
        <v>0</v>
      </c>
      <c r="O25" s="22">
        <f t="shared" si="25"/>
        <v>0</v>
      </c>
      <c r="P25" s="22">
        <f t="shared" si="25"/>
        <v>0</v>
      </c>
      <c r="Q25" s="22">
        <f t="shared" si="25"/>
        <v>0</v>
      </c>
      <c r="R25" s="22">
        <f t="shared" si="25"/>
        <v>0</v>
      </c>
      <c r="S25" s="22">
        <f t="shared" si="25"/>
        <v>0</v>
      </c>
      <c r="T25" s="22">
        <f t="shared" si="25"/>
        <v>0</v>
      </c>
      <c r="U25" s="22">
        <f t="shared" si="25"/>
        <v>0</v>
      </c>
      <c r="V25" s="22">
        <f t="shared" si="25"/>
        <v>0</v>
      </c>
      <c r="W25" s="1"/>
      <c r="X25" s="5" t="str">
        <f t="shared" si="22"/>
        <v>04000000</v>
      </c>
      <c r="Y25" s="5"/>
      <c r="Z25" s="5"/>
      <c r="AA25" s="5"/>
      <c r="AB25" s="1"/>
      <c r="AJ25" s="1"/>
    </row>
    <row r="26" spans="1:36" x14ac:dyDescent="0.25">
      <c r="A26" s="5" t="s">
        <v>512</v>
      </c>
      <c r="B26" s="8"/>
      <c r="C26" s="8"/>
      <c r="D26" s="8"/>
      <c r="E26" s="8"/>
      <c r="F26" s="8"/>
      <c r="G26" s="8"/>
      <c r="H26" s="8"/>
      <c r="I26" s="8"/>
      <c r="J26" s="21"/>
      <c r="K26" s="21"/>
      <c r="L26" s="1"/>
      <c r="M26" s="22">
        <f t="shared" ref="M26:V26" si="26">IF(B26&gt;0,128,0)</f>
        <v>0</v>
      </c>
      <c r="N26" s="22">
        <f t="shared" si="26"/>
        <v>0</v>
      </c>
      <c r="O26" s="22">
        <f t="shared" si="26"/>
        <v>0</v>
      </c>
      <c r="P26" s="22">
        <f t="shared" si="26"/>
        <v>0</v>
      </c>
      <c r="Q26" s="22">
        <f t="shared" si="26"/>
        <v>0</v>
      </c>
      <c r="R26" s="22">
        <f t="shared" si="26"/>
        <v>0</v>
      </c>
      <c r="S26" s="22">
        <f t="shared" si="26"/>
        <v>0</v>
      </c>
      <c r="T26" s="22">
        <f t="shared" si="26"/>
        <v>0</v>
      </c>
      <c r="U26" s="22">
        <f t="shared" si="26"/>
        <v>0</v>
      </c>
      <c r="V26" s="22">
        <f t="shared" si="26"/>
        <v>0</v>
      </c>
      <c r="W26" s="1"/>
      <c r="X26" s="5" t="str">
        <f t="shared" si="22"/>
        <v>00100000</v>
      </c>
      <c r="Y26" s="5"/>
      <c r="Z26" s="5"/>
      <c r="AA26" s="5"/>
      <c r="AB26" s="1"/>
      <c r="AJ26" s="1"/>
    </row>
    <row r="27" spans="1:36" x14ac:dyDescent="0.25">
      <c r="A27" s="5" t="s">
        <v>513</v>
      </c>
      <c r="B27" s="8"/>
      <c r="C27" s="8"/>
      <c r="D27" s="8"/>
      <c r="E27" s="8"/>
      <c r="F27" s="8"/>
      <c r="G27" s="8"/>
      <c r="H27" s="8"/>
      <c r="I27" s="8"/>
      <c r="J27" s="21"/>
      <c r="K27" s="21"/>
      <c r="L27" s="1"/>
      <c r="M27" s="22">
        <f t="shared" ref="M27:V27" si="27">IF(B27&gt;0,64,0)</f>
        <v>0</v>
      </c>
      <c r="N27" s="22">
        <f t="shared" si="27"/>
        <v>0</v>
      </c>
      <c r="O27" s="22">
        <f t="shared" si="27"/>
        <v>0</v>
      </c>
      <c r="P27" s="22">
        <f t="shared" si="27"/>
        <v>0</v>
      </c>
      <c r="Q27" s="22">
        <f t="shared" si="27"/>
        <v>0</v>
      </c>
      <c r="R27" s="22">
        <f t="shared" si="27"/>
        <v>0</v>
      </c>
      <c r="S27" s="22">
        <f t="shared" si="27"/>
        <v>0</v>
      </c>
      <c r="T27" s="22">
        <f t="shared" si="27"/>
        <v>0</v>
      </c>
      <c r="U27" s="22">
        <f t="shared" si="27"/>
        <v>0</v>
      </c>
      <c r="V27" s="22">
        <f t="shared" si="27"/>
        <v>0</v>
      </c>
      <c r="W27" s="1"/>
      <c r="X27" s="5" t="str">
        <f t="shared" si="22"/>
        <v>00010000</v>
      </c>
      <c r="Y27" s="5"/>
      <c r="Z27" s="5"/>
      <c r="AA27" s="5"/>
      <c r="AB27" s="1"/>
      <c r="AJ27" s="1"/>
    </row>
    <row r="28" spans="1:36" x14ac:dyDescent="0.25">
      <c r="A28" s="5" t="s">
        <v>514</v>
      </c>
      <c r="B28" s="8"/>
      <c r="C28" s="8"/>
      <c r="D28" s="8"/>
      <c r="E28" s="8"/>
      <c r="F28" s="8"/>
      <c r="G28" s="8"/>
      <c r="H28" s="8"/>
      <c r="I28" s="8"/>
      <c r="J28" s="21"/>
      <c r="K28" s="21"/>
      <c r="L28" s="1"/>
      <c r="M28" s="22">
        <f t="shared" ref="M28:V28" si="28">IF(B28&gt;0,32,0)</f>
        <v>0</v>
      </c>
      <c r="N28" s="22">
        <f t="shared" si="28"/>
        <v>0</v>
      </c>
      <c r="O28" s="22">
        <f t="shared" si="28"/>
        <v>0</v>
      </c>
      <c r="P28" s="22">
        <f t="shared" si="28"/>
        <v>0</v>
      </c>
      <c r="Q28" s="22">
        <f t="shared" si="28"/>
        <v>0</v>
      </c>
      <c r="R28" s="22">
        <f t="shared" si="28"/>
        <v>0</v>
      </c>
      <c r="S28" s="22">
        <f t="shared" si="28"/>
        <v>0</v>
      </c>
      <c r="T28" s="22">
        <f t="shared" si="28"/>
        <v>0</v>
      </c>
      <c r="U28" s="22">
        <f t="shared" si="28"/>
        <v>0</v>
      </c>
      <c r="V28" s="22">
        <f t="shared" si="28"/>
        <v>0</v>
      </c>
      <c r="W28" s="1"/>
      <c r="X28" s="5" t="str">
        <f t="shared" si="22"/>
        <v>02000000</v>
      </c>
      <c r="Y28" s="5"/>
      <c r="Z28" s="5"/>
      <c r="AA28" s="5"/>
      <c r="AB28" s="1"/>
      <c r="AJ28" s="1"/>
    </row>
    <row r="29" spans="1:36" x14ac:dyDescent="0.25">
      <c r="A29" s="5" t="s">
        <v>515</v>
      </c>
      <c r="B29" s="8"/>
      <c r="C29" s="8"/>
      <c r="D29" s="8"/>
      <c r="E29" s="8"/>
      <c r="F29" s="8"/>
      <c r="G29" s="8"/>
      <c r="H29" s="8"/>
      <c r="I29" s="8"/>
      <c r="J29" s="21"/>
      <c r="K29" s="21"/>
      <c r="L29" s="1"/>
      <c r="M29" s="22">
        <f t="shared" ref="M29:V29" si="29">IF(B29&gt;0,16,0)</f>
        <v>0</v>
      </c>
      <c r="N29" s="22">
        <f t="shared" si="29"/>
        <v>0</v>
      </c>
      <c r="O29" s="22">
        <f t="shared" si="29"/>
        <v>0</v>
      </c>
      <c r="P29" s="22">
        <f t="shared" si="29"/>
        <v>0</v>
      </c>
      <c r="Q29" s="22">
        <f t="shared" si="29"/>
        <v>0</v>
      </c>
      <c r="R29" s="22">
        <f t="shared" si="29"/>
        <v>0</v>
      </c>
      <c r="S29" s="22">
        <f t="shared" si="29"/>
        <v>0</v>
      </c>
      <c r="T29" s="22">
        <f t="shared" si="29"/>
        <v>0</v>
      </c>
      <c r="U29" s="22">
        <f t="shared" si="29"/>
        <v>0</v>
      </c>
      <c r="V29" s="22">
        <f t="shared" si="29"/>
        <v>0</v>
      </c>
      <c r="W29" s="1"/>
      <c r="X29" s="5" t="str">
        <f t="shared" si="22"/>
        <v>00200000</v>
      </c>
      <c r="Y29" s="5"/>
      <c r="Z29" s="5"/>
      <c r="AA29" s="5"/>
      <c r="AB29" s="1"/>
      <c r="AJ29" s="1"/>
    </row>
    <row r="30" spans="1:36" x14ac:dyDescent="0.25">
      <c r="A30" s="5" t="s">
        <v>516</v>
      </c>
      <c r="B30" s="8"/>
      <c r="C30" s="8"/>
      <c r="D30" s="8"/>
      <c r="E30" s="8"/>
      <c r="F30" s="8"/>
      <c r="G30" s="8"/>
      <c r="H30" s="8"/>
      <c r="I30" s="8"/>
      <c r="J30" s="21"/>
      <c r="K30" s="21"/>
      <c r="L30" s="1"/>
      <c r="M30" s="22">
        <f t="shared" ref="M30:V30" si="30">IF(B30&gt;0,8,0)</f>
        <v>0</v>
      </c>
      <c r="N30" s="22">
        <f t="shared" si="30"/>
        <v>0</v>
      </c>
      <c r="O30" s="22">
        <f t="shared" si="30"/>
        <v>0</v>
      </c>
      <c r="P30" s="22">
        <f t="shared" si="30"/>
        <v>0</v>
      </c>
      <c r="Q30" s="22">
        <f t="shared" si="30"/>
        <v>0</v>
      </c>
      <c r="R30" s="22">
        <f t="shared" si="30"/>
        <v>0</v>
      </c>
      <c r="S30" s="22">
        <f t="shared" si="30"/>
        <v>0</v>
      </c>
      <c r="T30" s="22">
        <f t="shared" si="30"/>
        <v>0</v>
      </c>
      <c r="U30" s="22">
        <f t="shared" si="30"/>
        <v>0</v>
      </c>
      <c r="V30" s="22">
        <f t="shared" si="30"/>
        <v>0</v>
      </c>
      <c r="W30" s="1"/>
      <c r="X30" s="5" t="str">
        <f t="shared" si="22"/>
        <v>00000000</v>
      </c>
      <c r="Y30" s="5"/>
      <c r="Z30" s="5"/>
      <c r="AA30" s="5"/>
      <c r="AB30" s="1"/>
      <c r="AJ30" s="1"/>
    </row>
    <row r="31" spans="1:36" x14ac:dyDescent="0.25">
      <c r="A31" s="5" t="s">
        <v>517</v>
      </c>
      <c r="B31" s="8"/>
      <c r="C31" s="8"/>
      <c r="D31" s="8"/>
      <c r="E31" s="8"/>
      <c r="F31" s="8"/>
      <c r="G31" s="8"/>
      <c r="H31" s="8"/>
      <c r="I31" s="8"/>
      <c r="J31" s="21"/>
      <c r="K31" s="21"/>
      <c r="L31" s="1"/>
      <c r="M31" s="22">
        <f t="shared" ref="M31:V31" si="31">IF(B31&gt;0,4,0)</f>
        <v>0</v>
      </c>
      <c r="N31" s="22">
        <f t="shared" si="31"/>
        <v>0</v>
      </c>
      <c r="O31" s="22">
        <f t="shared" si="31"/>
        <v>0</v>
      </c>
      <c r="P31" s="22">
        <f t="shared" si="31"/>
        <v>0</v>
      </c>
      <c r="Q31" s="22">
        <f t="shared" si="31"/>
        <v>0</v>
      </c>
      <c r="R31" s="22">
        <f t="shared" si="31"/>
        <v>0</v>
      </c>
      <c r="S31" s="22">
        <f t="shared" si="31"/>
        <v>0</v>
      </c>
      <c r="T31" s="22">
        <f t="shared" si="31"/>
        <v>0</v>
      </c>
      <c r="U31" s="22">
        <f t="shared" si="31"/>
        <v>0</v>
      </c>
      <c r="V31" s="22">
        <f t="shared" si="31"/>
        <v>0</v>
      </c>
      <c r="W31" s="1"/>
      <c r="X31" s="5" t="str">
        <f t="shared" si="22"/>
        <v>00000201</v>
      </c>
      <c r="Y31" s="5"/>
      <c r="Z31" s="5"/>
      <c r="AA31" s="5"/>
      <c r="AB31" s="1"/>
      <c r="AJ31" s="1"/>
    </row>
    <row r="32" spans="1:36" x14ac:dyDescent="0.25">
      <c r="A32" s="5" t="s">
        <v>518</v>
      </c>
      <c r="B32" s="8"/>
      <c r="C32" s="8"/>
      <c r="D32" s="8"/>
      <c r="E32" s="8"/>
      <c r="F32" s="8"/>
      <c r="G32" s="8"/>
      <c r="H32" s="8"/>
      <c r="I32" s="8"/>
      <c r="J32" s="21"/>
      <c r="K32" s="21"/>
      <c r="L32" s="1"/>
      <c r="M32" s="22">
        <f t="shared" ref="M32:V32" si="32">IF(B32&gt;0,2,0)</f>
        <v>0</v>
      </c>
      <c r="N32" s="22">
        <f t="shared" si="32"/>
        <v>0</v>
      </c>
      <c r="O32" s="22">
        <f t="shared" si="32"/>
        <v>0</v>
      </c>
      <c r="P32" s="22">
        <f t="shared" si="32"/>
        <v>0</v>
      </c>
      <c r="Q32" s="22">
        <f t="shared" si="32"/>
        <v>0</v>
      </c>
      <c r="R32" s="22">
        <f t="shared" si="32"/>
        <v>0</v>
      </c>
      <c r="S32" s="22">
        <f t="shared" si="32"/>
        <v>0</v>
      </c>
      <c r="T32" s="22">
        <f t="shared" si="32"/>
        <v>0</v>
      </c>
      <c r="U32" s="22">
        <f t="shared" si="32"/>
        <v>0</v>
      </c>
      <c r="V32" s="22">
        <f t="shared" si="32"/>
        <v>0</v>
      </c>
      <c r="W32" s="1"/>
      <c r="X32" s="23" t="s">
        <v>519</v>
      </c>
      <c r="Y32" s="5"/>
      <c r="Z32" s="5"/>
      <c r="AA32" s="5"/>
      <c r="AB32" s="1"/>
      <c r="AJ32" s="1"/>
    </row>
    <row r="33" spans="1:77" x14ac:dyDescent="0.25">
      <c r="A33" s="5" t="s">
        <v>520</v>
      </c>
      <c r="B33" s="8"/>
      <c r="C33" s="8"/>
      <c r="D33" s="8"/>
      <c r="E33" s="8"/>
      <c r="F33" s="8"/>
      <c r="G33" s="8"/>
      <c r="H33" s="8"/>
      <c r="I33" s="8"/>
      <c r="J33" s="21"/>
      <c r="K33" s="21" t="s">
        <v>507</v>
      </c>
      <c r="L33" s="1"/>
      <c r="M33" s="22">
        <f t="shared" ref="M33:V33" si="33">IF(B33&gt;0,1,0)</f>
        <v>0</v>
      </c>
      <c r="N33" s="22">
        <f t="shared" si="33"/>
        <v>0</v>
      </c>
      <c r="O33" s="22">
        <f t="shared" si="33"/>
        <v>0</v>
      </c>
      <c r="P33" s="22">
        <f t="shared" si="33"/>
        <v>0</v>
      </c>
      <c r="Q33" s="22">
        <f t="shared" si="33"/>
        <v>0</v>
      </c>
      <c r="R33" s="22">
        <f t="shared" si="33"/>
        <v>0</v>
      </c>
      <c r="S33" s="22">
        <f t="shared" si="33"/>
        <v>0</v>
      </c>
      <c r="T33" s="22">
        <f t="shared" si="33"/>
        <v>0</v>
      </c>
      <c r="U33" s="22">
        <f t="shared" si="33"/>
        <v>0</v>
      </c>
      <c r="V33" s="22">
        <f t="shared" si="33"/>
        <v>1</v>
      </c>
      <c r="W33" s="1"/>
      <c r="X33" s="23" t="str">
        <f>X22&amp;X23&amp;X24&amp;X25&amp;X26&amp;X27&amp;X28&amp;X29&amp;X30&amp;X31</f>
        <v>00000900000010001000000004000000001000000001000002000000002000000000000000000201</v>
      </c>
      <c r="Y33" s="5"/>
      <c r="Z33" s="5"/>
      <c r="AA33" s="5"/>
      <c r="AB33" s="1"/>
      <c r="AJ33" s="1"/>
    </row>
    <row r="34" spans="1:77" x14ac:dyDescent="0.2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row>
  </sheetData>
  <sheetProtection selectLockedCells="1" selectUnlockedCells="1"/>
  <pageMargins left="0.78749999999999998" right="0.78749999999999998" top="1.0527777777777778" bottom="1.0527777777777778" header="0.78749999999999998" footer="0.78749999999999998"/>
  <pageSetup firstPageNumber="0" orientation="portrait" horizontalDpi="300" verticalDpi="300"/>
  <headerFooter alignWithMargins="0">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2"/>
  <sheetViews>
    <sheetView workbookViewId="0">
      <selection activeCell="B18" sqref="B18"/>
    </sheetView>
  </sheetViews>
  <sheetFormatPr defaultColWidth="11.5546875" defaultRowHeight="13.2" x14ac:dyDescent="0.25"/>
  <cols>
    <col min="1" max="1" width="20.44140625" customWidth="1"/>
    <col min="2" max="2" width="37.21875" customWidth="1"/>
    <col min="3" max="3" width="38.109375" customWidth="1"/>
    <col min="4" max="7" width="10.33203125" customWidth="1"/>
    <col min="8" max="8" width="11.33203125" customWidth="1"/>
    <col min="9" max="9" width="23.44140625" customWidth="1"/>
  </cols>
  <sheetData>
    <row r="1" spans="1:8" x14ac:dyDescent="0.25">
      <c r="A1" s="4"/>
      <c r="B1" s="6"/>
      <c r="C1" s="6" t="s">
        <v>521</v>
      </c>
      <c r="D1" s="6"/>
      <c r="E1" s="24"/>
      <c r="F1" s="6"/>
      <c r="G1" s="6"/>
      <c r="H1" s="6"/>
    </row>
    <row r="2" spans="1:8" x14ac:dyDescent="0.25">
      <c r="A2" s="17"/>
      <c r="B2" s="5"/>
      <c r="C2" s="17"/>
      <c r="D2" s="5"/>
      <c r="E2" s="23"/>
      <c r="F2" s="5"/>
      <c r="G2" s="5"/>
      <c r="H2" s="5"/>
    </row>
    <row r="3" spans="1:8" x14ac:dyDescent="0.25">
      <c r="A3" s="5" t="s">
        <v>522</v>
      </c>
      <c r="B3" s="25" t="s">
        <v>523</v>
      </c>
      <c r="C3" s="25"/>
      <c r="D3" s="5"/>
      <c r="E3" s="23"/>
      <c r="F3" s="5"/>
      <c r="G3" s="5"/>
      <c r="H3" s="5"/>
    </row>
    <row r="4" spans="1:8" x14ac:dyDescent="0.25">
      <c r="A4" s="17"/>
      <c r="B4" s="17" t="s">
        <v>524</v>
      </c>
      <c r="C4" s="17"/>
      <c r="D4" s="5"/>
      <c r="E4" s="23"/>
      <c r="F4" s="5"/>
      <c r="G4" s="5"/>
      <c r="H4" s="5"/>
    </row>
    <row r="5" spans="1:8" x14ac:dyDescent="0.25">
      <c r="A5" s="17"/>
      <c r="B5" s="17" t="s">
        <v>525</v>
      </c>
      <c r="C5" s="17"/>
      <c r="D5" s="5"/>
      <c r="E5" s="23"/>
      <c r="F5" s="5"/>
      <c r="G5" s="5"/>
      <c r="H5" s="5"/>
    </row>
    <row r="6" spans="1:8" x14ac:dyDescent="0.25">
      <c r="A6" s="17"/>
      <c r="B6" s="17" t="s">
        <v>526</v>
      </c>
      <c r="C6" s="17"/>
      <c r="D6" s="5"/>
      <c r="E6" s="23"/>
      <c r="F6" s="5"/>
      <c r="G6" s="5"/>
      <c r="H6" s="5"/>
    </row>
    <row r="7" spans="1:8" x14ac:dyDescent="0.25">
      <c r="A7" s="17"/>
      <c r="B7" s="17" t="s">
        <v>527</v>
      </c>
      <c r="C7" s="17"/>
      <c r="D7" s="5"/>
      <c r="E7" s="23"/>
      <c r="F7" s="5"/>
      <c r="G7" s="5"/>
      <c r="H7" s="5"/>
    </row>
    <row r="8" spans="1:8" x14ac:dyDescent="0.25">
      <c r="A8" s="17"/>
      <c r="B8" s="17" t="s">
        <v>528</v>
      </c>
      <c r="C8" s="17"/>
      <c r="D8" s="5"/>
      <c r="E8" s="23"/>
      <c r="F8" s="5"/>
      <c r="G8" s="5"/>
      <c r="H8" s="5"/>
    </row>
    <row r="9" spans="1:8" x14ac:dyDescent="0.25">
      <c r="A9" s="17"/>
      <c r="B9" s="17" t="s">
        <v>529</v>
      </c>
      <c r="C9" s="17"/>
      <c r="D9" s="5"/>
      <c r="E9" s="23"/>
      <c r="F9" s="5"/>
      <c r="G9" s="5"/>
      <c r="H9" s="5"/>
    </row>
    <row r="10" spans="1:8" x14ac:dyDescent="0.25">
      <c r="A10" s="17"/>
      <c r="B10" s="5"/>
      <c r="C10" s="5"/>
      <c r="D10" s="5"/>
      <c r="E10" s="23"/>
      <c r="F10" s="5"/>
      <c r="G10" s="5"/>
      <c r="H10" s="5"/>
    </row>
    <row r="11" spans="1:8" x14ac:dyDescent="0.25">
      <c r="A11" s="4"/>
      <c r="B11" s="5" t="s">
        <v>530</v>
      </c>
      <c r="C11" s="5" t="s">
        <v>531</v>
      </c>
      <c r="D11" s="5"/>
      <c r="E11" s="23" t="s">
        <v>532</v>
      </c>
      <c r="F11" s="5"/>
      <c r="G11" s="5"/>
      <c r="H11" s="5"/>
    </row>
    <row r="12" spans="1:8" x14ac:dyDescent="0.25">
      <c r="A12" s="5" t="s">
        <v>505</v>
      </c>
      <c r="B12" s="7" t="s">
        <v>533</v>
      </c>
      <c r="C12" s="5" t="s">
        <v>533</v>
      </c>
      <c r="D12" s="5" t="s">
        <v>534</v>
      </c>
      <c r="E12" s="5">
        <v>22</v>
      </c>
      <c r="F12" s="5" t="s">
        <v>535</v>
      </c>
      <c r="G12" s="5">
        <v>36</v>
      </c>
      <c r="H12" s="5"/>
    </row>
    <row r="13" spans="1:8" x14ac:dyDescent="0.25">
      <c r="A13" s="5" t="s">
        <v>506</v>
      </c>
      <c r="B13" s="7" t="s">
        <v>536</v>
      </c>
      <c r="C13" s="5" t="s">
        <v>536</v>
      </c>
      <c r="D13" s="5" t="s">
        <v>537</v>
      </c>
      <c r="E13" s="5">
        <v>24</v>
      </c>
      <c r="F13" s="5" t="s">
        <v>538</v>
      </c>
      <c r="G13" s="5">
        <v>37</v>
      </c>
      <c r="H13" s="5"/>
    </row>
    <row r="14" spans="1:8" x14ac:dyDescent="0.25">
      <c r="A14" s="5" t="s">
        <v>24</v>
      </c>
      <c r="B14" s="7" t="s">
        <v>536</v>
      </c>
      <c r="C14" s="5" t="s">
        <v>539</v>
      </c>
      <c r="D14" s="5" t="s">
        <v>540</v>
      </c>
      <c r="E14" s="5">
        <v>26</v>
      </c>
      <c r="F14" s="5" t="s">
        <v>541</v>
      </c>
      <c r="G14" s="5">
        <v>38</v>
      </c>
      <c r="H14" s="5"/>
    </row>
    <row r="15" spans="1:8" x14ac:dyDescent="0.25">
      <c r="A15" s="5" t="s">
        <v>35</v>
      </c>
      <c r="B15" s="7" t="s">
        <v>539</v>
      </c>
      <c r="C15" s="5" t="s">
        <v>542</v>
      </c>
      <c r="D15" s="5" t="s">
        <v>543</v>
      </c>
      <c r="E15" s="5">
        <v>30</v>
      </c>
      <c r="F15" s="5" t="s">
        <v>544</v>
      </c>
      <c r="G15" s="5" t="s">
        <v>545</v>
      </c>
      <c r="H15" s="5"/>
    </row>
    <row r="16" spans="1:8" x14ac:dyDescent="0.25">
      <c r="A16" s="5" t="s">
        <v>57</v>
      </c>
      <c r="B16" s="7" t="s">
        <v>542</v>
      </c>
      <c r="C16" s="5" t="s">
        <v>546</v>
      </c>
      <c r="D16" s="5" t="s">
        <v>547</v>
      </c>
      <c r="E16" s="5">
        <v>31</v>
      </c>
      <c r="F16" s="5" t="s">
        <v>548</v>
      </c>
      <c r="G16" s="5" t="s">
        <v>549</v>
      </c>
      <c r="H16" s="5"/>
    </row>
    <row r="17" spans="1:8" x14ac:dyDescent="0.25">
      <c r="A17" s="5" t="s">
        <v>65</v>
      </c>
      <c r="B17" s="7" t="s">
        <v>542</v>
      </c>
      <c r="C17" s="5" t="s">
        <v>550</v>
      </c>
      <c r="D17" s="5" t="s">
        <v>551</v>
      </c>
      <c r="E17" s="5">
        <v>32</v>
      </c>
      <c r="F17" s="5" t="s">
        <v>552</v>
      </c>
      <c r="G17" s="5" t="s">
        <v>553</v>
      </c>
      <c r="H17" s="5"/>
    </row>
    <row r="18" spans="1:8" x14ac:dyDescent="0.25">
      <c r="A18" s="5" t="s">
        <v>79</v>
      </c>
      <c r="B18" s="7" t="s">
        <v>855</v>
      </c>
      <c r="C18" s="5" t="s">
        <v>554</v>
      </c>
      <c r="D18" s="5"/>
      <c r="E18" s="5"/>
      <c r="F18" s="5"/>
      <c r="G18" s="5"/>
      <c r="H18" s="5"/>
    </row>
    <row r="19" spans="1:8" x14ac:dyDescent="0.25">
      <c r="A19" s="5" t="s">
        <v>83</v>
      </c>
      <c r="B19" s="7" t="s">
        <v>539</v>
      </c>
      <c r="C19" s="5" t="s">
        <v>555</v>
      </c>
      <c r="D19" s="5"/>
      <c r="E19" s="5"/>
      <c r="F19" s="5"/>
      <c r="G19" s="5"/>
      <c r="H19" s="5"/>
    </row>
    <row r="20" spans="1:8" x14ac:dyDescent="0.25">
      <c r="A20" s="5" t="s">
        <v>98</v>
      </c>
      <c r="B20" s="7" t="s">
        <v>550</v>
      </c>
      <c r="C20" s="5" t="s">
        <v>556</v>
      </c>
      <c r="D20" s="5" t="s">
        <v>557</v>
      </c>
      <c r="E20" s="5" t="s">
        <v>558</v>
      </c>
      <c r="F20" s="5" t="s">
        <v>559</v>
      </c>
      <c r="G20" s="5" t="s">
        <v>560</v>
      </c>
      <c r="H20" s="5"/>
    </row>
    <row r="21" spans="1:8" x14ac:dyDescent="0.25">
      <c r="A21" s="5" t="s">
        <v>108</v>
      </c>
      <c r="B21" s="7" t="s">
        <v>546</v>
      </c>
      <c r="C21" s="5" t="s">
        <v>561</v>
      </c>
      <c r="D21" s="8">
        <v>36</v>
      </c>
      <c r="E21" s="8" t="s">
        <v>562</v>
      </c>
      <c r="F21" s="26"/>
      <c r="G21" s="26"/>
      <c r="H21" s="5"/>
    </row>
    <row r="22" spans="1:8" x14ac:dyDescent="0.25">
      <c r="A22" s="5" t="s">
        <v>114</v>
      </c>
      <c r="B22" s="7" t="s">
        <v>554</v>
      </c>
      <c r="C22" s="5" t="s">
        <v>563</v>
      </c>
      <c r="D22" s="8">
        <v>36</v>
      </c>
      <c r="E22" s="26"/>
      <c r="F22" s="8" t="s">
        <v>564</v>
      </c>
      <c r="G22" s="26"/>
      <c r="H22" s="5"/>
    </row>
    <row r="23" spans="1:8" x14ac:dyDescent="0.25">
      <c r="A23" s="5" t="s">
        <v>121</v>
      </c>
      <c r="B23" s="7" t="s">
        <v>539</v>
      </c>
      <c r="C23" s="5" t="s">
        <v>855</v>
      </c>
      <c r="D23" s="8" t="s">
        <v>858</v>
      </c>
      <c r="E23" s="8">
        <v>26</v>
      </c>
      <c r="F23" s="8">
        <v>64</v>
      </c>
      <c r="G23" s="8" t="s">
        <v>553</v>
      </c>
      <c r="H23" s="5"/>
    </row>
    <row r="24" spans="1:8" x14ac:dyDescent="0.25">
      <c r="A24" s="5" t="s">
        <v>128</v>
      </c>
      <c r="B24" s="7" t="s">
        <v>536</v>
      </c>
      <c r="C24" s="5"/>
      <c r="D24" s="5"/>
      <c r="E24" s="5"/>
      <c r="F24" s="5"/>
      <c r="G24" s="5"/>
      <c r="H24" s="5"/>
    </row>
    <row r="25" spans="1:8" x14ac:dyDescent="0.25">
      <c r="A25" s="5" t="s">
        <v>138</v>
      </c>
      <c r="B25" s="7" t="s">
        <v>555</v>
      </c>
      <c r="C25" s="5"/>
      <c r="D25" s="23" t="s">
        <v>565</v>
      </c>
      <c r="E25" s="23"/>
      <c r="F25" s="5"/>
      <c r="G25" s="5"/>
      <c r="H25" s="5"/>
    </row>
    <row r="26" spans="1:8" x14ac:dyDescent="0.25">
      <c r="A26" s="5" t="s">
        <v>142</v>
      </c>
      <c r="B26" s="7" t="s">
        <v>555</v>
      </c>
      <c r="C26" s="5"/>
      <c r="D26" s="5"/>
      <c r="E26" s="5"/>
      <c r="F26" s="5"/>
      <c r="G26" s="5"/>
      <c r="H26" s="5"/>
    </row>
    <row r="27" spans="1:8" x14ac:dyDescent="0.25">
      <c r="A27" s="5" t="s">
        <v>147</v>
      </c>
      <c r="B27" s="7" t="s">
        <v>539</v>
      </c>
      <c r="C27" s="5"/>
      <c r="D27" s="23" t="s">
        <v>566</v>
      </c>
      <c r="E27" s="23"/>
      <c r="F27" s="5"/>
      <c r="G27" s="5"/>
      <c r="H27" s="5"/>
    </row>
    <row r="28" spans="1:8" x14ac:dyDescent="0.25">
      <c r="A28" s="5" t="s">
        <v>155</v>
      </c>
      <c r="B28" s="7" t="s">
        <v>550</v>
      </c>
      <c r="C28" s="5"/>
      <c r="D28" s="5"/>
      <c r="E28" s="5"/>
      <c r="F28" s="5"/>
      <c r="G28" s="5"/>
      <c r="H28" s="5"/>
    </row>
    <row r="29" spans="1:8" x14ac:dyDescent="0.25">
      <c r="A29" s="5" t="s">
        <v>164</v>
      </c>
      <c r="B29" s="7" t="s">
        <v>546</v>
      </c>
      <c r="C29" s="5"/>
      <c r="D29" s="5"/>
      <c r="E29" s="5"/>
      <c r="F29" s="5"/>
      <c r="G29" s="5"/>
      <c r="H29" s="5"/>
    </row>
    <row r="30" spans="1:8" x14ac:dyDescent="0.25">
      <c r="A30" s="5" t="s">
        <v>169</v>
      </c>
      <c r="B30" s="7" t="s">
        <v>555</v>
      </c>
      <c r="C30" s="5"/>
      <c r="D30" s="5"/>
      <c r="E30" s="5"/>
      <c r="F30" s="5"/>
      <c r="G30" s="5"/>
      <c r="H30" s="5"/>
    </row>
    <row r="31" spans="1:8" x14ac:dyDescent="0.25">
      <c r="A31" s="17"/>
      <c r="B31" s="17"/>
      <c r="C31" s="17"/>
      <c r="D31" s="17"/>
      <c r="E31" s="17"/>
      <c r="F31" s="17"/>
      <c r="G31" s="17"/>
      <c r="H31" s="17"/>
    </row>
    <row r="34" spans="2:2" x14ac:dyDescent="0.25">
      <c r="B34" t="str">
        <f t="shared" ref="B34:B52" si="0">IF(B12=$C$12,"34",IF(B12=$C$13,"68",IF(B12=$C$14,"48",IF(B12=$C$15,"60",IF(B12=$C$16,"78",IF(B12=$C$17,"40",IF(B12=$C$18,"50",IF(B12=$C$19,"70",IF(B12=$C$20,"AC",IF(B12=$C$21,"C0",IF(B12=$C$22,"D8",IF(B12=$C$23,"E8",20))))))))))))</f>
        <v>34</v>
      </c>
    </row>
    <row r="35" spans="2:2" x14ac:dyDescent="0.25">
      <c r="B35" t="str">
        <f t="shared" si="0"/>
        <v>68</v>
      </c>
    </row>
    <row r="36" spans="2:2" x14ac:dyDescent="0.25">
      <c r="B36" t="str">
        <f t="shared" si="0"/>
        <v>68</v>
      </c>
    </row>
    <row r="37" spans="2:2" x14ac:dyDescent="0.25">
      <c r="B37" t="str">
        <f t="shared" si="0"/>
        <v>48</v>
      </c>
    </row>
    <row r="38" spans="2:2" x14ac:dyDescent="0.25">
      <c r="B38" t="str">
        <f t="shared" si="0"/>
        <v>60</v>
      </c>
    </row>
    <row r="39" spans="2:2" x14ac:dyDescent="0.25">
      <c r="B39" t="str">
        <f t="shared" si="0"/>
        <v>60</v>
      </c>
    </row>
    <row r="40" spans="2:2" x14ac:dyDescent="0.25">
      <c r="B40" t="str">
        <f t="shared" si="0"/>
        <v>E8</v>
      </c>
    </row>
    <row r="41" spans="2:2" x14ac:dyDescent="0.25">
      <c r="B41" t="str">
        <f t="shared" si="0"/>
        <v>48</v>
      </c>
    </row>
    <row r="42" spans="2:2" x14ac:dyDescent="0.25">
      <c r="B42" t="str">
        <f t="shared" si="0"/>
        <v>40</v>
      </c>
    </row>
    <row r="43" spans="2:2" x14ac:dyDescent="0.25">
      <c r="B43" t="str">
        <f t="shared" si="0"/>
        <v>78</v>
      </c>
    </row>
    <row r="44" spans="2:2" x14ac:dyDescent="0.25">
      <c r="B44" t="str">
        <f t="shared" si="0"/>
        <v>50</v>
      </c>
    </row>
    <row r="45" spans="2:2" x14ac:dyDescent="0.25">
      <c r="B45" t="str">
        <f t="shared" si="0"/>
        <v>48</v>
      </c>
    </row>
    <row r="46" spans="2:2" x14ac:dyDescent="0.25">
      <c r="B46" t="str">
        <f t="shared" si="0"/>
        <v>68</v>
      </c>
    </row>
    <row r="47" spans="2:2" x14ac:dyDescent="0.25">
      <c r="B47" t="str">
        <f t="shared" si="0"/>
        <v>70</v>
      </c>
    </row>
    <row r="48" spans="2:2" x14ac:dyDescent="0.25">
      <c r="B48" t="str">
        <f t="shared" si="0"/>
        <v>70</v>
      </c>
    </row>
    <row r="49" spans="2:2" x14ac:dyDescent="0.25">
      <c r="B49" t="str">
        <f t="shared" si="0"/>
        <v>48</v>
      </c>
    </row>
    <row r="50" spans="2:2" x14ac:dyDescent="0.25">
      <c r="B50" t="str">
        <f t="shared" si="0"/>
        <v>40</v>
      </c>
    </row>
    <row r="51" spans="2:2" x14ac:dyDescent="0.25">
      <c r="B51" t="str">
        <f t="shared" si="0"/>
        <v>78</v>
      </c>
    </row>
    <row r="52" spans="2:2" x14ac:dyDescent="0.25">
      <c r="B52" t="str">
        <f t="shared" si="0"/>
        <v>70</v>
      </c>
    </row>
  </sheetData>
  <sheetProtection selectLockedCells="1" selectUnlockedCells="1"/>
  <dataValidations count="1">
    <dataValidation type="list" operator="equal" allowBlank="1" sqref="B12:B30" xr:uid="{00000000-0002-0000-0300-000000000000}">
      <formula1>$C$12:$C$23</formula1>
      <formula2>0</formula2>
    </dataValidation>
  </dataValidations>
  <pageMargins left="0.78749999999999998" right="0.78749999999999998" top="1.0527777777777778" bottom="1.0527777777777778" header="0.78749999999999998" footer="0.78749999999999998"/>
  <pageSetup firstPageNumber="0" orientation="portrait" horizontalDpi="300" verticalDpi="300"/>
  <headerFooter alignWithMargins="0">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5"/>
  <sheetViews>
    <sheetView workbookViewId="0"/>
  </sheetViews>
  <sheetFormatPr defaultColWidth="9.21875" defaultRowHeight="13.8" x14ac:dyDescent="0.3"/>
  <cols>
    <col min="1" max="1" width="3.33203125" style="27" customWidth="1"/>
    <col min="2" max="2" width="18.5546875" style="27" customWidth="1"/>
    <col min="3" max="3" width="3.33203125" style="28" customWidth="1"/>
    <col min="4" max="4" width="2.88671875" style="27" customWidth="1"/>
    <col min="5" max="5" width="3.33203125" style="27" customWidth="1"/>
    <col min="6" max="6" width="17.33203125" style="27" customWidth="1"/>
    <col min="7" max="7" width="3.33203125" style="27" customWidth="1"/>
    <col min="8" max="8" width="2.88671875" style="27" customWidth="1"/>
    <col min="9" max="9" width="3.33203125" style="27" customWidth="1"/>
    <col min="10" max="10" width="17.33203125" style="27" customWidth="1"/>
    <col min="11" max="11" width="3.33203125" style="27" customWidth="1"/>
    <col min="12" max="12" width="2.88671875" style="27" customWidth="1"/>
    <col min="13" max="13" width="3.33203125" style="27" customWidth="1"/>
    <col min="14" max="14" width="28" style="27" customWidth="1"/>
    <col min="15" max="15" width="4.44140625" style="28" customWidth="1"/>
    <col min="16" max="16" width="4.44140625" style="27" customWidth="1"/>
    <col min="17" max="16384" width="9.21875" style="27"/>
  </cols>
  <sheetData>
    <row r="1" spans="1:15" s="28" customFormat="1" x14ac:dyDescent="0.3">
      <c r="B1" s="28" t="s">
        <v>567</v>
      </c>
      <c r="C1" s="28" t="s">
        <v>568</v>
      </c>
      <c r="F1" s="28" t="s">
        <v>567</v>
      </c>
      <c r="G1" s="28" t="s">
        <v>568</v>
      </c>
      <c r="J1" s="28" t="s">
        <v>567</v>
      </c>
      <c r="K1" s="28" t="s">
        <v>569</v>
      </c>
      <c r="N1" s="28" t="s">
        <v>567</v>
      </c>
      <c r="O1" s="28" t="s">
        <v>568</v>
      </c>
    </row>
    <row r="2" spans="1:15" x14ac:dyDescent="0.3">
      <c r="A2" s="28" t="s">
        <v>8</v>
      </c>
      <c r="B2" s="28"/>
      <c r="C2" s="29" t="s">
        <v>570</v>
      </c>
      <c r="E2" s="28">
        <v>21</v>
      </c>
      <c r="F2" s="28" t="s">
        <v>56</v>
      </c>
      <c r="G2" s="30" t="s">
        <v>570</v>
      </c>
      <c r="I2" s="28">
        <v>42</v>
      </c>
      <c r="J2" s="28" t="s">
        <v>107</v>
      </c>
      <c r="K2" s="29" t="s">
        <v>570</v>
      </c>
      <c r="M2" s="28">
        <v>63</v>
      </c>
      <c r="N2" s="28" t="s">
        <v>146</v>
      </c>
      <c r="O2" s="29" t="s">
        <v>570</v>
      </c>
    </row>
    <row r="3" spans="1:15" x14ac:dyDescent="0.3">
      <c r="A3" s="28" t="s">
        <v>213</v>
      </c>
      <c r="B3" s="28" t="s">
        <v>6</v>
      </c>
      <c r="C3" s="31" t="s">
        <v>570</v>
      </c>
      <c r="E3" s="28">
        <v>22</v>
      </c>
      <c r="F3" s="28" t="s">
        <v>59</v>
      </c>
      <c r="G3" s="32" t="s">
        <v>570</v>
      </c>
      <c r="I3" s="28">
        <v>43</v>
      </c>
      <c r="J3" s="28" t="s">
        <v>108</v>
      </c>
      <c r="K3" s="31" t="s">
        <v>570</v>
      </c>
      <c r="M3" s="28">
        <v>64</v>
      </c>
      <c r="N3" s="28" t="s">
        <v>148</v>
      </c>
      <c r="O3" s="31" t="s">
        <v>570</v>
      </c>
    </row>
    <row r="4" spans="1:15" x14ac:dyDescent="0.3">
      <c r="A4" s="28" t="s">
        <v>11</v>
      </c>
      <c r="B4" s="28" t="s">
        <v>9</v>
      </c>
      <c r="C4" s="31" t="s">
        <v>570</v>
      </c>
      <c r="E4" s="28">
        <v>23</v>
      </c>
      <c r="F4" s="28" t="s">
        <v>60</v>
      </c>
      <c r="G4" s="32" t="s">
        <v>570</v>
      </c>
      <c r="I4" s="28">
        <v>44</v>
      </c>
      <c r="J4" s="28" t="s">
        <v>110</v>
      </c>
      <c r="K4" s="31" t="s">
        <v>570</v>
      </c>
      <c r="M4" s="28">
        <v>65</v>
      </c>
      <c r="N4" s="28" t="s">
        <v>149</v>
      </c>
      <c r="O4" s="31" t="s">
        <v>570</v>
      </c>
    </row>
    <row r="5" spans="1:15" x14ac:dyDescent="0.3">
      <c r="A5" s="28" t="s">
        <v>109</v>
      </c>
      <c r="B5" s="28" t="s">
        <v>12</v>
      </c>
      <c r="C5" s="31" t="s">
        <v>570</v>
      </c>
      <c r="E5" s="28">
        <v>24</v>
      </c>
      <c r="F5" s="28" t="s">
        <v>62</v>
      </c>
      <c r="G5" s="32" t="s">
        <v>570</v>
      </c>
      <c r="I5" s="28">
        <v>45</v>
      </c>
      <c r="J5" s="28" t="s">
        <v>111</v>
      </c>
      <c r="K5" s="31" t="s">
        <v>570</v>
      </c>
      <c r="M5" s="28">
        <v>66</v>
      </c>
      <c r="N5" s="28" t="s">
        <v>150</v>
      </c>
      <c r="O5" s="31" t="s">
        <v>570</v>
      </c>
    </row>
    <row r="6" spans="1:15" x14ac:dyDescent="0.3">
      <c r="A6" s="28" t="s">
        <v>13</v>
      </c>
      <c r="B6" s="28" t="s">
        <v>14</v>
      </c>
      <c r="C6" s="31" t="s">
        <v>570</v>
      </c>
      <c r="E6" s="28">
        <v>25</v>
      </c>
      <c r="F6" s="28" t="s">
        <v>63</v>
      </c>
      <c r="G6" s="32" t="s">
        <v>570</v>
      </c>
      <c r="I6" s="28">
        <v>46</v>
      </c>
      <c r="J6" s="28" t="s">
        <v>112</v>
      </c>
      <c r="K6" s="31" t="s">
        <v>570</v>
      </c>
      <c r="M6" s="28">
        <v>67</v>
      </c>
      <c r="N6" s="28" t="s">
        <v>151</v>
      </c>
      <c r="O6" s="31" t="s">
        <v>570</v>
      </c>
    </row>
    <row r="7" spans="1:15" x14ac:dyDescent="0.3">
      <c r="A7" s="28" t="s">
        <v>204</v>
      </c>
      <c r="B7" s="28" t="s">
        <v>16</v>
      </c>
      <c r="C7" s="31" t="s">
        <v>570</v>
      </c>
      <c r="E7" s="28">
        <v>26</v>
      </c>
      <c r="F7" s="28" t="s">
        <v>64</v>
      </c>
      <c r="G7" s="32" t="s">
        <v>570</v>
      </c>
      <c r="I7" s="28">
        <v>47</v>
      </c>
      <c r="J7" s="28" t="s">
        <v>113</v>
      </c>
      <c r="K7" s="31" t="s">
        <v>570</v>
      </c>
      <c r="M7" s="28">
        <v>68</v>
      </c>
      <c r="N7" s="28" t="s">
        <v>571</v>
      </c>
      <c r="O7" s="31" t="s">
        <v>570</v>
      </c>
    </row>
    <row r="8" spans="1:15" x14ac:dyDescent="0.3">
      <c r="A8" s="28" t="s">
        <v>15</v>
      </c>
      <c r="B8" s="28" t="s">
        <v>18</v>
      </c>
      <c r="C8" s="31" t="s">
        <v>570</v>
      </c>
      <c r="E8" s="28">
        <v>27</v>
      </c>
      <c r="F8" s="28" t="s">
        <v>67</v>
      </c>
      <c r="G8" s="32" t="s">
        <v>570</v>
      </c>
      <c r="I8" s="28">
        <v>48</v>
      </c>
      <c r="J8" s="28" t="s">
        <v>115</v>
      </c>
      <c r="K8" s="31" t="s">
        <v>570</v>
      </c>
      <c r="M8" s="28">
        <v>69</v>
      </c>
      <c r="N8" s="28" t="s">
        <v>153</v>
      </c>
      <c r="O8" s="31" t="s">
        <v>570</v>
      </c>
    </row>
    <row r="9" spans="1:15" x14ac:dyDescent="0.3">
      <c r="A9" s="28" t="s">
        <v>572</v>
      </c>
      <c r="B9" s="28" t="s">
        <v>19</v>
      </c>
      <c r="C9" s="31" t="s">
        <v>570</v>
      </c>
      <c r="E9" s="28">
        <v>28</v>
      </c>
      <c r="F9" s="28" t="s">
        <v>69</v>
      </c>
      <c r="G9" s="32" t="s">
        <v>570</v>
      </c>
      <c r="I9" s="28">
        <v>49</v>
      </c>
      <c r="J9" s="28" t="s">
        <v>116</v>
      </c>
      <c r="K9" s="31" t="s">
        <v>570</v>
      </c>
      <c r="M9" s="28" t="s">
        <v>573</v>
      </c>
      <c r="N9" s="28" t="s">
        <v>574</v>
      </c>
      <c r="O9" s="31" t="s">
        <v>570</v>
      </c>
    </row>
    <row r="10" spans="1:15" x14ac:dyDescent="0.3">
      <c r="A10" s="28" t="s">
        <v>25</v>
      </c>
      <c r="B10" s="28" t="s">
        <v>20</v>
      </c>
      <c r="C10" s="31" t="s">
        <v>570</v>
      </c>
      <c r="E10" s="28">
        <v>29</v>
      </c>
      <c r="F10" s="28" t="s">
        <v>71</v>
      </c>
      <c r="G10" s="32" t="s">
        <v>570</v>
      </c>
      <c r="I10" s="28" t="s">
        <v>575</v>
      </c>
      <c r="J10" s="28" t="s">
        <v>117</v>
      </c>
      <c r="K10" s="31" t="s">
        <v>570</v>
      </c>
      <c r="M10" s="28" t="s">
        <v>576</v>
      </c>
      <c r="N10" s="28" t="s">
        <v>154</v>
      </c>
      <c r="O10" s="31" t="s">
        <v>570</v>
      </c>
    </row>
    <row r="11" spans="1:15" x14ac:dyDescent="0.3">
      <c r="A11" s="28" t="s">
        <v>564</v>
      </c>
      <c r="B11" s="28" t="s">
        <v>21</v>
      </c>
      <c r="C11" s="31" t="s">
        <v>570</v>
      </c>
      <c r="E11" s="28" t="s">
        <v>577</v>
      </c>
      <c r="F11" s="28" t="s">
        <v>72</v>
      </c>
      <c r="G11" s="32" t="s">
        <v>570</v>
      </c>
      <c r="I11" s="28" t="s">
        <v>578</v>
      </c>
      <c r="J11" s="28" t="s">
        <v>118</v>
      </c>
      <c r="K11" s="31" t="s">
        <v>570</v>
      </c>
      <c r="M11" s="28" t="s">
        <v>579</v>
      </c>
      <c r="N11" s="28" t="s">
        <v>156</v>
      </c>
      <c r="O11" s="31" t="s">
        <v>570</v>
      </c>
    </row>
    <row r="12" spans="1:15" x14ac:dyDescent="0.3">
      <c r="A12" s="28" t="s">
        <v>27</v>
      </c>
      <c r="B12" s="28" t="s">
        <v>22</v>
      </c>
      <c r="C12" s="31" t="s">
        <v>570</v>
      </c>
      <c r="E12" s="28" t="s">
        <v>580</v>
      </c>
      <c r="F12" s="28" t="s">
        <v>581</v>
      </c>
      <c r="G12" s="32" t="s">
        <v>570</v>
      </c>
      <c r="I12" s="28" t="s">
        <v>582</v>
      </c>
      <c r="J12" s="28" t="s">
        <v>119</v>
      </c>
      <c r="K12" s="31" t="s">
        <v>570</v>
      </c>
      <c r="M12" s="28" t="s">
        <v>583</v>
      </c>
      <c r="N12" s="28" t="s">
        <v>157</v>
      </c>
      <c r="O12" s="31" t="s">
        <v>570</v>
      </c>
    </row>
    <row r="13" spans="1:15" x14ac:dyDescent="0.3">
      <c r="A13" s="28" t="s">
        <v>584</v>
      </c>
      <c r="B13" s="28" t="s">
        <v>23</v>
      </c>
      <c r="C13" s="31" t="s">
        <v>570</v>
      </c>
      <c r="E13" s="28" t="s">
        <v>585</v>
      </c>
      <c r="F13" s="28" t="s">
        <v>586</v>
      </c>
      <c r="G13" s="32" t="s">
        <v>570</v>
      </c>
      <c r="I13" s="28" t="s">
        <v>587</v>
      </c>
      <c r="J13" s="28" t="s">
        <v>120</v>
      </c>
      <c r="K13" s="31" t="s">
        <v>570</v>
      </c>
      <c r="M13" s="28" t="s">
        <v>588</v>
      </c>
      <c r="N13" s="28" t="s">
        <v>158</v>
      </c>
      <c r="O13" s="31" t="s">
        <v>570</v>
      </c>
    </row>
    <row r="14" spans="1:15" x14ac:dyDescent="0.3">
      <c r="A14" s="28" t="s">
        <v>589</v>
      </c>
      <c r="B14" s="28" t="s">
        <v>26</v>
      </c>
      <c r="C14" s="31" t="s">
        <v>570</v>
      </c>
      <c r="E14" s="28" t="s">
        <v>590</v>
      </c>
      <c r="F14" s="28" t="s">
        <v>75</v>
      </c>
      <c r="G14" s="32" t="s">
        <v>570</v>
      </c>
      <c r="I14" s="28" t="s">
        <v>591</v>
      </c>
      <c r="J14" s="28" t="s">
        <v>122</v>
      </c>
      <c r="K14" s="31" t="s">
        <v>570</v>
      </c>
      <c r="M14" s="28" t="s">
        <v>592</v>
      </c>
      <c r="N14" s="28" t="s">
        <v>159</v>
      </c>
      <c r="O14" s="31" t="s">
        <v>570</v>
      </c>
    </row>
    <row r="15" spans="1:15" x14ac:dyDescent="0.3">
      <c r="A15" s="28" t="s">
        <v>593</v>
      </c>
      <c r="B15" s="28" t="s">
        <v>28</v>
      </c>
      <c r="C15" s="31" t="s">
        <v>570</v>
      </c>
      <c r="E15" s="28" t="s">
        <v>594</v>
      </c>
      <c r="F15" s="28" t="s">
        <v>76</v>
      </c>
      <c r="G15" s="32" t="s">
        <v>570</v>
      </c>
      <c r="I15" s="28" t="s">
        <v>595</v>
      </c>
      <c r="J15" s="28" t="s">
        <v>123</v>
      </c>
      <c r="K15" s="31" t="s">
        <v>570</v>
      </c>
      <c r="M15" s="28">
        <v>70</v>
      </c>
      <c r="N15" s="28" t="s">
        <v>160</v>
      </c>
      <c r="O15" s="31" t="s">
        <v>570</v>
      </c>
    </row>
    <row r="16" spans="1:15" x14ac:dyDescent="0.3">
      <c r="A16" s="28" t="s">
        <v>61</v>
      </c>
      <c r="B16" s="28" t="s">
        <v>29</v>
      </c>
      <c r="C16" s="31" t="s">
        <v>570</v>
      </c>
      <c r="E16" s="28" t="s">
        <v>596</v>
      </c>
      <c r="F16" s="28" t="s">
        <v>77</v>
      </c>
      <c r="G16" s="32" t="s">
        <v>570</v>
      </c>
      <c r="I16" s="28">
        <v>50</v>
      </c>
      <c r="J16" s="28" t="s">
        <v>124</v>
      </c>
      <c r="K16" s="31" t="s">
        <v>570</v>
      </c>
      <c r="M16" s="28">
        <v>71</v>
      </c>
      <c r="N16" s="28" t="s">
        <v>161</v>
      </c>
      <c r="O16" s="31" t="s">
        <v>570</v>
      </c>
    </row>
    <row r="17" spans="1:15" x14ac:dyDescent="0.3">
      <c r="A17" s="28" t="s">
        <v>597</v>
      </c>
      <c r="B17" s="28" t="s">
        <v>30</v>
      </c>
      <c r="C17" s="31" t="s">
        <v>570</v>
      </c>
      <c r="E17" s="28">
        <v>30</v>
      </c>
      <c r="F17" s="28" t="s">
        <v>78</v>
      </c>
      <c r="G17" s="32" t="s">
        <v>570</v>
      </c>
      <c r="I17" s="28">
        <v>51</v>
      </c>
      <c r="J17" s="28" t="s">
        <v>125</v>
      </c>
      <c r="K17" s="31" t="s">
        <v>570</v>
      </c>
      <c r="M17" s="28">
        <v>72</v>
      </c>
      <c r="N17" s="28" t="s">
        <v>162</v>
      </c>
      <c r="O17" s="31" t="s">
        <v>570</v>
      </c>
    </row>
    <row r="18" spans="1:15" x14ac:dyDescent="0.3">
      <c r="A18" s="28">
        <v>10</v>
      </c>
      <c r="B18" s="28" t="s">
        <v>31</v>
      </c>
      <c r="C18" s="31" t="s">
        <v>570</v>
      </c>
      <c r="E18" s="28">
        <v>31</v>
      </c>
      <c r="F18" s="28" t="s">
        <v>80</v>
      </c>
      <c r="G18" s="32" t="s">
        <v>570</v>
      </c>
      <c r="I18" s="28">
        <v>52</v>
      </c>
      <c r="J18" s="28" t="s">
        <v>126</v>
      </c>
      <c r="K18" s="31" t="s">
        <v>570</v>
      </c>
      <c r="M18" s="28">
        <v>73</v>
      </c>
      <c r="N18" s="28" t="s">
        <v>163</v>
      </c>
      <c r="O18" s="31" t="s">
        <v>570</v>
      </c>
    </row>
    <row r="19" spans="1:15" x14ac:dyDescent="0.3">
      <c r="A19" s="28">
        <v>11</v>
      </c>
      <c r="B19" s="28" t="s">
        <v>32</v>
      </c>
      <c r="C19" s="31" t="s">
        <v>570</v>
      </c>
      <c r="E19" s="28">
        <v>32</v>
      </c>
      <c r="F19" s="28" t="s">
        <v>82</v>
      </c>
      <c r="G19" s="32" t="s">
        <v>570</v>
      </c>
      <c r="I19" s="28">
        <v>53</v>
      </c>
      <c r="J19" s="28" t="s">
        <v>127</v>
      </c>
      <c r="K19" s="31" t="s">
        <v>570</v>
      </c>
      <c r="M19" s="28">
        <v>74</v>
      </c>
      <c r="N19" s="28" t="s">
        <v>165</v>
      </c>
      <c r="O19" s="31" t="s">
        <v>570</v>
      </c>
    </row>
    <row r="20" spans="1:15" x14ac:dyDescent="0.3">
      <c r="A20" s="28">
        <v>12</v>
      </c>
      <c r="B20" s="28" t="s">
        <v>33</v>
      </c>
      <c r="C20" s="31" t="s">
        <v>570</v>
      </c>
      <c r="E20" s="28">
        <v>33</v>
      </c>
      <c r="F20" s="28" t="s">
        <v>83</v>
      </c>
      <c r="G20" s="32" t="s">
        <v>570</v>
      </c>
      <c r="I20" s="28">
        <v>54</v>
      </c>
      <c r="J20" s="28" t="s">
        <v>129</v>
      </c>
      <c r="K20" s="31" t="s">
        <v>570</v>
      </c>
      <c r="M20" s="28">
        <v>75</v>
      </c>
      <c r="N20" s="28" t="s">
        <v>166</v>
      </c>
      <c r="O20" s="31" t="s">
        <v>570</v>
      </c>
    </row>
    <row r="21" spans="1:15" x14ac:dyDescent="0.3">
      <c r="A21" s="28">
        <v>13</v>
      </c>
      <c r="B21" s="28" t="s">
        <v>34</v>
      </c>
      <c r="C21" s="31" t="s">
        <v>570</v>
      </c>
      <c r="E21" s="28">
        <v>34</v>
      </c>
      <c r="F21" s="28" t="s">
        <v>85</v>
      </c>
      <c r="G21" s="32" t="s">
        <v>570</v>
      </c>
      <c r="I21" s="28">
        <v>55</v>
      </c>
      <c r="J21" s="28" t="s">
        <v>130</v>
      </c>
      <c r="K21" s="31" t="s">
        <v>570</v>
      </c>
      <c r="M21" s="28">
        <v>76</v>
      </c>
      <c r="N21" s="28" t="s">
        <v>167</v>
      </c>
      <c r="O21" s="31" t="s">
        <v>570</v>
      </c>
    </row>
    <row r="22" spans="1:15" x14ac:dyDescent="0.3">
      <c r="A22" s="28">
        <v>14</v>
      </c>
      <c r="B22" s="28" t="s">
        <v>36</v>
      </c>
      <c r="C22" s="31" t="s">
        <v>570</v>
      </c>
      <c r="E22" s="28">
        <v>35</v>
      </c>
      <c r="F22" s="28" t="s">
        <v>89</v>
      </c>
      <c r="G22" s="32" t="s">
        <v>570</v>
      </c>
      <c r="I22" s="28">
        <v>56</v>
      </c>
      <c r="J22" s="28" t="s">
        <v>131</v>
      </c>
      <c r="K22" s="31" t="s">
        <v>570</v>
      </c>
      <c r="M22" s="28">
        <v>77</v>
      </c>
      <c r="N22" s="28" t="s">
        <v>168</v>
      </c>
      <c r="O22" s="31" t="s">
        <v>570</v>
      </c>
    </row>
    <row r="23" spans="1:15" x14ac:dyDescent="0.3">
      <c r="A23" s="28">
        <v>15</v>
      </c>
      <c r="B23" s="28" t="s">
        <v>37</v>
      </c>
      <c r="C23" s="31" t="s">
        <v>570</v>
      </c>
      <c r="E23" s="28">
        <v>36</v>
      </c>
      <c r="F23" s="28" t="s">
        <v>90</v>
      </c>
      <c r="G23" s="32" t="s">
        <v>570</v>
      </c>
      <c r="I23" s="28">
        <v>57</v>
      </c>
      <c r="J23" s="28" t="s">
        <v>132</v>
      </c>
      <c r="K23" s="31" t="s">
        <v>570</v>
      </c>
      <c r="M23" s="28">
        <v>78</v>
      </c>
      <c r="N23" s="28" t="s">
        <v>170</v>
      </c>
      <c r="O23" s="31" t="s">
        <v>570</v>
      </c>
    </row>
    <row r="24" spans="1:15" x14ac:dyDescent="0.3">
      <c r="A24" s="28">
        <v>16</v>
      </c>
      <c r="B24" s="28" t="s">
        <v>38</v>
      </c>
      <c r="C24" s="31" t="s">
        <v>570</v>
      </c>
      <c r="E24" s="28">
        <v>37</v>
      </c>
      <c r="F24" s="28" t="s">
        <v>92</v>
      </c>
      <c r="G24" s="32" t="s">
        <v>570</v>
      </c>
      <c r="I24" s="28">
        <v>58</v>
      </c>
      <c r="J24" s="28" t="s">
        <v>133</v>
      </c>
      <c r="K24" s="31" t="s">
        <v>570</v>
      </c>
      <c r="M24" s="28">
        <v>79</v>
      </c>
      <c r="N24" s="28" t="s">
        <v>171</v>
      </c>
      <c r="O24" s="31" t="s">
        <v>570</v>
      </c>
    </row>
    <row r="25" spans="1:15" x14ac:dyDescent="0.3">
      <c r="A25" s="28">
        <v>17</v>
      </c>
      <c r="B25" s="28" t="s">
        <v>39</v>
      </c>
      <c r="C25" s="31" t="s">
        <v>570</v>
      </c>
      <c r="E25" s="28">
        <v>38</v>
      </c>
      <c r="F25" s="28" t="s">
        <v>93</v>
      </c>
      <c r="G25" s="32" t="s">
        <v>570</v>
      </c>
      <c r="I25" s="28">
        <v>59</v>
      </c>
      <c r="J25" s="28" t="s">
        <v>134</v>
      </c>
      <c r="K25" s="31" t="s">
        <v>570</v>
      </c>
      <c r="M25" s="28" t="s">
        <v>598</v>
      </c>
      <c r="N25" s="28" t="s">
        <v>172</v>
      </c>
      <c r="O25" s="31" t="s">
        <v>570</v>
      </c>
    </row>
    <row r="26" spans="1:15" x14ac:dyDescent="0.3">
      <c r="A26" s="28">
        <v>18</v>
      </c>
      <c r="B26" s="28" t="s">
        <v>42</v>
      </c>
      <c r="C26" s="31" t="s">
        <v>570</v>
      </c>
      <c r="E26" s="28">
        <v>39</v>
      </c>
      <c r="F26" s="28" t="s">
        <v>94</v>
      </c>
      <c r="G26" s="32" t="s">
        <v>570</v>
      </c>
      <c r="I26" s="28" t="s">
        <v>599</v>
      </c>
      <c r="J26" s="28" t="s">
        <v>135</v>
      </c>
      <c r="K26" s="31" t="s">
        <v>570</v>
      </c>
      <c r="M26" s="28" t="s">
        <v>600</v>
      </c>
      <c r="N26" s="28" t="s">
        <v>174</v>
      </c>
      <c r="O26" s="31" t="s">
        <v>570</v>
      </c>
    </row>
    <row r="27" spans="1:15" x14ac:dyDescent="0.3">
      <c r="A27" s="28">
        <v>19</v>
      </c>
      <c r="B27" s="28" t="s">
        <v>44</v>
      </c>
      <c r="C27" s="31" t="s">
        <v>570</v>
      </c>
      <c r="E27" s="28" t="s">
        <v>545</v>
      </c>
      <c r="F27" s="28" t="s">
        <v>96</v>
      </c>
      <c r="G27" s="32" t="s">
        <v>570</v>
      </c>
      <c r="I27" s="28" t="s">
        <v>601</v>
      </c>
      <c r="J27" s="28" t="s">
        <v>136</v>
      </c>
      <c r="K27" s="31" t="s">
        <v>570</v>
      </c>
      <c r="M27" s="28" t="s">
        <v>602</v>
      </c>
      <c r="N27" s="28" t="s">
        <v>175</v>
      </c>
      <c r="O27" s="31" t="s">
        <v>570</v>
      </c>
    </row>
    <row r="28" spans="1:15" x14ac:dyDescent="0.3">
      <c r="A28" s="28" t="s">
        <v>99</v>
      </c>
      <c r="B28" s="28" t="s">
        <v>46</v>
      </c>
      <c r="C28" s="31" t="s">
        <v>570</v>
      </c>
      <c r="E28" s="28" t="s">
        <v>549</v>
      </c>
      <c r="F28" s="28" t="s">
        <v>97</v>
      </c>
      <c r="G28" s="32" t="s">
        <v>570</v>
      </c>
      <c r="I28" s="28" t="s">
        <v>603</v>
      </c>
      <c r="J28" s="28" t="s">
        <v>137</v>
      </c>
      <c r="K28" s="31" t="s">
        <v>570</v>
      </c>
      <c r="M28" s="28" t="s">
        <v>604</v>
      </c>
      <c r="N28" s="28" t="s">
        <v>176</v>
      </c>
      <c r="O28" s="31" t="s">
        <v>570</v>
      </c>
    </row>
    <row r="29" spans="1:15" x14ac:dyDescent="0.3">
      <c r="A29" s="28" t="s">
        <v>605</v>
      </c>
      <c r="B29" s="28" t="s">
        <v>47</v>
      </c>
      <c r="C29" s="31" t="s">
        <v>570</v>
      </c>
      <c r="E29" s="28" t="s">
        <v>606</v>
      </c>
      <c r="F29" s="28" t="s">
        <v>100</v>
      </c>
      <c r="G29" s="32" t="s">
        <v>570</v>
      </c>
      <c r="I29" s="28" t="s">
        <v>607</v>
      </c>
      <c r="J29" s="28" t="s">
        <v>139</v>
      </c>
      <c r="K29" s="31" t="s">
        <v>570</v>
      </c>
      <c r="M29" s="28" t="s">
        <v>608</v>
      </c>
      <c r="N29" s="28" t="s">
        <v>178</v>
      </c>
      <c r="O29" s="31" t="s">
        <v>570</v>
      </c>
    </row>
    <row r="30" spans="1:15" x14ac:dyDescent="0.3">
      <c r="A30" s="28" t="s">
        <v>104</v>
      </c>
      <c r="B30" s="28" t="s">
        <v>609</v>
      </c>
      <c r="C30" s="31" t="s">
        <v>570</v>
      </c>
      <c r="E30" s="28" t="s">
        <v>610</v>
      </c>
      <c r="F30" s="28" t="s">
        <v>101</v>
      </c>
      <c r="G30" s="32" t="s">
        <v>570</v>
      </c>
      <c r="I30" s="28" t="s">
        <v>611</v>
      </c>
      <c r="J30" s="28" t="s">
        <v>140</v>
      </c>
      <c r="K30" s="31" t="s">
        <v>570</v>
      </c>
      <c r="M30" s="28" t="s">
        <v>612</v>
      </c>
      <c r="N30" s="28" t="s">
        <v>179</v>
      </c>
      <c r="O30" s="31" t="s">
        <v>570</v>
      </c>
    </row>
    <row r="31" spans="1:15" x14ac:dyDescent="0.3">
      <c r="A31" s="28" t="s">
        <v>613</v>
      </c>
      <c r="B31" s="28" t="s">
        <v>50</v>
      </c>
      <c r="C31" s="31" t="s">
        <v>570</v>
      </c>
      <c r="E31" s="28" t="s">
        <v>614</v>
      </c>
      <c r="F31" s="28" t="s">
        <v>102</v>
      </c>
      <c r="G31" s="32" t="s">
        <v>570</v>
      </c>
      <c r="I31" s="28" t="s">
        <v>615</v>
      </c>
      <c r="J31" s="28" t="s">
        <v>141</v>
      </c>
      <c r="K31" s="31" t="s">
        <v>570</v>
      </c>
      <c r="N31" s="27" t="s">
        <v>616</v>
      </c>
      <c r="O31" s="31" t="s">
        <v>617</v>
      </c>
    </row>
    <row r="32" spans="1:15" x14ac:dyDescent="0.3">
      <c r="A32" s="28" t="s">
        <v>618</v>
      </c>
      <c r="B32" s="28" t="s">
        <v>51</v>
      </c>
      <c r="C32" s="31" t="s">
        <v>570</v>
      </c>
      <c r="E32" s="28" t="s">
        <v>619</v>
      </c>
      <c r="F32" s="28" t="s">
        <v>103</v>
      </c>
      <c r="G32" s="32" t="s">
        <v>570</v>
      </c>
      <c r="I32" s="28">
        <v>60</v>
      </c>
      <c r="J32" s="28" t="s">
        <v>143</v>
      </c>
      <c r="K32" s="31" t="s">
        <v>570</v>
      </c>
      <c r="N32" s="27" t="s">
        <v>620</v>
      </c>
      <c r="O32" s="31" t="s">
        <v>570</v>
      </c>
    </row>
    <row r="33" spans="1:16" x14ac:dyDescent="0.3">
      <c r="A33" s="28" t="s">
        <v>621</v>
      </c>
      <c r="B33" s="28" t="s">
        <v>53</v>
      </c>
      <c r="C33" s="31" t="s">
        <v>570</v>
      </c>
      <c r="E33" s="28" t="s">
        <v>622</v>
      </c>
      <c r="F33" s="28" t="s">
        <v>105</v>
      </c>
      <c r="G33" s="32" t="s">
        <v>570</v>
      </c>
      <c r="I33" s="28">
        <v>61</v>
      </c>
      <c r="J33" s="28" t="s">
        <v>144</v>
      </c>
      <c r="K33" s="31" t="s">
        <v>570</v>
      </c>
      <c r="N33" s="27" t="s">
        <v>623</v>
      </c>
      <c r="O33" s="31" t="s">
        <v>605</v>
      </c>
    </row>
    <row r="34" spans="1:16" x14ac:dyDescent="0.3">
      <c r="A34" s="28">
        <v>20</v>
      </c>
      <c r="B34" s="28" t="s">
        <v>55</v>
      </c>
      <c r="C34" s="33" t="s">
        <v>570</v>
      </c>
      <c r="E34" s="28">
        <v>41</v>
      </c>
      <c r="F34" s="28" t="s">
        <v>106</v>
      </c>
      <c r="G34" s="34" t="s">
        <v>570</v>
      </c>
      <c r="I34" s="28">
        <v>62</v>
      </c>
      <c r="J34" s="28" t="s">
        <v>145</v>
      </c>
      <c r="K34" s="33" t="s">
        <v>570</v>
      </c>
      <c r="N34" s="27" t="s">
        <v>624</v>
      </c>
      <c r="O34" s="33" t="s">
        <v>625</v>
      </c>
    </row>
    <row r="35" spans="1:16" ht="15" customHeight="1" x14ac:dyDescent="0.3">
      <c r="O35" s="35"/>
      <c r="P35" s="36"/>
    </row>
  </sheetData>
  <sheetProtection selectLockedCells="1" selectUnlockedCells="1"/>
  <pageMargins left="0.78749999999999998" right="0.78749999999999998" top="1.0527777777777778" bottom="1.0527777777777778" header="0.78749999999999998" footer="0.78749999999999998"/>
  <pageSetup firstPageNumber="0" orientation="portrait" horizontalDpi="300" verticalDpi="300"/>
  <headerFooter alignWithMargins="0">
    <oddHeader>&amp;C&amp;"Times New Roman,Regular"&amp;12&amp;A</oddHeader>
    <oddFooter>&amp;C&amp;"Times New Roman,Regular"&amp;12Page &amp;P</oddFooter>
  </headerFooter>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M328"/>
  <sheetViews>
    <sheetView workbookViewId="0">
      <pane xSplit="1" ySplit="3" topLeftCell="B4" activePane="bottomRight" state="frozen"/>
      <selection pane="topRight" activeCell="B1" sqref="B1"/>
      <selection pane="bottomLeft" activeCell="A4" sqref="A4"/>
      <selection pane="bottomRight"/>
    </sheetView>
  </sheetViews>
  <sheetFormatPr defaultColWidth="11.5546875" defaultRowHeight="13.2" x14ac:dyDescent="0.25"/>
  <cols>
    <col min="1" max="1" width="16.6640625" customWidth="1"/>
    <col min="2" max="2" width="25.33203125" customWidth="1"/>
    <col min="3" max="3" width="11.6640625" customWidth="1"/>
    <col min="4" max="4" width="8.21875" customWidth="1"/>
    <col min="5" max="5" width="9.109375" customWidth="1"/>
    <col min="6" max="6" width="11.33203125" customWidth="1"/>
    <col min="7" max="7" width="9.21875" customWidth="1"/>
    <col min="8" max="8" width="11.109375" customWidth="1"/>
    <col min="9" max="9" width="10.33203125" customWidth="1"/>
    <col min="10" max="10" width="10.109375" customWidth="1"/>
    <col min="11" max="11" width="9" customWidth="1"/>
    <col min="12" max="12" width="9.6640625" customWidth="1"/>
    <col min="13" max="13" width="11.88671875" customWidth="1"/>
    <col min="14" max="14" width="9.6640625" customWidth="1"/>
    <col min="15" max="15" width="11.21875" customWidth="1"/>
    <col min="16" max="16" width="11.88671875" customWidth="1"/>
  </cols>
  <sheetData>
    <row r="1" spans="1:20" x14ac:dyDescent="0.25">
      <c r="A1" s="37"/>
      <c r="B1" s="26" t="s">
        <v>626</v>
      </c>
      <c r="C1" s="38" t="s">
        <v>627</v>
      </c>
      <c r="D1" s="37"/>
      <c r="E1" s="37"/>
      <c r="F1" s="37"/>
      <c r="G1" s="37"/>
      <c r="H1" s="37"/>
      <c r="I1" s="37"/>
      <c r="J1" s="37"/>
      <c r="K1" s="37"/>
      <c r="L1" s="37"/>
      <c r="M1" s="37"/>
      <c r="N1" s="37"/>
      <c r="O1" s="37"/>
      <c r="P1" s="37"/>
      <c r="Q1" s="37"/>
      <c r="R1" s="37"/>
      <c r="S1" s="39"/>
      <c r="T1" s="39"/>
    </row>
    <row r="2" spans="1:20" x14ac:dyDescent="0.25">
      <c r="A2" s="37"/>
      <c r="B2" s="8" t="s">
        <v>617</v>
      </c>
      <c r="C2" s="40"/>
      <c r="D2" s="37"/>
      <c r="E2" s="37"/>
      <c r="F2" s="37"/>
      <c r="G2" s="37"/>
      <c r="H2" s="37"/>
      <c r="I2" s="37"/>
      <c r="J2" s="37"/>
      <c r="K2" s="37"/>
      <c r="L2" s="37"/>
      <c r="M2" s="37"/>
      <c r="N2" s="37"/>
      <c r="O2" s="37"/>
      <c r="P2" s="37"/>
      <c r="Q2" s="37"/>
      <c r="R2" s="37"/>
      <c r="S2" s="39"/>
      <c r="T2" s="39"/>
    </row>
    <row r="3" spans="1:20" x14ac:dyDescent="0.25">
      <c r="A3" s="37"/>
      <c r="B3" s="26" t="s">
        <v>628</v>
      </c>
      <c r="C3" s="40"/>
      <c r="D3" s="37"/>
      <c r="E3" s="37"/>
      <c r="F3" s="37"/>
      <c r="G3" s="37"/>
      <c r="H3" s="37"/>
      <c r="I3" s="37"/>
      <c r="J3" s="37"/>
      <c r="K3" s="37"/>
      <c r="L3" s="37"/>
      <c r="M3" s="37"/>
      <c r="N3" s="37"/>
      <c r="O3" s="37"/>
      <c r="P3" s="37"/>
      <c r="Q3" s="37"/>
      <c r="R3" s="37"/>
      <c r="S3" s="39"/>
      <c r="T3" s="39"/>
    </row>
    <row r="4" spans="1:20" x14ac:dyDescent="0.25">
      <c r="A4" s="26" t="s">
        <v>629</v>
      </c>
      <c r="B4" s="8" t="s">
        <v>13</v>
      </c>
      <c r="C4" s="41"/>
      <c r="D4" s="39" t="str">
        <f>B4&amp;B5&amp;B6&amp;B7&amp;B8&amp;B9&amp;B10&amp;B11&amp;B12&amp;B13</f>
        <v>04040404040404040404</v>
      </c>
      <c r="E4" s="39"/>
      <c r="F4" s="39"/>
      <c r="G4" s="39"/>
      <c r="H4" s="39"/>
      <c r="I4" s="39"/>
      <c r="J4" s="39"/>
      <c r="K4" s="39"/>
      <c r="L4" s="39"/>
      <c r="M4" s="39"/>
      <c r="N4" s="39"/>
      <c r="O4" s="39"/>
      <c r="P4" s="39"/>
      <c r="Q4" s="39"/>
      <c r="R4" s="39"/>
      <c r="S4" s="39"/>
      <c r="T4" s="39"/>
    </row>
    <row r="5" spans="1:20" x14ac:dyDescent="0.25">
      <c r="A5" s="26" t="s">
        <v>6</v>
      </c>
      <c r="B5" s="8" t="s">
        <v>13</v>
      </c>
      <c r="C5" s="41"/>
      <c r="D5" s="39"/>
      <c r="E5" s="39"/>
      <c r="F5" s="39"/>
      <c r="G5" s="39"/>
      <c r="H5" s="39"/>
      <c r="I5" s="39"/>
      <c r="J5" s="39"/>
      <c r="K5" s="39"/>
      <c r="L5" s="39"/>
      <c r="M5" s="39"/>
      <c r="N5" s="39"/>
      <c r="O5" s="39"/>
      <c r="P5" s="39"/>
      <c r="Q5" s="39"/>
      <c r="R5" s="39"/>
      <c r="S5" s="39"/>
      <c r="T5" s="39"/>
    </row>
    <row r="6" spans="1:20" x14ac:dyDescent="0.25">
      <c r="A6" s="26" t="s">
        <v>9</v>
      </c>
      <c r="B6" s="8" t="s">
        <v>13</v>
      </c>
      <c r="C6" s="41"/>
      <c r="D6" s="39"/>
      <c r="E6" s="39"/>
      <c r="F6" s="39"/>
      <c r="G6" s="39"/>
      <c r="H6" s="39"/>
      <c r="I6" s="39"/>
      <c r="J6" s="39"/>
      <c r="K6" s="39"/>
      <c r="L6" s="39"/>
      <c r="M6" s="39"/>
      <c r="N6" s="39"/>
      <c r="O6" s="39"/>
      <c r="P6" s="39"/>
      <c r="Q6" s="39"/>
      <c r="R6" s="39"/>
      <c r="S6" s="39"/>
      <c r="T6" s="39"/>
    </row>
    <row r="7" spans="1:20" x14ac:dyDescent="0.25">
      <c r="A7" s="26" t="s">
        <v>12</v>
      </c>
      <c r="B7" s="8" t="s">
        <v>13</v>
      </c>
      <c r="C7" s="41"/>
      <c r="D7" s="39"/>
      <c r="E7" s="39"/>
      <c r="F7" s="39"/>
      <c r="G7" s="39"/>
      <c r="H7" s="39"/>
      <c r="I7" s="39"/>
      <c r="J7" s="39"/>
      <c r="K7" s="39"/>
      <c r="L7" s="39"/>
      <c r="M7" s="39"/>
      <c r="N7" s="39"/>
      <c r="O7" s="39"/>
      <c r="P7" s="39"/>
      <c r="Q7" s="39"/>
      <c r="R7" s="39"/>
      <c r="S7" s="39"/>
      <c r="T7" s="39"/>
    </row>
    <row r="8" spans="1:20" x14ac:dyDescent="0.25">
      <c r="A8" s="26" t="s">
        <v>14</v>
      </c>
      <c r="B8" s="8" t="s">
        <v>13</v>
      </c>
      <c r="C8" s="41"/>
      <c r="D8" s="39"/>
      <c r="E8" s="39"/>
      <c r="F8" s="39"/>
      <c r="G8" s="39"/>
      <c r="H8" s="39"/>
      <c r="I8" s="39"/>
      <c r="J8" s="39"/>
      <c r="K8" s="39"/>
      <c r="L8" s="39"/>
      <c r="M8" s="39"/>
      <c r="N8" s="39"/>
      <c r="O8" s="39"/>
      <c r="P8" s="39"/>
      <c r="Q8" s="39"/>
      <c r="R8" s="39"/>
      <c r="S8" s="39"/>
      <c r="T8" s="39"/>
    </row>
    <row r="9" spans="1:20" x14ac:dyDescent="0.25">
      <c r="A9" s="26" t="s">
        <v>16</v>
      </c>
      <c r="B9" s="8" t="s">
        <v>13</v>
      </c>
      <c r="C9" s="41"/>
      <c r="D9" s="39"/>
      <c r="E9" s="39"/>
      <c r="F9" s="39"/>
      <c r="G9" s="39"/>
      <c r="H9" s="39"/>
      <c r="I9" s="39"/>
      <c r="J9" s="39"/>
      <c r="K9" s="39"/>
      <c r="L9" s="39"/>
      <c r="M9" s="39"/>
      <c r="N9" s="39"/>
      <c r="O9" s="39"/>
      <c r="P9" s="39"/>
      <c r="Q9" s="39"/>
      <c r="R9" s="39"/>
      <c r="S9" s="39"/>
      <c r="T9" s="39"/>
    </row>
    <row r="10" spans="1:20" x14ac:dyDescent="0.25">
      <c r="A10" s="26" t="s">
        <v>18</v>
      </c>
      <c r="B10" s="8" t="s">
        <v>13</v>
      </c>
      <c r="C10" s="41"/>
      <c r="D10" s="39"/>
      <c r="E10" s="39"/>
      <c r="F10" s="39"/>
      <c r="G10" s="39"/>
      <c r="H10" s="39"/>
      <c r="I10" s="39"/>
      <c r="J10" s="39"/>
      <c r="K10" s="39"/>
      <c r="L10" s="39"/>
      <c r="M10" s="39"/>
      <c r="N10" s="39"/>
      <c r="O10" s="39"/>
      <c r="P10" s="39"/>
      <c r="Q10" s="39"/>
      <c r="R10" s="39"/>
      <c r="S10" s="39"/>
      <c r="T10" s="39"/>
    </row>
    <row r="11" spans="1:20" x14ac:dyDescent="0.25">
      <c r="A11" s="26" t="s">
        <v>19</v>
      </c>
      <c r="B11" s="8" t="s">
        <v>13</v>
      </c>
      <c r="C11" s="41"/>
      <c r="D11" s="39"/>
      <c r="E11" s="39"/>
      <c r="F11" s="39"/>
      <c r="G11" s="39"/>
      <c r="H11" s="39" t="s">
        <v>630</v>
      </c>
      <c r="I11" s="39"/>
      <c r="J11" s="39"/>
      <c r="K11" s="39"/>
      <c r="L11" s="39"/>
      <c r="M11" s="39"/>
      <c r="N11" s="39"/>
      <c r="O11" s="39"/>
      <c r="P11" s="39"/>
      <c r="Q11" s="39"/>
      <c r="R11" s="39"/>
      <c r="S11" s="39"/>
      <c r="T11" s="39"/>
    </row>
    <row r="12" spans="1:20" x14ac:dyDescent="0.25">
      <c r="A12" s="26" t="s">
        <v>20</v>
      </c>
      <c r="B12" s="8" t="s">
        <v>13</v>
      </c>
      <c r="C12" s="41"/>
      <c r="D12" s="39"/>
      <c r="E12" s="39"/>
      <c r="F12" s="39"/>
      <c r="G12" s="39"/>
      <c r="H12" s="39"/>
      <c r="I12" s="39"/>
      <c r="J12" s="39"/>
      <c r="K12" s="39"/>
      <c r="L12" s="39"/>
      <c r="M12" s="39"/>
      <c r="N12" s="39"/>
      <c r="O12" s="39"/>
      <c r="P12" s="39"/>
      <c r="Q12" s="39"/>
      <c r="R12" s="39"/>
      <c r="S12" s="39"/>
      <c r="T12" s="39"/>
    </row>
    <row r="13" spans="1:20" x14ac:dyDescent="0.25">
      <c r="A13" s="26" t="s">
        <v>21</v>
      </c>
      <c r="B13" s="8" t="s">
        <v>13</v>
      </c>
      <c r="C13" s="41"/>
      <c r="D13" s="39"/>
      <c r="E13" s="39"/>
      <c r="F13" s="39"/>
      <c r="G13" s="39"/>
      <c r="H13" s="39"/>
      <c r="I13" s="39"/>
      <c r="J13" s="39"/>
      <c r="K13" s="39"/>
      <c r="L13" s="39"/>
      <c r="M13" s="39"/>
      <c r="N13" s="39"/>
      <c r="O13" s="39"/>
      <c r="P13" s="39"/>
      <c r="Q13" s="39"/>
      <c r="R13" s="39"/>
      <c r="S13" s="39"/>
      <c r="T13" s="39"/>
    </row>
    <row r="14" spans="1:20" x14ac:dyDescent="0.25">
      <c r="A14" s="26" t="s">
        <v>22</v>
      </c>
      <c r="B14" s="8" t="s">
        <v>13</v>
      </c>
      <c r="C14" s="41"/>
      <c r="D14" s="39" t="str">
        <f>B14&amp;B15&amp;B16&amp;B17&amp;B18&amp;B19&amp;B20&amp;B21&amp;B22&amp;B23</f>
        <v>04040404040404040404</v>
      </c>
      <c r="E14" s="39"/>
      <c r="F14" s="39"/>
      <c r="G14" s="39"/>
      <c r="H14" s="39"/>
      <c r="I14" s="39"/>
      <c r="J14" s="39"/>
      <c r="K14" s="39"/>
      <c r="L14" s="39"/>
      <c r="M14" s="39"/>
      <c r="N14" s="39"/>
      <c r="O14" s="39"/>
      <c r="P14" s="39"/>
      <c r="Q14" s="39"/>
      <c r="R14" s="39"/>
      <c r="S14" s="39"/>
      <c r="T14" s="39"/>
    </row>
    <row r="15" spans="1:20" x14ac:dyDescent="0.25">
      <c r="A15" s="26" t="s">
        <v>23</v>
      </c>
      <c r="B15" s="8" t="s">
        <v>13</v>
      </c>
      <c r="C15" s="41"/>
      <c r="D15" s="39"/>
      <c r="E15" s="39"/>
      <c r="F15" s="39"/>
      <c r="G15" s="39"/>
      <c r="H15" s="39"/>
      <c r="I15" s="39"/>
      <c r="J15" s="39"/>
      <c r="K15" s="39"/>
      <c r="L15" s="39"/>
      <c r="M15" s="39"/>
      <c r="N15" s="39"/>
      <c r="O15" s="39"/>
      <c r="P15" s="39"/>
      <c r="Q15" s="39"/>
      <c r="R15" s="39"/>
      <c r="S15" s="39"/>
      <c r="T15" s="39"/>
    </row>
    <row r="16" spans="1:20" x14ac:dyDescent="0.25">
      <c r="A16" s="26" t="s">
        <v>26</v>
      </c>
      <c r="B16" s="8" t="s">
        <v>13</v>
      </c>
      <c r="C16" s="41"/>
      <c r="D16" s="39"/>
      <c r="E16" s="39"/>
      <c r="F16" s="39"/>
      <c r="G16" s="39"/>
      <c r="H16" s="39"/>
      <c r="I16" s="39"/>
      <c r="J16" s="39"/>
      <c r="K16" s="39"/>
      <c r="L16" s="39"/>
      <c r="M16" s="39"/>
      <c r="N16" s="39"/>
      <c r="O16" s="39"/>
      <c r="P16" s="39"/>
      <c r="Q16" s="39"/>
      <c r="R16" s="39"/>
      <c r="S16" s="39"/>
      <c r="T16" s="39"/>
    </row>
    <row r="17" spans="1:20" x14ac:dyDescent="0.25">
      <c r="A17" s="26" t="s">
        <v>28</v>
      </c>
      <c r="B17" s="8" t="s">
        <v>13</v>
      </c>
      <c r="C17" s="41"/>
      <c r="D17" s="39"/>
      <c r="E17" s="39"/>
      <c r="F17" s="39"/>
      <c r="G17" s="39"/>
      <c r="H17" s="39"/>
      <c r="I17" s="39"/>
      <c r="J17" s="39"/>
      <c r="K17" s="39"/>
      <c r="L17" s="39"/>
      <c r="M17" s="39"/>
      <c r="N17" s="39"/>
      <c r="O17" s="39"/>
      <c r="P17" s="39"/>
      <c r="Q17" s="39"/>
      <c r="R17" s="39"/>
      <c r="S17" s="39"/>
      <c r="T17" s="39"/>
    </row>
    <row r="18" spans="1:20" x14ac:dyDescent="0.25">
      <c r="A18" s="26" t="s">
        <v>29</v>
      </c>
      <c r="B18" s="8" t="s">
        <v>13</v>
      </c>
      <c r="C18" s="41"/>
      <c r="D18" s="39"/>
      <c r="E18" s="39"/>
      <c r="F18" s="39"/>
      <c r="G18" s="39"/>
      <c r="H18" s="39"/>
      <c r="I18" s="39"/>
      <c r="J18" s="39"/>
      <c r="K18" s="39"/>
      <c r="L18" s="39"/>
      <c r="M18" s="39"/>
      <c r="N18" s="39"/>
      <c r="O18" s="39"/>
      <c r="P18" s="39"/>
      <c r="Q18" s="39"/>
      <c r="R18" s="39"/>
      <c r="S18" s="39"/>
      <c r="T18" s="39"/>
    </row>
    <row r="19" spans="1:20" x14ac:dyDescent="0.25">
      <c r="A19" s="26" t="s">
        <v>30</v>
      </c>
      <c r="B19" s="8" t="s">
        <v>13</v>
      </c>
      <c r="C19" s="41"/>
      <c r="D19" s="39"/>
      <c r="E19" s="39"/>
      <c r="F19" s="39"/>
      <c r="G19" s="39"/>
      <c r="H19" s="39"/>
      <c r="I19" s="39"/>
      <c r="J19" s="39"/>
      <c r="K19" s="39"/>
      <c r="L19" s="39"/>
      <c r="M19" s="39"/>
      <c r="N19" s="39"/>
      <c r="O19" s="39"/>
      <c r="P19" s="39"/>
      <c r="Q19" s="39"/>
      <c r="R19" s="39"/>
      <c r="S19" s="39"/>
      <c r="T19" s="39"/>
    </row>
    <row r="20" spans="1:20" x14ac:dyDescent="0.25">
      <c r="A20" s="26" t="s">
        <v>31</v>
      </c>
      <c r="B20" s="8" t="s">
        <v>13</v>
      </c>
      <c r="C20" s="41"/>
      <c r="D20" s="39"/>
      <c r="E20" s="39"/>
      <c r="F20" s="39"/>
      <c r="G20" s="39"/>
      <c r="H20" s="39"/>
      <c r="I20" s="39"/>
      <c r="J20" s="39"/>
      <c r="K20" s="39"/>
      <c r="L20" s="39"/>
      <c r="M20" s="39"/>
      <c r="N20" s="39"/>
      <c r="O20" s="39"/>
      <c r="P20" s="39"/>
      <c r="Q20" s="39"/>
      <c r="R20" s="39"/>
      <c r="S20" s="39"/>
      <c r="T20" s="39"/>
    </row>
    <row r="21" spans="1:20" x14ac:dyDescent="0.25">
      <c r="A21" s="26" t="s">
        <v>32</v>
      </c>
      <c r="B21" s="8" t="s">
        <v>13</v>
      </c>
      <c r="C21" s="41"/>
      <c r="D21" s="39"/>
      <c r="E21" s="39"/>
      <c r="F21" s="39"/>
      <c r="G21" s="39"/>
      <c r="H21" s="39"/>
      <c r="I21" s="39"/>
      <c r="J21" s="39"/>
      <c r="K21" s="39"/>
      <c r="L21" s="39"/>
      <c r="M21" s="39"/>
      <c r="N21" s="39"/>
      <c r="O21" s="39"/>
      <c r="P21" s="39"/>
      <c r="Q21" s="39"/>
      <c r="R21" s="39"/>
      <c r="S21" s="39"/>
      <c r="T21" s="39"/>
    </row>
    <row r="22" spans="1:20" x14ac:dyDescent="0.25">
      <c r="A22" s="26" t="s">
        <v>33</v>
      </c>
      <c r="B22" s="8" t="s">
        <v>13</v>
      </c>
      <c r="C22" s="41"/>
      <c r="D22" s="39"/>
      <c r="E22" s="39"/>
      <c r="F22" s="39"/>
      <c r="G22" s="39"/>
      <c r="H22" s="39"/>
      <c r="I22" s="39"/>
      <c r="J22" s="39"/>
      <c r="K22" s="39"/>
      <c r="L22" s="39"/>
      <c r="M22" s="39"/>
      <c r="N22" s="39"/>
      <c r="O22" s="39"/>
      <c r="P22" s="39"/>
      <c r="Q22" s="39"/>
      <c r="R22" s="39"/>
      <c r="S22" s="39"/>
      <c r="T22" s="39"/>
    </row>
    <row r="23" spans="1:20" x14ac:dyDescent="0.25">
      <c r="A23" s="26" t="s">
        <v>34</v>
      </c>
      <c r="B23" s="8" t="s">
        <v>13</v>
      </c>
      <c r="C23" s="41"/>
      <c r="D23" s="39"/>
      <c r="E23" s="39"/>
      <c r="F23" s="39"/>
      <c r="G23" s="39"/>
      <c r="H23" s="39"/>
      <c r="I23" s="39"/>
      <c r="J23" s="39"/>
      <c r="K23" s="39"/>
      <c r="L23" s="39"/>
      <c r="M23" s="39"/>
      <c r="N23" s="39"/>
      <c r="O23" s="39"/>
      <c r="P23" s="39"/>
      <c r="Q23" s="39"/>
      <c r="R23" s="39"/>
      <c r="S23" s="39"/>
      <c r="T23" s="39"/>
    </row>
    <row r="24" spans="1:20" x14ac:dyDescent="0.25">
      <c r="A24" s="26" t="s">
        <v>36</v>
      </c>
      <c r="B24" s="8" t="s">
        <v>13</v>
      </c>
      <c r="C24" s="41"/>
      <c r="D24" s="39" t="str">
        <f>B24&amp;B25&amp;B26&amp;B27&amp;B28&amp;B29&amp;B30&amp;B31&amp;B32&amp;B33</f>
        <v>04040404040404040404</v>
      </c>
      <c r="E24" s="39"/>
      <c r="F24" s="39"/>
      <c r="G24" s="39"/>
      <c r="H24" s="39"/>
      <c r="I24" s="39"/>
      <c r="J24" s="39"/>
      <c r="K24" s="39"/>
      <c r="L24" s="39"/>
      <c r="M24" s="39"/>
      <c r="N24" s="39"/>
      <c r="O24" s="39"/>
      <c r="P24" s="39"/>
      <c r="Q24" s="39"/>
      <c r="R24" s="39"/>
      <c r="S24" s="39"/>
      <c r="T24" s="39"/>
    </row>
    <row r="25" spans="1:20" x14ac:dyDescent="0.25">
      <c r="A25" s="26" t="s">
        <v>37</v>
      </c>
      <c r="B25" s="8" t="s">
        <v>13</v>
      </c>
      <c r="C25" s="41"/>
      <c r="D25" s="39"/>
      <c r="E25" s="39"/>
      <c r="F25" s="39"/>
      <c r="G25" s="39"/>
      <c r="H25" s="39"/>
      <c r="I25" s="39"/>
      <c r="J25" s="39"/>
      <c r="K25" s="39"/>
      <c r="L25" s="39"/>
      <c r="M25" s="39"/>
      <c r="N25" s="39"/>
      <c r="O25" s="39"/>
      <c r="P25" s="39"/>
      <c r="Q25" s="39"/>
      <c r="R25" s="39"/>
      <c r="S25" s="39"/>
      <c r="T25" s="39"/>
    </row>
    <row r="26" spans="1:20" x14ac:dyDescent="0.25">
      <c r="A26" s="26" t="s">
        <v>38</v>
      </c>
      <c r="B26" s="8" t="s">
        <v>13</v>
      </c>
      <c r="C26" s="41"/>
      <c r="D26" s="39"/>
      <c r="E26" s="39"/>
      <c r="F26" s="39"/>
      <c r="G26" s="39"/>
      <c r="H26" s="39"/>
      <c r="I26" s="39"/>
      <c r="J26" s="39"/>
      <c r="K26" s="39"/>
      <c r="L26" s="39"/>
      <c r="M26" s="39"/>
      <c r="N26" s="39"/>
      <c r="O26" s="39"/>
      <c r="P26" s="39"/>
      <c r="Q26" s="39"/>
      <c r="R26" s="39"/>
      <c r="S26" s="39"/>
      <c r="T26" s="39"/>
    </row>
    <row r="27" spans="1:20" x14ac:dyDescent="0.25">
      <c r="A27" s="26" t="s">
        <v>39</v>
      </c>
      <c r="B27" s="8" t="s">
        <v>13</v>
      </c>
      <c r="C27" s="41"/>
      <c r="D27" s="39"/>
      <c r="E27" s="39"/>
      <c r="F27" s="39"/>
      <c r="G27" s="39"/>
      <c r="H27" s="39"/>
      <c r="I27" s="39"/>
      <c r="J27" s="39"/>
      <c r="K27" s="39"/>
      <c r="L27" s="39"/>
      <c r="M27" s="39"/>
      <c r="N27" s="39"/>
      <c r="O27" s="39"/>
      <c r="P27" s="39"/>
      <c r="Q27" s="39"/>
      <c r="R27" s="39"/>
      <c r="S27" s="39"/>
      <c r="T27" s="39"/>
    </row>
    <row r="28" spans="1:20" x14ac:dyDescent="0.25">
      <c r="A28" s="26" t="s">
        <v>42</v>
      </c>
      <c r="B28" s="8" t="s">
        <v>13</v>
      </c>
      <c r="C28" s="41"/>
      <c r="D28" s="39"/>
      <c r="E28" s="39"/>
      <c r="F28" s="39"/>
      <c r="G28" s="39"/>
      <c r="H28" s="39"/>
      <c r="I28" s="39"/>
      <c r="J28" s="39"/>
      <c r="K28" s="39"/>
      <c r="L28" s="39"/>
      <c r="M28" s="39"/>
      <c r="N28" s="39"/>
      <c r="O28" s="39"/>
      <c r="P28" s="39"/>
      <c r="Q28" s="39"/>
      <c r="R28" s="39"/>
      <c r="S28" s="39"/>
      <c r="T28" s="39"/>
    </row>
    <row r="29" spans="1:20" x14ac:dyDescent="0.25">
      <c r="A29" s="26" t="s">
        <v>44</v>
      </c>
      <c r="B29" s="8" t="s">
        <v>13</v>
      </c>
      <c r="C29" s="41"/>
      <c r="D29" s="39"/>
      <c r="E29" s="39"/>
      <c r="F29" s="39"/>
      <c r="G29" s="39"/>
      <c r="H29" s="39"/>
      <c r="I29" s="39"/>
      <c r="J29" s="39"/>
      <c r="K29" s="39"/>
      <c r="L29" s="39"/>
      <c r="M29" s="39"/>
      <c r="N29" s="39"/>
      <c r="O29" s="39"/>
      <c r="P29" s="39"/>
      <c r="Q29" s="39"/>
      <c r="R29" s="39"/>
      <c r="S29" s="39"/>
      <c r="T29" s="39"/>
    </row>
    <row r="30" spans="1:20" x14ac:dyDescent="0.25">
      <c r="A30" s="26" t="s">
        <v>46</v>
      </c>
      <c r="B30" s="8" t="s">
        <v>13</v>
      </c>
      <c r="C30" s="41"/>
      <c r="D30" s="39"/>
      <c r="E30" s="39"/>
      <c r="F30" s="39"/>
      <c r="G30" s="39"/>
      <c r="H30" s="39"/>
      <c r="I30" s="39"/>
      <c r="J30" s="39"/>
      <c r="K30" s="39"/>
      <c r="L30" s="39"/>
      <c r="M30" s="39"/>
      <c r="N30" s="39"/>
      <c r="O30" s="39"/>
      <c r="P30" s="39"/>
      <c r="Q30" s="39"/>
      <c r="R30" s="39"/>
      <c r="S30" s="39"/>
      <c r="T30" s="39"/>
    </row>
    <row r="31" spans="1:20" x14ac:dyDescent="0.25">
      <c r="A31" s="26" t="s">
        <v>47</v>
      </c>
      <c r="B31" s="8" t="s">
        <v>13</v>
      </c>
      <c r="C31" s="41"/>
      <c r="D31" s="39"/>
      <c r="E31" s="39"/>
      <c r="F31" s="39"/>
      <c r="G31" s="39"/>
      <c r="H31" s="39"/>
      <c r="I31" s="39"/>
      <c r="J31" s="39"/>
      <c r="K31" s="39"/>
      <c r="L31" s="39"/>
      <c r="M31" s="39"/>
      <c r="N31" s="39"/>
      <c r="O31" s="39"/>
      <c r="P31" s="39"/>
      <c r="Q31" s="39"/>
      <c r="R31" s="39"/>
      <c r="S31" s="39"/>
      <c r="T31" s="39"/>
    </row>
    <row r="32" spans="1:20" x14ac:dyDescent="0.25">
      <c r="A32" s="26" t="s">
        <v>48</v>
      </c>
      <c r="B32" s="8" t="s">
        <v>13</v>
      </c>
      <c r="C32" s="41"/>
      <c r="D32" s="39"/>
      <c r="E32" s="39"/>
      <c r="F32" s="39"/>
      <c r="G32" s="39"/>
      <c r="H32" s="39"/>
      <c r="I32" s="39"/>
      <c r="J32" s="39"/>
      <c r="K32" s="39"/>
      <c r="L32" s="39"/>
      <c r="M32" s="39"/>
      <c r="N32" s="39"/>
      <c r="O32" s="39"/>
      <c r="P32" s="39"/>
      <c r="Q32" s="39"/>
      <c r="R32" s="39"/>
      <c r="S32" s="39"/>
      <c r="T32" s="39"/>
    </row>
    <row r="33" spans="1:20" x14ac:dyDescent="0.25">
      <c r="A33" s="26" t="s">
        <v>50</v>
      </c>
      <c r="B33" s="8" t="s">
        <v>13</v>
      </c>
      <c r="C33" s="41"/>
      <c r="D33" s="39"/>
      <c r="E33" s="39"/>
      <c r="F33" s="39"/>
      <c r="G33" s="39"/>
      <c r="H33" s="39"/>
      <c r="I33" s="39"/>
      <c r="J33" s="39"/>
      <c r="K33" s="39"/>
      <c r="L33" s="39"/>
      <c r="M33" s="39"/>
      <c r="N33" s="39"/>
      <c r="O33" s="39"/>
      <c r="P33" s="39"/>
      <c r="Q33" s="39"/>
      <c r="R33" s="39"/>
      <c r="S33" s="39"/>
      <c r="T33" s="39"/>
    </row>
    <row r="34" spans="1:20" x14ac:dyDescent="0.25">
      <c r="A34" s="26" t="s">
        <v>51</v>
      </c>
      <c r="B34" s="8" t="s">
        <v>13</v>
      </c>
      <c r="C34" s="41"/>
      <c r="D34" s="39" t="str">
        <f>B34&amp;B35&amp;B36&amp;B37&amp;B38&amp;B39&amp;B40&amp;B41&amp;B42&amp;B43</f>
        <v>04040404040404040404</v>
      </c>
      <c r="E34" s="39"/>
      <c r="F34" s="39"/>
      <c r="G34" s="39"/>
      <c r="H34" s="39"/>
      <c r="I34" s="39"/>
      <c r="J34" s="39"/>
      <c r="K34" s="39"/>
      <c r="L34" s="39"/>
      <c r="M34" s="39"/>
      <c r="N34" s="39"/>
      <c r="O34" s="39"/>
      <c r="P34" s="39"/>
      <c r="Q34" s="39"/>
      <c r="R34" s="39"/>
      <c r="S34" s="39"/>
      <c r="T34" s="39"/>
    </row>
    <row r="35" spans="1:20" x14ac:dyDescent="0.25">
      <c r="A35" s="26" t="s">
        <v>53</v>
      </c>
      <c r="B35" s="8" t="s">
        <v>13</v>
      </c>
      <c r="C35" s="41"/>
      <c r="D35" s="39"/>
      <c r="E35" s="39"/>
      <c r="F35" s="39"/>
      <c r="G35" s="39"/>
      <c r="H35" s="39"/>
      <c r="I35" s="39"/>
      <c r="J35" s="39"/>
      <c r="K35" s="39"/>
      <c r="L35" s="39"/>
      <c r="M35" s="39"/>
      <c r="N35" s="39"/>
      <c r="O35" s="39"/>
      <c r="P35" s="39"/>
      <c r="Q35" s="39"/>
      <c r="R35" s="39"/>
      <c r="S35" s="39"/>
      <c r="T35" s="39"/>
    </row>
    <row r="36" spans="1:20" x14ac:dyDescent="0.25">
      <c r="A36" s="26" t="s">
        <v>55</v>
      </c>
      <c r="B36" s="8" t="s">
        <v>13</v>
      </c>
      <c r="C36" s="41"/>
      <c r="D36" s="39"/>
      <c r="E36" s="39"/>
      <c r="F36" s="39"/>
      <c r="G36" s="39"/>
      <c r="H36" s="39"/>
      <c r="I36" s="39"/>
      <c r="J36" s="39"/>
      <c r="K36" s="39"/>
      <c r="L36" s="39"/>
      <c r="M36" s="39"/>
      <c r="N36" s="39"/>
      <c r="O36" s="39"/>
      <c r="P36" s="39"/>
      <c r="Q36" s="39"/>
      <c r="R36" s="39"/>
      <c r="S36" s="39"/>
      <c r="T36" s="39"/>
    </row>
    <row r="37" spans="1:20" x14ac:dyDescent="0.25">
      <c r="A37" s="26" t="s">
        <v>56</v>
      </c>
      <c r="B37" s="8" t="s">
        <v>13</v>
      </c>
      <c r="C37" s="41"/>
      <c r="D37" s="39"/>
      <c r="E37" s="39"/>
      <c r="F37" s="39"/>
      <c r="G37" s="39"/>
      <c r="H37" s="39"/>
      <c r="I37" s="39"/>
      <c r="J37" s="39"/>
      <c r="K37" s="39"/>
      <c r="L37" s="39"/>
      <c r="M37" s="39"/>
      <c r="N37" s="39"/>
      <c r="O37" s="39"/>
      <c r="P37" s="39"/>
      <c r="Q37" s="39"/>
      <c r="R37" s="39"/>
      <c r="S37" s="39"/>
      <c r="T37" s="39"/>
    </row>
    <row r="38" spans="1:20" x14ac:dyDescent="0.25">
      <c r="A38" s="26" t="s">
        <v>59</v>
      </c>
      <c r="B38" s="8" t="s">
        <v>13</v>
      </c>
      <c r="C38" s="41"/>
      <c r="D38" s="39"/>
      <c r="E38" s="39"/>
      <c r="F38" s="39"/>
      <c r="G38" s="39"/>
      <c r="H38" s="39"/>
      <c r="I38" s="39"/>
      <c r="J38" s="39"/>
      <c r="K38" s="39"/>
      <c r="L38" s="39"/>
      <c r="M38" s="39"/>
      <c r="N38" s="39"/>
      <c r="O38" s="39"/>
      <c r="P38" s="39"/>
      <c r="Q38" s="39"/>
      <c r="R38" s="39"/>
      <c r="S38" s="39"/>
      <c r="T38" s="39"/>
    </row>
    <row r="39" spans="1:20" x14ac:dyDescent="0.25">
      <c r="A39" s="26" t="s">
        <v>60</v>
      </c>
      <c r="B39" s="8" t="s">
        <v>13</v>
      </c>
      <c r="C39" s="41"/>
      <c r="D39" s="39"/>
      <c r="E39" s="39"/>
      <c r="F39" s="39"/>
      <c r="G39" s="39"/>
      <c r="H39" s="39"/>
      <c r="I39" s="39"/>
      <c r="J39" s="39"/>
      <c r="K39" s="39"/>
      <c r="L39" s="39"/>
      <c r="M39" s="39"/>
      <c r="N39" s="39"/>
      <c r="O39" s="39"/>
      <c r="P39" s="39"/>
      <c r="Q39" s="39"/>
      <c r="R39" s="39"/>
      <c r="S39" s="39"/>
      <c r="T39" s="39"/>
    </row>
    <row r="40" spans="1:20" x14ac:dyDescent="0.25">
      <c r="A40" s="26" t="s">
        <v>62</v>
      </c>
      <c r="B40" s="8" t="s">
        <v>13</v>
      </c>
      <c r="C40" s="41"/>
      <c r="D40" s="39"/>
      <c r="E40" s="39"/>
      <c r="F40" s="39"/>
      <c r="G40" s="39"/>
      <c r="H40" s="39"/>
      <c r="I40" s="39"/>
      <c r="J40" s="39"/>
      <c r="K40" s="39"/>
      <c r="L40" s="39"/>
      <c r="M40" s="39"/>
      <c r="N40" s="39"/>
      <c r="O40" s="39"/>
      <c r="P40" s="39"/>
      <c r="Q40" s="39"/>
      <c r="R40" s="39"/>
      <c r="S40" s="39"/>
      <c r="T40" s="39"/>
    </row>
    <row r="41" spans="1:20" x14ac:dyDescent="0.25">
      <c r="A41" s="26" t="s">
        <v>63</v>
      </c>
      <c r="B41" s="8" t="s">
        <v>13</v>
      </c>
      <c r="C41" s="41"/>
      <c r="D41" s="39"/>
      <c r="E41" s="39"/>
      <c r="F41" s="39"/>
      <c r="G41" s="39"/>
      <c r="H41" s="39"/>
      <c r="I41" s="39"/>
      <c r="J41" s="39"/>
      <c r="K41" s="39"/>
      <c r="L41" s="39"/>
      <c r="M41" s="39"/>
      <c r="N41" s="39"/>
      <c r="O41" s="39"/>
      <c r="P41" s="39"/>
      <c r="Q41" s="39"/>
      <c r="R41" s="39"/>
      <c r="S41" s="39"/>
      <c r="T41" s="39"/>
    </row>
    <row r="42" spans="1:20" x14ac:dyDescent="0.25">
      <c r="A42" s="26" t="s">
        <v>64</v>
      </c>
      <c r="B42" s="8" t="s">
        <v>13</v>
      </c>
      <c r="C42" s="41"/>
      <c r="D42" s="39"/>
      <c r="E42" s="39"/>
      <c r="F42" s="39"/>
      <c r="G42" s="39"/>
      <c r="H42" s="39"/>
      <c r="I42" s="39"/>
      <c r="J42" s="39"/>
      <c r="K42" s="39"/>
      <c r="L42" s="39"/>
      <c r="M42" s="39"/>
      <c r="N42" s="39"/>
      <c r="O42" s="39"/>
      <c r="P42" s="39"/>
      <c r="Q42" s="39"/>
      <c r="R42" s="39"/>
      <c r="S42" s="39"/>
      <c r="T42" s="39"/>
    </row>
    <row r="43" spans="1:20" x14ac:dyDescent="0.25">
      <c r="A43" s="26" t="s">
        <v>67</v>
      </c>
      <c r="B43" s="8" t="s">
        <v>13</v>
      </c>
      <c r="C43" s="41"/>
      <c r="D43" s="39"/>
      <c r="E43" s="39"/>
      <c r="F43" s="39"/>
      <c r="G43" s="39"/>
      <c r="H43" s="39"/>
      <c r="I43" s="39"/>
      <c r="J43" s="39"/>
      <c r="K43" s="39"/>
      <c r="L43" s="39"/>
      <c r="M43" s="39"/>
      <c r="N43" s="39"/>
      <c r="O43" s="39"/>
      <c r="P43" s="39"/>
      <c r="Q43" s="39"/>
      <c r="R43" s="39"/>
      <c r="S43" s="39"/>
      <c r="T43" s="39"/>
    </row>
    <row r="44" spans="1:20" x14ac:dyDescent="0.25">
      <c r="A44" s="26" t="s">
        <v>69</v>
      </c>
      <c r="B44" s="8" t="s">
        <v>13</v>
      </c>
      <c r="C44" s="41"/>
      <c r="D44" s="39" t="str">
        <f>B44&amp;B45&amp;B46&amp;B47&amp;B48&amp;B49&amp;B50&amp;B51&amp;B52&amp;B53</f>
        <v>04040404040404040404</v>
      </c>
      <c r="E44" s="39"/>
      <c r="F44" s="39"/>
      <c r="G44" s="39"/>
      <c r="H44" s="39"/>
      <c r="I44" s="39"/>
      <c r="J44" s="39"/>
      <c r="K44" s="39"/>
      <c r="L44" s="39"/>
      <c r="M44" s="39"/>
      <c r="N44" s="39"/>
      <c r="O44" s="39"/>
      <c r="P44" s="39"/>
      <c r="Q44" s="39"/>
      <c r="R44" s="39"/>
      <c r="S44" s="39"/>
      <c r="T44" s="39"/>
    </row>
    <row r="45" spans="1:20" x14ac:dyDescent="0.25">
      <c r="A45" s="26" t="s">
        <v>71</v>
      </c>
      <c r="B45" s="8" t="s">
        <v>13</v>
      </c>
      <c r="C45" s="41"/>
      <c r="D45" s="39"/>
      <c r="E45" s="39"/>
      <c r="F45" s="39"/>
      <c r="G45" s="39"/>
      <c r="H45" s="39"/>
      <c r="I45" s="39"/>
      <c r="J45" s="39"/>
      <c r="K45" s="39"/>
      <c r="L45" s="39"/>
      <c r="M45" s="39"/>
      <c r="N45" s="39"/>
      <c r="O45" s="39"/>
      <c r="P45" s="39"/>
      <c r="Q45" s="39"/>
      <c r="R45" s="39"/>
      <c r="S45" s="39"/>
      <c r="T45" s="39"/>
    </row>
    <row r="46" spans="1:20" x14ac:dyDescent="0.25">
      <c r="A46" s="26" t="s">
        <v>72</v>
      </c>
      <c r="B46" s="8" t="s">
        <v>13</v>
      </c>
      <c r="C46" s="41"/>
      <c r="D46" s="39"/>
      <c r="E46" s="39"/>
      <c r="F46" s="39"/>
      <c r="G46" s="39"/>
      <c r="H46" s="39"/>
      <c r="I46" s="39"/>
      <c r="J46" s="39"/>
      <c r="K46" s="39"/>
      <c r="L46" s="39"/>
      <c r="M46" s="39"/>
      <c r="N46" s="39"/>
      <c r="O46" s="39"/>
      <c r="P46" s="39"/>
      <c r="Q46" s="39"/>
      <c r="R46" s="39"/>
      <c r="S46" s="39"/>
      <c r="T46" s="39"/>
    </row>
    <row r="47" spans="1:20" x14ac:dyDescent="0.25">
      <c r="A47" s="26" t="s">
        <v>73</v>
      </c>
      <c r="B47" s="8" t="s">
        <v>13</v>
      </c>
      <c r="C47" s="41"/>
      <c r="D47" s="39"/>
      <c r="E47" s="39"/>
      <c r="F47" s="39"/>
      <c r="G47" s="39"/>
      <c r="H47" s="39"/>
      <c r="I47" s="39"/>
      <c r="J47" s="39"/>
      <c r="K47" s="39"/>
      <c r="L47" s="39"/>
      <c r="M47" s="39"/>
      <c r="N47" s="39"/>
      <c r="O47" s="39"/>
      <c r="P47" s="39"/>
      <c r="Q47" s="39"/>
      <c r="R47" s="39"/>
      <c r="S47" s="39"/>
      <c r="T47" s="39"/>
    </row>
    <row r="48" spans="1:20" x14ac:dyDescent="0.25">
      <c r="A48" s="26" t="s">
        <v>586</v>
      </c>
      <c r="B48" s="8" t="s">
        <v>13</v>
      </c>
      <c r="C48" s="41"/>
      <c r="D48" s="39"/>
      <c r="E48" s="39"/>
      <c r="F48" s="39"/>
      <c r="G48" s="39"/>
      <c r="H48" s="39"/>
      <c r="I48" s="39"/>
      <c r="J48" s="39"/>
      <c r="K48" s="39"/>
      <c r="L48" s="39"/>
      <c r="M48" s="39"/>
      <c r="N48" s="39"/>
      <c r="O48" s="39"/>
      <c r="P48" s="39"/>
      <c r="Q48" s="39"/>
      <c r="R48" s="39"/>
      <c r="S48" s="39"/>
      <c r="T48" s="39"/>
    </row>
    <row r="49" spans="1:20" x14ac:dyDescent="0.25">
      <c r="A49" s="26" t="s">
        <v>75</v>
      </c>
      <c r="B49" s="8" t="s">
        <v>13</v>
      </c>
      <c r="C49" s="41"/>
      <c r="D49" s="39"/>
      <c r="E49" s="39"/>
      <c r="F49" s="39"/>
      <c r="G49" s="39"/>
      <c r="H49" s="39"/>
      <c r="I49" s="39"/>
      <c r="J49" s="39"/>
      <c r="K49" s="39"/>
      <c r="L49" s="39"/>
      <c r="M49" s="39"/>
      <c r="N49" s="39"/>
      <c r="O49" s="39"/>
      <c r="P49" s="39"/>
      <c r="Q49" s="39"/>
      <c r="R49" s="39"/>
      <c r="S49" s="39"/>
      <c r="T49" s="39"/>
    </row>
    <row r="50" spans="1:20" x14ac:dyDescent="0.25">
      <c r="A50" s="26" t="s">
        <v>76</v>
      </c>
      <c r="B50" s="8" t="s">
        <v>13</v>
      </c>
      <c r="C50" s="41"/>
      <c r="D50" s="39"/>
      <c r="E50" s="39"/>
      <c r="F50" s="39"/>
      <c r="G50" s="39"/>
      <c r="H50" s="39"/>
      <c r="I50" s="39"/>
      <c r="J50" s="39"/>
      <c r="K50" s="39"/>
      <c r="L50" s="39"/>
      <c r="M50" s="39"/>
      <c r="N50" s="39"/>
      <c r="O50" s="39"/>
      <c r="P50" s="39"/>
      <c r="Q50" s="39"/>
      <c r="R50" s="39"/>
      <c r="S50" s="39"/>
      <c r="T50" s="39"/>
    </row>
    <row r="51" spans="1:20" x14ac:dyDescent="0.25">
      <c r="A51" s="26" t="s">
        <v>77</v>
      </c>
      <c r="B51" s="8" t="s">
        <v>13</v>
      </c>
      <c r="C51" s="41"/>
      <c r="D51" s="39"/>
      <c r="E51" s="39"/>
      <c r="F51" s="39"/>
      <c r="G51" s="39"/>
      <c r="H51" s="39"/>
      <c r="I51" s="39"/>
      <c r="J51" s="39"/>
      <c r="K51" s="39"/>
      <c r="L51" s="39"/>
      <c r="M51" s="39"/>
      <c r="N51" s="39"/>
      <c r="O51" s="39"/>
      <c r="P51" s="39"/>
      <c r="Q51" s="39"/>
      <c r="R51" s="39"/>
      <c r="S51" s="39"/>
      <c r="T51" s="39"/>
    </row>
    <row r="52" spans="1:20" x14ac:dyDescent="0.25">
      <c r="A52" s="26" t="s">
        <v>78</v>
      </c>
      <c r="B52" s="8" t="s">
        <v>13</v>
      </c>
      <c r="C52" s="41"/>
      <c r="D52" s="39"/>
      <c r="E52" s="39"/>
      <c r="F52" s="39"/>
      <c r="G52" s="39"/>
      <c r="H52" s="39"/>
      <c r="I52" s="39"/>
      <c r="J52" s="39"/>
      <c r="K52" s="39"/>
      <c r="L52" s="39"/>
      <c r="M52" s="39"/>
      <c r="N52" s="39"/>
      <c r="O52" s="39"/>
      <c r="P52" s="39"/>
      <c r="Q52" s="39"/>
      <c r="R52" s="39"/>
      <c r="S52" s="39"/>
      <c r="T52" s="39"/>
    </row>
    <row r="53" spans="1:20" x14ac:dyDescent="0.25">
      <c r="A53" s="26" t="s">
        <v>80</v>
      </c>
      <c r="B53" s="8" t="s">
        <v>13</v>
      </c>
      <c r="C53" s="41"/>
      <c r="D53" s="39"/>
      <c r="E53" s="39"/>
      <c r="F53" s="39"/>
      <c r="G53" s="39"/>
      <c r="H53" s="39"/>
      <c r="I53" s="39"/>
      <c r="J53" s="39"/>
      <c r="K53" s="39"/>
      <c r="L53" s="39"/>
      <c r="M53" s="39"/>
      <c r="N53" s="39"/>
      <c r="O53" s="39"/>
      <c r="P53" s="39"/>
      <c r="Q53" s="39"/>
      <c r="R53" s="39"/>
      <c r="S53" s="39"/>
      <c r="T53" s="39"/>
    </row>
    <row r="54" spans="1:20" x14ac:dyDescent="0.25">
      <c r="A54" s="26" t="s">
        <v>82</v>
      </c>
      <c r="B54" s="8" t="s">
        <v>13</v>
      </c>
      <c r="C54" s="41"/>
      <c r="D54" s="39" t="str">
        <f>B54&amp;B55&amp;B56&amp;B57&amp;B58&amp;B59&amp;B60&amp;B61&amp;B62&amp;B63</f>
        <v>04040404040404040404</v>
      </c>
      <c r="E54" s="39"/>
      <c r="F54" s="39"/>
      <c r="G54" s="39"/>
      <c r="H54" s="39"/>
      <c r="I54" s="39"/>
      <c r="J54" s="39"/>
      <c r="K54" s="39"/>
      <c r="L54" s="39"/>
      <c r="M54" s="39"/>
      <c r="N54" s="39"/>
      <c r="O54" s="39"/>
      <c r="P54" s="39"/>
      <c r="Q54" s="39"/>
      <c r="R54" s="39"/>
      <c r="S54" s="39"/>
      <c r="T54" s="39"/>
    </row>
    <row r="55" spans="1:20" x14ac:dyDescent="0.25">
      <c r="A55" s="26" t="s">
        <v>83</v>
      </c>
      <c r="B55" s="8" t="s">
        <v>13</v>
      </c>
      <c r="C55" s="41"/>
      <c r="D55" s="39"/>
      <c r="E55" s="39"/>
      <c r="F55" s="39"/>
      <c r="G55" s="39"/>
      <c r="H55" s="39"/>
      <c r="I55" s="39"/>
      <c r="J55" s="39"/>
      <c r="K55" s="39"/>
      <c r="L55" s="39"/>
      <c r="M55" s="39"/>
      <c r="N55" s="39"/>
      <c r="O55" s="39"/>
      <c r="P55" s="39"/>
      <c r="Q55" s="39"/>
      <c r="R55" s="39"/>
      <c r="S55" s="39"/>
      <c r="T55" s="39"/>
    </row>
    <row r="56" spans="1:20" x14ac:dyDescent="0.25">
      <c r="A56" s="26" t="s">
        <v>85</v>
      </c>
      <c r="B56" s="8" t="s">
        <v>13</v>
      </c>
      <c r="C56" s="41"/>
      <c r="D56" s="39"/>
      <c r="E56" s="39"/>
      <c r="F56" s="39"/>
      <c r="G56" s="39"/>
      <c r="H56" s="39"/>
      <c r="I56" s="39"/>
      <c r="J56" s="39"/>
      <c r="K56" s="39"/>
      <c r="L56" s="39"/>
      <c r="M56" s="39"/>
      <c r="N56" s="39"/>
      <c r="O56" s="39"/>
      <c r="P56" s="39"/>
      <c r="Q56" s="39"/>
      <c r="R56" s="39"/>
      <c r="S56" s="39"/>
      <c r="T56" s="39"/>
    </row>
    <row r="57" spans="1:20" x14ac:dyDescent="0.25">
      <c r="A57" s="26" t="s">
        <v>89</v>
      </c>
      <c r="B57" s="8" t="s">
        <v>13</v>
      </c>
      <c r="C57" s="41"/>
      <c r="D57" s="39"/>
      <c r="E57" s="39"/>
      <c r="F57" s="39"/>
      <c r="G57" s="39"/>
      <c r="H57" s="39"/>
      <c r="I57" s="39"/>
      <c r="J57" s="39"/>
      <c r="K57" s="39"/>
      <c r="L57" s="39"/>
      <c r="M57" s="39"/>
      <c r="N57" s="39"/>
      <c r="O57" s="39"/>
      <c r="P57" s="39"/>
      <c r="Q57" s="39"/>
      <c r="R57" s="39"/>
      <c r="S57" s="39"/>
      <c r="T57" s="39"/>
    </row>
    <row r="58" spans="1:20" x14ac:dyDescent="0.25">
      <c r="A58" s="26" t="s">
        <v>90</v>
      </c>
      <c r="B58" s="8" t="s">
        <v>13</v>
      </c>
      <c r="C58" s="41"/>
      <c r="D58" s="39"/>
      <c r="E58" s="39"/>
      <c r="F58" s="39"/>
      <c r="G58" s="39"/>
      <c r="H58" s="39"/>
      <c r="I58" s="39"/>
      <c r="J58" s="39"/>
      <c r="K58" s="39"/>
      <c r="L58" s="39"/>
      <c r="M58" s="39"/>
      <c r="N58" s="39"/>
      <c r="O58" s="39"/>
      <c r="P58" s="39"/>
      <c r="Q58" s="39"/>
      <c r="R58" s="39"/>
      <c r="S58" s="39"/>
      <c r="T58" s="39"/>
    </row>
    <row r="59" spans="1:20" x14ac:dyDescent="0.25">
      <c r="A59" s="26" t="s">
        <v>92</v>
      </c>
      <c r="B59" s="8" t="s">
        <v>13</v>
      </c>
      <c r="C59" s="41"/>
      <c r="D59" s="39"/>
      <c r="E59" s="39"/>
      <c r="F59" s="39"/>
      <c r="G59" s="39"/>
      <c r="H59" s="39"/>
      <c r="I59" s="39"/>
      <c r="J59" s="39"/>
      <c r="K59" s="39"/>
      <c r="L59" s="39"/>
      <c r="M59" s="39"/>
      <c r="N59" s="39"/>
      <c r="O59" s="39"/>
      <c r="P59" s="39"/>
      <c r="Q59" s="39"/>
      <c r="R59" s="39"/>
      <c r="S59" s="39"/>
      <c r="T59" s="39"/>
    </row>
    <row r="60" spans="1:20" x14ac:dyDescent="0.25">
      <c r="A60" s="26" t="s">
        <v>93</v>
      </c>
      <c r="B60" s="8" t="s">
        <v>13</v>
      </c>
      <c r="C60" s="41"/>
      <c r="D60" s="39"/>
      <c r="E60" s="39"/>
      <c r="F60" s="39"/>
      <c r="G60" s="39"/>
      <c r="H60" s="39"/>
      <c r="I60" s="39"/>
      <c r="J60" s="39"/>
      <c r="K60" s="39"/>
      <c r="L60" s="39"/>
      <c r="M60" s="39"/>
      <c r="N60" s="39"/>
      <c r="O60" s="39"/>
      <c r="P60" s="39"/>
      <c r="Q60" s="39"/>
      <c r="R60" s="39"/>
      <c r="S60" s="39"/>
      <c r="T60" s="39"/>
    </row>
    <row r="61" spans="1:20" x14ac:dyDescent="0.25">
      <c r="A61" s="26" t="s">
        <v>94</v>
      </c>
      <c r="B61" s="8" t="s">
        <v>13</v>
      </c>
      <c r="C61" s="41"/>
      <c r="D61" s="39"/>
      <c r="E61" s="39"/>
      <c r="F61" s="39"/>
      <c r="G61" s="39"/>
      <c r="H61" s="39"/>
      <c r="I61" s="39"/>
      <c r="J61" s="39"/>
      <c r="K61" s="39"/>
      <c r="L61" s="39"/>
      <c r="M61" s="39"/>
      <c r="N61" s="39"/>
      <c r="O61" s="39"/>
      <c r="P61" s="39"/>
      <c r="Q61" s="39"/>
      <c r="R61" s="39"/>
      <c r="S61" s="39"/>
      <c r="T61" s="39"/>
    </row>
    <row r="62" spans="1:20" x14ac:dyDescent="0.25">
      <c r="A62" s="26" t="s">
        <v>96</v>
      </c>
      <c r="B62" s="8" t="s">
        <v>13</v>
      </c>
      <c r="C62" s="41"/>
      <c r="D62" s="39"/>
      <c r="E62" s="39"/>
      <c r="F62" s="39"/>
      <c r="G62" s="39"/>
      <c r="H62" s="39"/>
      <c r="I62" s="39"/>
      <c r="J62" s="39"/>
      <c r="K62" s="39"/>
      <c r="L62" s="39"/>
      <c r="M62" s="39"/>
      <c r="N62" s="39"/>
      <c r="O62" s="39"/>
      <c r="P62" s="39"/>
      <c r="Q62" s="39"/>
      <c r="R62" s="39"/>
      <c r="S62" s="39"/>
      <c r="T62" s="39"/>
    </row>
    <row r="63" spans="1:20" x14ac:dyDescent="0.25">
      <c r="A63" s="26" t="s">
        <v>97</v>
      </c>
      <c r="B63" s="8" t="s">
        <v>13</v>
      </c>
      <c r="C63" s="41"/>
      <c r="D63" s="39"/>
      <c r="E63" s="39"/>
      <c r="F63" s="39"/>
      <c r="G63" s="39"/>
      <c r="H63" s="39"/>
      <c r="I63" s="39"/>
      <c r="J63" s="39"/>
      <c r="K63" s="39"/>
      <c r="L63" s="39"/>
      <c r="M63" s="39"/>
      <c r="N63" s="39"/>
      <c r="O63" s="39"/>
      <c r="P63" s="39"/>
      <c r="Q63" s="39"/>
      <c r="R63" s="39"/>
      <c r="S63" s="39"/>
      <c r="T63" s="39"/>
    </row>
    <row r="64" spans="1:20" x14ac:dyDescent="0.25">
      <c r="A64" s="26" t="s">
        <v>100</v>
      </c>
      <c r="B64" s="8" t="s">
        <v>13</v>
      </c>
      <c r="C64" s="41"/>
      <c r="D64" s="39" t="str">
        <f>B64&amp;B65&amp;B66&amp;B67&amp;B68&amp;B69&amp;B70&amp;B71&amp;B72&amp;B73</f>
        <v>04040404040404040404</v>
      </c>
      <c r="E64" s="39"/>
      <c r="F64" s="39"/>
      <c r="G64" s="39"/>
      <c r="H64" s="39"/>
      <c r="I64" s="39"/>
      <c r="J64" s="39"/>
      <c r="K64" s="39"/>
      <c r="L64" s="39"/>
      <c r="M64" s="39"/>
      <c r="N64" s="39"/>
      <c r="O64" s="39"/>
      <c r="P64" s="39"/>
      <c r="Q64" s="39"/>
      <c r="R64" s="39"/>
      <c r="S64" s="39"/>
      <c r="T64" s="39"/>
    </row>
    <row r="65" spans="1:20" x14ac:dyDescent="0.25">
      <c r="A65" s="26" t="s">
        <v>101</v>
      </c>
      <c r="B65" s="8" t="s">
        <v>13</v>
      </c>
      <c r="C65" s="41"/>
      <c r="D65" s="39"/>
      <c r="E65" s="39"/>
      <c r="F65" s="39"/>
      <c r="G65" s="39"/>
      <c r="H65" s="39"/>
      <c r="I65" s="39"/>
      <c r="J65" s="39"/>
      <c r="K65" s="39"/>
      <c r="L65" s="39"/>
      <c r="M65" s="39"/>
      <c r="N65" s="39"/>
      <c r="O65" s="39"/>
      <c r="P65" s="39"/>
      <c r="Q65" s="39"/>
      <c r="R65" s="39"/>
      <c r="S65" s="39"/>
      <c r="T65" s="39"/>
    </row>
    <row r="66" spans="1:20" x14ac:dyDescent="0.25">
      <c r="A66" s="26" t="s">
        <v>102</v>
      </c>
      <c r="B66" s="8" t="s">
        <v>13</v>
      </c>
      <c r="C66" s="41"/>
      <c r="D66" s="39"/>
      <c r="E66" s="39"/>
      <c r="F66" s="39"/>
      <c r="G66" s="39"/>
      <c r="H66" s="39"/>
      <c r="I66" s="39"/>
      <c r="J66" s="39"/>
      <c r="K66" s="39"/>
      <c r="L66" s="39"/>
      <c r="M66" s="39"/>
      <c r="N66" s="39"/>
      <c r="O66" s="39"/>
      <c r="P66" s="39"/>
      <c r="Q66" s="39"/>
      <c r="R66" s="39"/>
      <c r="S66" s="39"/>
      <c r="T66" s="39"/>
    </row>
    <row r="67" spans="1:20" x14ac:dyDescent="0.25">
      <c r="A67" s="26" t="s">
        <v>103</v>
      </c>
      <c r="B67" s="8" t="s">
        <v>13</v>
      </c>
      <c r="C67" s="41"/>
      <c r="D67" s="39"/>
      <c r="E67" s="39"/>
      <c r="F67" s="39"/>
      <c r="G67" s="39"/>
      <c r="H67" s="39"/>
      <c r="I67" s="39"/>
      <c r="J67" s="39"/>
      <c r="K67" s="39"/>
      <c r="L67" s="39"/>
      <c r="M67" s="39"/>
      <c r="N67" s="39"/>
      <c r="O67" s="39"/>
      <c r="P67" s="39"/>
      <c r="Q67" s="39"/>
      <c r="R67" s="39"/>
      <c r="S67" s="39"/>
      <c r="T67" s="39"/>
    </row>
    <row r="68" spans="1:20" x14ac:dyDescent="0.25">
      <c r="A68" s="26" t="s">
        <v>105</v>
      </c>
      <c r="B68" s="8" t="s">
        <v>13</v>
      </c>
      <c r="C68" s="41"/>
      <c r="D68" s="39"/>
      <c r="E68" s="39"/>
      <c r="F68" s="39"/>
      <c r="G68" s="39"/>
      <c r="H68" s="39"/>
      <c r="I68" s="39"/>
      <c r="J68" s="39"/>
      <c r="K68" s="39"/>
      <c r="L68" s="39"/>
      <c r="M68" s="39"/>
      <c r="N68" s="39"/>
      <c r="O68" s="39"/>
      <c r="P68" s="39"/>
      <c r="Q68" s="39"/>
      <c r="R68" s="39"/>
      <c r="S68" s="39"/>
      <c r="T68" s="39"/>
    </row>
    <row r="69" spans="1:20" x14ac:dyDescent="0.25">
      <c r="A69" s="26" t="s">
        <v>106</v>
      </c>
      <c r="B69" s="8" t="s">
        <v>13</v>
      </c>
      <c r="C69" s="41"/>
      <c r="D69" s="39"/>
      <c r="E69" s="39"/>
      <c r="F69" s="39"/>
      <c r="G69" s="39"/>
      <c r="H69" s="39"/>
      <c r="I69" s="39"/>
      <c r="J69" s="39"/>
      <c r="K69" s="39"/>
      <c r="L69" s="39"/>
      <c r="M69" s="39"/>
      <c r="N69" s="39"/>
      <c r="O69" s="39"/>
      <c r="P69" s="39"/>
      <c r="Q69" s="39"/>
      <c r="R69" s="39"/>
      <c r="S69" s="39"/>
      <c r="T69" s="39"/>
    </row>
    <row r="70" spans="1:20" x14ac:dyDescent="0.25">
      <c r="A70" s="26" t="s">
        <v>107</v>
      </c>
      <c r="B70" s="8" t="s">
        <v>13</v>
      </c>
      <c r="C70" s="41"/>
      <c r="D70" s="39"/>
      <c r="E70" s="39"/>
      <c r="F70" s="39"/>
      <c r="G70" s="39"/>
      <c r="H70" s="39"/>
      <c r="I70" s="39"/>
      <c r="J70" s="39"/>
      <c r="K70" s="39"/>
      <c r="L70" s="39"/>
      <c r="M70" s="39"/>
      <c r="N70" s="39"/>
      <c r="O70" s="39"/>
      <c r="P70" s="39"/>
      <c r="Q70" s="39"/>
      <c r="R70" s="39"/>
      <c r="S70" s="39"/>
      <c r="T70" s="39"/>
    </row>
    <row r="71" spans="1:20" x14ac:dyDescent="0.25">
      <c r="A71" s="26" t="s">
        <v>108</v>
      </c>
      <c r="B71" s="8" t="s">
        <v>13</v>
      </c>
      <c r="C71" s="41"/>
      <c r="D71" s="39"/>
      <c r="E71" s="39"/>
      <c r="F71" s="39"/>
      <c r="G71" s="39"/>
      <c r="H71" s="39"/>
      <c r="I71" s="39"/>
      <c r="J71" s="39"/>
      <c r="K71" s="39"/>
      <c r="L71" s="39"/>
      <c r="M71" s="39"/>
      <c r="N71" s="39"/>
      <c r="O71" s="39"/>
      <c r="P71" s="39"/>
      <c r="Q71" s="39"/>
      <c r="R71" s="39"/>
      <c r="S71" s="39"/>
      <c r="T71" s="39"/>
    </row>
    <row r="72" spans="1:20" x14ac:dyDescent="0.25">
      <c r="A72" s="26"/>
      <c r="B72" s="8" t="s">
        <v>13</v>
      </c>
      <c r="C72" s="41"/>
      <c r="D72" s="39"/>
      <c r="E72" s="39"/>
      <c r="F72" s="39"/>
      <c r="G72" s="39"/>
      <c r="H72" s="39"/>
      <c r="I72" s="39"/>
      <c r="J72" s="39"/>
      <c r="K72" s="39"/>
      <c r="L72" s="39"/>
      <c r="M72" s="39"/>
      <c r="N72" s="39"/>
      <c r="O72" s="39"/>
      <c r="P72" s="39"/>
      <c r="Q72" s="39"/>
      <c r="R72" s="39"/>
      <c r="S72" s="39"/>
      <c r="T72" s="39"/>
    </row>
    <row r="73" spans="1:20" x14ac:dyDescent="0.25">
      <c r="A73" s="26" t="s">
        <v>111</v>
      </c>
      <c r="B73" s="8" t="s">
        <v>13</v>
      </c>
      <c r="C73" s="41"/>
      <c r="D73" s="39"/>
      <c r="E73" s="39"/>
      <c r="F73" s="39"/>
      <c r="G73" s="39"/>
      <c r="H73" s="39"/>
      <c r="I73" s="39"/>
      <c r="J73" s="39"/>
      <c r="K73" s="39"/>
      <c r="L73" s="39"/>
      <c r="M73" s="39"/>
      <c r="N73" s="39"/>
      <c r="O73" s="39"/>
      <c r="P73" s="39"/>
      <c r="Q73" s="39"/>
      <c r="R73" s="39"/>
      <c r="S73" s="39"/>
      <c r="T73" s="39"/>
    </row>
    <row r="74" spans="1:20" x14ac:dyDescent="0.25">
      <c r="A74" s="26" t="s">
        <v>112</v>
      </c>
      <c r="B74" s="8" t="s">
        <v>13</v>
      </c>
      <c r="C74" s="41"/>
      <c r="D74" s="39" t="str">
        <f>B74&amp;B75&amp;B76&amp;B77&amp;B78&amp;B79&amp;B80&amp;B81&amp;B82&amp;B83</f>
        <v>04040404040404040404</v>
      </c>
      <c r="E74" s="39"/>
      <c r="F74" s="39"/>
      <c r="G74" s="39"/>
      <c r="H74" s="39"/>
      <c r="I74" s="39"/>
      <c r="J74" s="39"/>
      <c r="K74" s="39"/>
      <c r="L74" s="39"/>
      <c r="M74" s="39"/>
      <c r="N74" s="39"/>
      <c r="O74" s="39"/>
      <c r="P74" s="39"/>
      <c r="Q74" s="39"/>
      <c r="R74" s="39"/>
      <c r="S74" s="39"/>
      <c r="T74" s="39"/>
    </row>
    <row r="75" spans="1:20" x14ac:dyDescent="0.25">
      <c r="A75" s="26" t="s">
        <v>113</v>
      </c>
      <c r="B75" s="8" t="s">
        <v>13</v>
      </c>
      <c r="C75" s="41"/>
      <c r="D75" s="39"/>
      <c r="E75" s="39"/>
      <c r="F75" s="39"/>
      <c r="G75" s="39"/>
      <c r="H75" s="39"/>
      <c r="I75" s="39"/>
      <c r="J75" s="39"/>
      <c r="K75" s="39"/>
      <c r="L75" s="39"/>
      <c r="M75" s="39"/>
      <c r="N75" s="39"/>
      <c r="O75" s="39"/>
      <c r="P75" s="39"/>
      <c r="Q75" s="39"/>
      <c r="R75" s="39"/>
      <c r="S75" s="39"/>
      <c r="T75" s="39"/>
    </row>
    <row r="76" spans="1:20" x14ac:dyDescent="0.25">
      <c r="A76" s="26" t="s">
        <v>115</v>
      </c>
      <c r="B76" s="8" t="s">
        <v>13</v>
      </c>
      <c r="C76" s="41"/>
      <c r="D76" s="39"/>
      <c r="E76" s="39"/>
      <c r="F76" s="39"/>
      <c r="G76" s="39"/>
      <c r="H76" s="39"/>
      <c r="I76" s="39"/>
      <c r="J76" s="39"/>
      <c r="K76" s="39"/>
      <c r="L76" s="39"/>
      <c r="M76" s="39"/>
      <c r="N76" s="39"/>
      <c r="O76" s="39"/>
      <c r="P76" s="39"/>
      <c r="Q76" s="39"/>
      <c r="R76" s="39"/>
      <c r="S76" s="39"/>
      <c r="T76" s="39"/>
    </row>
    <row r="77" spans="1:20" x14ac:dyDescent="0.25">
      <c r="A77" s="26" t="s">
        <v>116</v>
      </c>
      <c r="B77" s="8" t="s">
        <v>13</v>
      </c>
      <c r="C77" s="41"/>
      <c r="D77" s="39"/>
      <c r="E77" s="39"/>
      <c r="F77" s="39"/>
      <c r="G77" s="39"/>
      <c r="H77" s="39"/>
      <c r="I77" s="39"/>
      <c r="J77" s="39"/>
      <c r="K77" s="39"/>
      <c r="L77" s="39"/>
      <c r="M77" s="39"/>
      <c r="N77" s="39"/>
      <c r="O77" s="39"/>
      <c r="P77" s="39"/>
      <c r="Q77" s="39"/>
      <c r="R77" s="39"/>
      <c r="S77" s="39"/>
      <c r="T77" s="39"/>
    </row>
    <row r="78" spans="1:20" x14ac:dyDescent="0.25">
      <c r="A78" s="26" t="s">
        <v>117</v>
      </c>
      <c r="B78" s="8" t="s">
        <v>13</v>
      </c>
      <c r="C78" s="41"/>
      <c r="D78" s="39"/>
      <c r="E78" s="39"/>
      <c r="F78" s="39"/>
      <c r="G78" s="39"/>
      <c r="H78" s="39"/>
      <c r="I78" s="39"/>
      <c r="J78" s="39"/>
      <c r="K78" s="39"/>
      <c r="L78" s="39"/>
      <c r="M78" s="39"/>
      <c r="N78" s="39"/>
      <c r="O78" s="39"/>
      <c r="P78" s="39"/>
      <c r="Q78" s="39"/>
      <c r="R78" s="39"/>
      <c r="S78" s="39"/>
      <c r="T78" s="39"/>
    </row>
    <row r="79" spans="1:20" x14ac:dyDescent="0.25">
      <c r="A79" s="26" t="s">
        <v>118</v>
      </c>
      <c r="B79" s="8" t="s">
        <v>13</v>
      </c>
      <c r="C79" s="41"/>
      <c r="D79" s="39"/>
      <c r="E79" s="39"/>
      <c r="F79" s="39"/>
      <c r="G79" s="39"/>
      <c r="H79" s="39"/>
      <c r="I79" s="39"/>
      <c r="J79" s="39"/>
      <c r="K79" s="39"/>
      <c r="L79" s="39"/>
      <c r="M79" s="39"/>
      <c r="N79" s="39"/>
      <c r="O79" s="39"/>
      <c r="P79" s="39"/>
      <c r="Q79" s="39"/>
      <c r="R79" s="39"/>
      <c r="S79" s="39"/>
      <c r="T79" s="39"/>
    </row>
    <row r="80" spans="1:20" x14ac:dyDescent="0.25">
      <c r="A80" s="26" t="s">
        <v>119</v>
      </c>
      <c r="B80" s="8" t="s">
        <v>13</v>
      </c>
      <c r="C80" s="41"/>
      <c r="D80" s="39"/>
      <c r="E80" s="39"/>
      <c r="F80" s="39"/>
      <c r="G80" s="39"/>
      <c r="H80" s="39"/>
      <c r="I80" s="39"/>
      <c r="J80" s="39"/>
      <c r="K80" s="39"/>
      <c r="L80" s="39"/>
      <c r="M80" s="39"/>
      <c r="N80" s="39"/>
      <c r="O80" s="39"/>
      <c r="P80" s="39"/>
      <c r="Q80" s="39"/>
      <c r="R80" s="39"/>
      <c r="S80" s="39"/>
      <c r="T80" s="39"/>
    </row>
    <row r="81" spans="1:20" x14ac:dyDescent="0.25">
      <c r="A81" s="26" t="s">
        <v>120</v>
      </c>
      <c r="B81" s="8" t="s">
        <v>13</v>
      </c>
      <c r="C81" s="41"/>
      <c r="D81" s="39"/>
      <c r="E81" s="39"/>
      <c r="F81" s="39"/>
      <c r="G81" s="39"/>
      <c r="H81" s="39"/>
      <c r="I81" s="39"/>
      <c r="J81" s="39"/>
      <c r="K81" s="39"/>
      <c r="L81" s="39"/>
      <c r="M81" s="39"/>
      <c r="N81" s="39"/>
      <c r="O81" s="39"/>
      <c r="P81" s="39"/>
      <c r="Q81" s="39"/>
      <c r="R81" s="39"/>
      <c r="S81" s="39"/>
      <c r="T81" s="39"/>
    </row>
    <row r="82" spans="1:20" x14ac:dyDescent="0.25">
      <c r="A82" s="26" t="s">
        <v>122</v>
      </c>
      <c r="B82" s="8" t="s">
        <v>13</v>
      </c>
      <c r="C82" s="41"/>
      <c r="D82" s="39"/>
      <c r="E82" s="39"/>
      <c r="F82" s="39"/>
      <c r="G82" s="39"/>
      <c r="H82" s="39"/>
      <c r="I82" s="39"/>
      <c r="J82" s="39"/>
      <c r="K82" s="39"/>
      <c r="L82" s="39"/>
      <c r="M82" s="39"/>
      <c r="N82" s="39"/>
      <c r="O82" s="39"/>
      <c r="P82" s="39"/>
      <c r="Q82" s="39"/>
      <c r="R82" s="39"/>
      <c r="S82" s="39"/>
      <c r="T82" s="39"/>
    </row>
    <row r="83" spans="1:20" x14ac:dyDescent="0.25">
      <c r="A83" s="26" t="s">
        <v>123</v>
      </c>
      <c r="B83" s="8" t="s">
        <v>13</v>
      </c>
      <c r="C83" s="41"/>
      <c r="D83" s="39"/>
      <c r="E83" s="39"/>
      <c r="F83" s="39"/>
      <c r="G83" s="39"/>
      <c r="H83" s="39"/>
      <c r="I83" s="39"/>
      <c r="J83" s="39"/>
      <c r="K83" s="39"/>
      <c r="L83" s="39"/>
      <c r="M83" s="39"/>
      <c r="N83" s="39"/>
      <c r="O83" s="39"/>
      <c r="P83" s="39"/>
      <c r="Q83" s="39"/>
      <c r="R83" s="39"/>
      <c r="S83" s="39"/>
      <c r="T83" s="39"/>
    </row>
    <row r="84" spans="1:20" x14ac:dyDescent="0.25">
      <c r="A84" s="26" t="s">
        <v>124</v>
      </c>
      <c r="B84" s="8" t="s">
        <v>13</v>
      </c>
      <c r="C84" s="41"/>
      <c r="D84" s="39" t="str">
        <f>B84&amp;B85&amp;B86&amp;B87&amp;B88&amp;B89&amp;B90&amp;B91&amp;B92&amp;B93</f>
        <v>04040404040404040404</v>
      </c>
      <c r="E84" s="39"/>
      <c r="F84" s="39"/>
      <c r="G84" s="39"/>
      <c r="H84" s="39"/>
      <c r="I84" s="39"/>
      <c r="J84" s="39"/>
      <c r="K84" s="39"/>
      <c r="L84" s="39"/>
      <c r="M84" s="39"/>
      <c r="N84" s="39"/>
      <c r="O84" s="39"/>
      <c r="P84" s="39"/>
      <c r="Q84" s="39"/>
      <c r="R84" s="39"/>
      <c r="S84" s="39"/>
      <c r="T84" s="39"/>
    </row>
    <row r="85" spans="1:20" x14ac:dyDescent="0.25">
      <c r="A85" s="26" t="s">
        <v>125</v>
      </c>
      <c r="B85" s="8" t="s">
        <v>13</v>
      </c>
      <c r="C85" s="41"/>
      <c r="D85" s="39"/>
      <c r="E85" s="39"/>
      <c r="F85" s="39"/>
      <c r="G85" s="39"/>
      <c r="H85" s="39"/>
      <c r="I85" s="39"/>
      <c r="J85" s="39"/>
      <c r="K85" s="39"/>
      <c r="L85" s="39"/>
      <c r="M85" s="39"/>
      <c r="N85" s="39"/>
      <c r="O85" s="39"/>
      <c r="P85" s="39"/>
      <c r="Q85" s="39"/>
      <c r="R85" s="39"/>
      <c r="S85" s="39"/>
      <c r="T85" s="39"/>
    </row>
    <row r="86" spans="1:20" x14ac:dyDescent="0.25">
      <c r="A86" s="26" t="s">
        <v>126</v>
      </c>
      <c r="B86" s="8" t="s">
        <v>13</v>
      </c>
      <c r="C86" s="41"/>
      <c r="D86" s="39"/>
      <c r="E86" s="39"/>
      <c r="F86" s="39"/>
      <c r="G86" s="39"/>
      <c r="H86" s="39"/>
      <c r="I86" s="39"/>
      <c r="J86" s="39"/>
      <c r="K86" s="39"/>
      <c r="L86" s="39"/>
      <c r="M86" s="39"/>
      <c r="N86" s="39"/>
      <c r="O86" s="39"/>
      <c r="P86" s="39"/>
      <c r="Q86" s="39"/>
      <c r="R86" s="39"/>
      <c r="S86" s="39"/>
      <c r="T86" s="39"/>
    </row>
    <row r="87" spans="1:20" x14ac:dyDescent="0.25">
      <c r="A87" s="26" t="s">
        <v>127</v>
      </c>
      <c r="B87" s="8" t="s">
        <v>13</v>
      </c>
      <c r="C87" s="41"/>
      <c r="D87" s="39"/>
      <c r="E87" s="39"/>
      <c r="F87" s="39"/>
      <c r="G87" s="39"/>
      <c r="H87" s="39"/>
      <c r="I87" s="39"/>
      <c r="J87" s="39"/>
      <c r="K87" s="39"/>
      <c r="L87" s="39"/>
      <c r="M87" s="39"/>
      <c r="N87" s="39"/>
      <c r="O87" s="39"/>
      <c r="P87" s="39"/>
      <c r="Q87" s="39"/>
      <c r="R87" s="39"/>
      <c r="S87" s="39"/>
      <c r="T87" s="39"/>
    </row>
    <row r="88" spans="1:20" x14ac:dyDescent="0.25">
      <c r="A88" s="26" t="s">
        <v>129</v>
      </c>
      <c r="B88" s="8" t="s">
        <v>13</v>
      </c>
      <c r="C88" s="41"/>
      <c r="D88" s="39"/>
      <c r="E88" s="39"/>
      <c r="F88" s="39"/>
      <c r="G88" s="39"/>
      <c r="H88" s="39"/>
      <c r="I88" s="39"/>
      <c r="J88" s="39"/>
      <c r="K88" s="39"/>
      <c r="L88" s="39"/>
      <c r="M88" s="39"/>
      <c r="N88" s="39"/>
      <c r="O88" s="39"/>
      <c r="P88" s="39"/>
      <c r="Q88" s="39"/>
      <c r="R88" s="39"/>
      <c r="S88" s="39"/>
      <c r="T88" s="39"/>
    </row>
    <row r="89" spans="1:20" x14ac:dyDescent="0.25">
      <c r="A89" s="26" t="s">
        <v>130</v>
      </c>
      <c r="B89" s="8" t="s">
        <v>13</v>
      </c>
      <c r="C89" s="41"/>
      <c r="D89" s="39"/>
      <c r="E89" s="39"/>
      <c r="F89" s="39"/>
      <c r="G89" s="39"/>
      <c r="H89" s="39"/>
      <c r="I89" s="39"/>
      <c r="J89" s="39"/>
      <c r="K89" s="39"/>
      <c r="L89" s="39"/>
      <c r="M89" s="39"/>
      <c r="N89" s="39"/>
      <c r="O89" s="39"/>
      <c r="P89" s="39"/>
      <c r="Q89" s="39"/>
      <c r="R89" s="39"/>
      <c r="S89" s="39"/>
      <c r="T89" s="39"/>
    </row>
    <row r="90" spans="1:20" x14ac:dyDescent="0.25">
      <c r="A90" s="26" t="s">
        <v>131</v>
      </c>
      <c r="B90" s="8" t="s">
        <v>13</v>
      </c>
      <c r="C90" s="41"/>
      <c r="D90" s="39"/>
      <c r="E90" s="39"/>
      <c r="F90" s="39"/>
      <c r="G90" s="39"/>
      <c r="H90" s="39"/>
      <c r="I90" s="39"/>
      <c r="J90" s="39"/>
      <c r="K90" s="39"/>
      <c r="L90" s="39"/>
      <c r="M90" s="39"/>
      <c r="N90" s="39"/>
      <c r="O90" s="39"/>
      <c r="P90" s="39"/>
      <c r="Q90" s="39"/>
      <c r="R90" s="39"/>
      <c r="S90" s="39"/>
      <c r="T90" s="39"/>
    </row>
    <row r="91" spans="1:20" x14ac:dyDescent="0.25">
      <c r="A91" s="26" t="s">
        <v>132</v>
      </c>
      <c r="B91" s="8" t="s">
        <v>13</v>
      </c>
      <c r="C91" s="41"/>
      <c r="D91" s="39"/>
      <c r="E91" s="39"/>
      <c r="F91" s="39"/>
      <c r="G91" s="39"/>
      <c r="H91" s="39"/>
      <c r="I91" s="39"/>
      <c r="J91" s="39"/>
      <c r="K91" s="39"/>
      <c r="L91" s="39"/>
      <c r="M91" s="39"/>
      <c r="N91" s="39"/>
      <c r="O91" s="39"/>
      <c r="P91" s="39"/>
      <c r="Q91" s="39"/>
      <c r="R91" s="39"/>
      <c r="S91" s="39"/>
      <c r="T91" s="39"/>
    </row>
    <row r="92" spans="1:20" x14ac:dyDescent="0.25">
      <c r="A92" s="26" t="s">
        <v>133</v>
      </c>
      <c r="B92" s="8" t="s">
        <v>13</v>
      </c>
      <c r="C92" s="41"/>
      <c r="D92" s="39"/>
      <c r="E92" s="39"/>
      <c r="F92" s="39"/>
      <c r="G92" s="39"/>
      <c r="H92" s="39"/>
      <c r="I92" s="39"/>
      <c r="J92" s="39"/>
      <c r="K92" s="39"/>
      <c r="L92" s="39"/>
      <c r="M92" s="39"/>
      <c r="N92" s="39"/>
      <c r="O92" s="39"/>
      <c r="P92" s="39"/>
      <c r="Q92" s="39"/>
      <c r="R92" s="39"/>
      <c r="S92" s="39"/>
      <c r="T92" s="39"/>
    </row>
    <row r="93" spans="1:20" x14ac:dyDescent="0.25">
      <c r="A93" s="26" t="s">
        <v>134</v>
      </c>
      <c r="B93" s="8" t="s">
        <v>13</v>
      </c>
      <c r="C93" s="41"/>
      <c r="D93" s="39"/>
      <c r="E93" s="39"/>
      <c r="F93" s="39"/>
      <c r="G93" s="39"/>
      <c r="H93" s="39"/>
      <c r="I93" s="39"/>
      <c r="J93" s="39"/>
      <c r="K93" s="39"/>
      <c r="L93" s="39"/>
      <c r="M93" s="39"/>
      <c r="N93" s="39"/>
      <c r="O93" s="39"/>
      <c r="P93" s="39"/>
      <c r="Q93" s="39"/>
      <c r="R93" s="39"/>
      <c r="S93" s="39"/>
      <c r="T93" s="39"/>
    </row>
    <row r="94" spans="1:20" x14ac:dyDescent="0.25">
      <c r="A94" s="26" t="s">
        <v>135</v>
      </c>
      <c r="B94" s="8" t="s">
        <v>13</v>
      </c>
      <c r="C94" s="41"/>
      <c r="D94" s="39" t="str">
        <f>B94&amp;B95&amp;B96&amp;B97&amp;B98&amp;B99&amp;B100&amp;B101&amp;B102&amp;B103</f>
        <v>04040404040404040404</v>
      </c>
      <c r="E94" s="39"/>
      <c r="F94" s="39"/>
      <c r="G94" s="39"/>
      <c r="H94" s="39"/>
      <c r="I94" s="39"/>
      <c r="J94" s="39"/>
      <c r="K94" s="39"/>
      <c r="L94" s="39"/>
      <c r="M94" s="39"/>
      <c r="N94" s="39"/>
      <c r="O94" s="39"/>
      <c r="P94" s="39"/>
      <c r="Q94" s="39"/>
      <c r="R94" s="39"/>
      <c r="S94" s="39"/>
      <c r="T94" s="39"/>
    </row>
    <row r="95" spans="1:20" x14ac:dyDescent="0.25">
      <c r="A95" s="26" t="s">
        <v>136</v>
      </c>
      <c r="B95" s="8" t="s">
        <v>13</v>
      </c>
      <c r="C95" s="41"/>
      <c r="D95" s="39"/>
      <c r="E95" s="39"/>
      <c r="F95" s="39"/>
      <c r="G95" s="39"/>
      <c r="H95" s="39"/>
      <c r="I95" s="39"/>
      <c r="J95" s="39"/>
      <c r="K95" s="39"/>
      <c r="L95" s="39"/>
      <c r="M95" s="39"/>
      <c r="N95" s="39"/>
      <c r="O95" s="39"/>
      <c r="P95" s="39"/>
      <c r="Q95" s="39"/>
      <c r="R95" s="39"/>
      <c r="S95" s="39"/>
      <c r="T95" s="39"/>
    </row>
    <row r="96" spans="1:20" x14ac:dyDescent="0.25">
      <c r="A96" s="26" t="s">
        <v>137</v>
      </c>
      <c r="B96" s="8" t="s">
        <v>13</v>
      </c>
      <c r="C96" s="41"/>
      <c r="D96" s="39"/>
      <c r="E96" s="39"/>
      <c r="F96" s="39"/>
      <c r="G96" s="39"/>
      <c r="H96" s="39"/>
      <c r="I96" s="39"/>
      <c r="J96" s="39"/>
      <c r="K96" s="39"/>
      <c r="L96" s="39"/>
      <c r="M96" s="39"/>
      <c r="N96" s="39"/>
      <c r="O96" s="39"/>
      <c r="P96" s="39"/>
      <c r="Q96" s="39"/>
      <c r="R96" s="39"/>
      <c r="S96" s="39"/>
      <c r="T96" s="39"/>
    </row>
    <row r="97" spans="1:20" x14ac:dyDescent="0.25">
      <c r="A97" s="26" t="s">
        <v>139</v>
      </c>
      <c r="B97" s="8" t="s">
        <v>13</v>
      </c>
      <c r="C97" s="41"/>
      <c r="D97" s="39"/>
      <c r="E97" s="39"/>
      <c r="F97" s="39"/>
      <c r="G97" s="39"/>
      <c r="H97" s="39"/>
      <c r="I97" s="39"/>
      <c r="J97" s="39"/>
      <c r="K97" s="39"/>
      <c r="L97" s="39"/>
      <c r="M97" s="39"/>
      <c r="N97" s="39"/>
      <c r="O97" s="39"/>
      <c r="P97" s="39"/>
      <c r="Q97" s="39"/>
      <c r="R97" s="39"/>
      <c r="S97" s="39"/>
      <c r="T97" s="39"/>
    </row>
    <row r="98" spans="1:20" x14ac:dyDescent="0.25">
      <c r="A98" s="26" t="s">
        <v>140</v>
      </c>
      <c r="B98" s="8" t="s">
        <v>13</v>
      </c>
      <c r="C98" s="41"/>
      <c r="D98" s="39"/>
      <c r="E98" s="39"/>
      <c r="F98" s="39"/>
      <c r="G98" s="39"/>
      <c r="H98" s="39"/>
      <c r="I98" s="39"/>
      <c r="J98" s="39"/>
      <c r="K98" s="39"/>
      <c r="L98" s="39"/>
      <c r="M98" s="39"/>
      <c r="N98" s="39"/>
      <c r="O98" s="39"/>
      <c r="P98" s="39"/>
      <c r="Q98" s="39"/>
      <c r="R98" s="39"/>
      <c r="S98" s="39"/>
      <c r="T98" s="39"/>
    </row>
    <row r="99" spans="1:20" x14ac:dyDescent="0.25">
      <c r="A99" s="26" t="s">
        <v>141</v>
      </c>
      <c r="B99" s="8" t="s">
        <v>13</v>
      </c>
      <c r="C99" s="41"/>
      <c r="D99" s="39"/>
      <c r="E99" s="39"/>
      <c r="F99" s="39"/>
      <c r="G99" s="39"/>
      <c r="H99" s="39"/>
      <c r="I99" s="39"/>
      <c r="J99" s="39"/>
      <c r="K99" s="39"/>
      <c r="L99" s="39"/>
      <c r="M99" s="39"/>
      <c r="N99" s="39"/>
      <c r="O99" s="39"/>
      <c r="P99" s="39"/>
      <c r="Q99" s="39"/>
      <c r="R99" s="39"/>
      <c r="S99" s="39"/>
      <c r="T99" s="39"/>
    </row>
    <row r="100" spans="1:20" x14ac:dyDescent="0.25">
      <c r="A100" s="26" t="s">
        <v>143</v>
      </c>
      <c r="B100" s="8" t="s">
        <v>13</v>
      </c>
      <c r="C100" s="41"/>
      <c r="D100" s="39"/>
      <c r="E100" s="39"/>
      <c r="F100" s="39"/>
      <c r="G100" s="39"/>
      <c r="H100" s="39"/>
      <c r="I100" s="39"/>
      <c r="J100" s="39"/>
      <c r="K100" s="39"/>
      <c r="L100" s="39"/>
      <c r="M100" s="39"/>
      <c r="N100" s="39"/>
      <c r="O100" s="39"/>
      <c r="P100" s="39"/>
      <c r="Q100" s="39"/>
      <c r="R100" s="39"/>
      <c r="S100" s="39"/>
      <c r="T100" s="39"/>
    </row>
    <row r="101" spans="1:20" x14ac:dyDescent="0.25">
      <c r="A101" s="26" t="s">
        <v>144</v>
      </c>
      <c r="B101" s="8" t="s">
        <v>13</v>
      </c>
      <c r="C101" s="41"/>
      <c r="D101" s="39"/>
      <c r="E101" s="39"/>
      <c r="F101" s="39"/>
      <c r="G101" s="39"/>
      <c r="H101" s="39"/>
      <c r="I101" s="39"/>
      <c r="J101" s="39"/>
      <c r="K101" s="39"/>
      <c r="L101" s="39"/>
      <c r="M101" s="39"/>
      <c r="N101" s="39"/>
      <c r="O101" s="39"/>
      <c r="P101" s="39"/>
      <c r="Q101" s="39"/>
      <c r="R101" s="39"/>
      <c r="S101" s="39"/>
      <c r="T101" s="39"/>
    </row>
    <row r="102" spans="1:20" x14ac:dyDescent="0.25">
      <c r="A102" s="26" t="s">
        <v>145</v>
      </c>
      <c r="B102" s="8" t="s">
        <v>13</v>
      </c>
      <c r="C102" s="41"/>
      <c r="D102" s="39"/>
      <c r="E102" s="39"/>
      <c r="F102" s="39"/>
      <c r="G102" s="39"/>
      <c r="H102" s="39"/>
      <c r="I102" s="39"/>
      <c r="J102" s="39"/>
      <c r="K102" s="39"/>
      <c r="L102" s="39"/>
      <c r="M102" s="39"/>
      <c r="N102" s="39"/>
      <c r="O102" s="39"/>
      <c r="P102" s="39"/>
      <c r="Q102" s="39"/>
      <c r="R102" s="39"/>
      <c r="S102" s="39"/>
      <c r="T102" s="39"/>
    </row>
    <row r="103" spans="1:20" x14ac:dyDescent="0.25">
      <c r="A103" s="26" t="s">
        <v>146</v>
      </c>
      <c r="B103" s="8" t="s">
        <v>13</v>
      </c>
      <c r="C103" s="41"/>
      <c r="D103" s="39"/>
      <c r="E103" s="39"/>
      <c r="F103" s="39"/>
      <c r="G103" s="39"/>
      <c r="H103" s="39"/>
      <c r="I103" s="39"/>
      <c r="J103" s="39"/>
      <c r="K103" s="39"/>
      <c r="L103" s="39"/>
      <c r="M103" s="39"/>
      <c r="N103" s="39"/>
      <c r="O103" s="39"/>
      <c r="P103" s="39"/>
      <c r="Q103" s="39"/>
      <c r="R103" s="39"/>
      <c r="S103" s="39"/>
      <c r="T103" s="39"/>
    </row>
    <row r="104" spans="1:20" x14ac:dyDescent="0.25">
      <c r="A104" s="26" t="s">
        <v>148</v>
      </c>
      <c r="B104" s="8" t="s">
        <v>13</v>
      </c>
      <c r="C104" s="41"/>
      <c r="D104" s="39" t="str">
        <f>B104&amp;B105&amp;B106&amp;B107&amp;B108&amp;B109&amp;B110&amp;B111&amp;B112&amp;B113</f>
        <v>04040404040404040404</v>
      </c>
      <c r="E104" s="39"/>
      <c r="F104" s="39"/>
      <c r="G104" s="39"/>
      <c r="H104" s="39"/>
      <c r="I104" s="39"/>
      <c r="J104" s="39"/>
      <c r="K104" s="39"/>
      <c r="L104" s="39"/>
      <c r="M104" s="39"/>
      <c r="N104" s="39"/>
      <c r="O104" s="39"/>
      <c r="P104" s="39"/>
      <c r="Q104" s="39"/>
      <c r="R104" s="39"/>
      <c r="S104" s="39"/>
      <c r="T104" s="39"/>
    </row>
    <row r="105" spans="1:20" x14ac:dyDescent="0.25">
      <c r="A105" s="26" t="s">
        <v>149</v>
      </c>
      <c r="B105" s="8" t="s">
        <v>13</v>
      </c>
      <c r="C105" s="41"/>
      <c r="D105" s="39"/>
      <c r="E105" s="39"/>
      <c r="F105" s="39"/>
      <c r="G105" s="39"/>
      <c r="H105" s="39"/>
      <c r="I105" s="39"/>
      <c r="J105" s="39"/>
      <c r="K105" s="39"/>
      <c r="L105" s="39"/>
      <c r="M105" s="39"/>
      <c r="N105" s="39"/>
      <c r="O105" s="39"/>
      <c r="P105" s="39"/>
      <c r="Q105" s="39"/>
      <c r="R105" s="39"/>
      <c r="S105" s="39"/>
      <c r="T105" s="39"/>
    </row>
    <row r="106" spans="1:20" x14ac:dyDescent="0.25">
      <c r="A106" s="26" t="s">
        <v>150</v>
      </c>
      <c r="B106" s="8" t="s">
        <v>13</v>
      </c>
      <c r="C106" s="41"/>
      <c r="D106" s="39"/>
      <c r="E106" s="39"/>
      <c r="F106" s="39"/>
      <c r="G106" s="39"/>
      <c r="H106" s="39"/>
      <c r="I106" s="39"/>
      <c r="J106" s="39"/>
      <c r="K106" s="39"/>
      <c r="L106" s="39"/>
      <c r="M106" s="39"/>
      <c r="N106" s="39"/>
      <c r="O106" s="39"/>
      <c r="P106" s="39"/>
      <c r="Q106" s="39"/>
      <c r="R106" s="39"/>
      <c r="S106" s="39"/>
      <c r="T106" s="39"/>
    </row>
    <row r="107" spans="1:20" x14ac:dyDescent="0.25">
      <c r="A107" s="26" t="s">
        <v>151</v>
      </c>
      <c r="B107" s="8" t="s">
        <v>13</v>
      </c>
      <c r="C107" s="41"/>
      <c r="D107" s="39"/>
      <c r="E107" s="39"/>
      <c r="F107" s="39"/>
      <c r="G107" s="39"/>
      <c r="H107" s="39"/>
      <c r="I107" s="39"/>
      <c r="J107" s="39"/>
      <c r="K107" s="39"/>
      <c r="L107" s="39"/>
      <c r="M107" s="39"/>
      <c r="N107" s="39"/>
      <c r="O107" s="39"/>
      <c r="P107" s="39"/>
      <c r="Q107" s="39"/>
      <c r="R107" s="39"/>
      <c r="S107" s="39"/>
      <c r="T107" s="39"/>
    </row>
    <row r="108" spans="1:20" x14ac:dyDescent="0.25">
      <c r="A108" s="26" t="s">
        <v>152</v>
      </c>
      <c r="B108" s="8" t="s">
        <v>13</v>
      </c>
      <c r="C108" s="41"/>
      <c r="D108" s="39"/>
      <c r="E108" s="39"/>
      <c r="F108" s="39"/>
      <c r="G108" s="39"/>
      <c r="H108" s="39"/>
      <c r="I108" s="39"/>
      <c r="J108" s="39"/>
      <c r="K108" s="39"/>
      <c r="L108" s="39"/>
      <c r="M108" s="39"/>
      <c r="N108" s="39"/>
      <c r="O108" s="39"/>
      <c r="P108" s="39"/>
      <c r="Q108" s="39"/>
      <c r="R108" s="39"/>
      <c r="S108" s="39"/>
      <c r="T108" s="39"/>
    </row>
    <row r="109" spans="1:20" x14ac:dyDescent="0.25">
      <c r="A109" s="26" t="s">
        <v>153</v>
      </c>
      <c r="B109" s="8" t="s">
        <v>13</v>
      </c>
      <c r="C109" s="41"/>
      <c r="D109" s="39"/>
      <c r="E109" s="39"/>
      <c r="F109" s="39"/>
      <c r="G109" s="39"/>
      <c r="H109" s="39"/>
      <c r="I109" s="39"/>
      <c r="J109" s="39"/>
      <c r="K109" s="39"/>
      <c r="L109" s="39"/>
      <c r="M109" s="39"/>
      <c r="N109" s="39"/>
      <c r="O109" s="39"/>
      <c r="P109" s="39"/>
      <c r="Q109" s="39"/>
      <c r="R109" s="39"/>
      <c r="S109" s="39"/>
      <c r="T109" s="39"/>
    </row>
    <row r="110" spans="1:20" x14ac:dyDescent="0.25">
      <c r="A110" s="26" t="s">
        <v>146</v>
      </c>
      <c r="B110" s="8" t="s">
        <v>13</v>
      </c>
      <c r="C110" s="41"/>
      <c r="D110" s="39"/>
      <c r="E110" s="39"/>
      <c r="F110" s="39"/>
      <c r="G110" s="39"/>
      <c r="H110" s="39"/>
      <c r="I110" s="39"/>
      <c r="J110" s="39"/>
      <c r="K110" s="39"/>
      <c r="L110" s="39"/>
      <c r="M110" s="39"/>
      <c r="N110" s="39"/>
      <c r="O110" s="39"/>
      <c r="P110" s="39"/>
      <c r="Q110" s="39"/>
      <c r="R110" s="39"/>
      <c r="S110" s="39"/>
      <c r="T110" s="39"/>
    </row>
    <row r="111" spans="1:20" x14ac:dyDescent="0.25">
      <c r="A111" s="26" t="s">
        <v>154</v>
      </c>
      <c r="B111" s="8" t="s">
        <v>13</v>
      </c>
      <c r="C111" s="41"/>
      <c r="D111" s="39"/>
      <c r="E111" s="39"/>
      <c r="F111" s="39"/>
      <c r="G111" s="39"/>
      <c r="H111" s="39"/>
      <c r="I111" s="39"/>
      <c r="J111" s="39"/>
      <c r="K111" s="39"/>
      <c r="L111" s="39"/>
      <c r="M111" s="39"/>
      <c r="N111" s="39"/>
      <c r="O111" s="39"/>
      <c r="P111" s="39"/>
      <c r="Q111" s="39"/>
      <c r="R111" s="39"/>
      <c r="S111" s="39"/>
      <c r="T111" s="39"/>
    </row>
    <row r="112" spans="1:20" x14ac:dyDescent="0.25">
      <c r="A112" s="26" t="s">
        <v>156</v>
      </c>
      <c r="B112" s="8" t="s">
        <v>13</v>
      </c>
      <c r="C112" s="41"/>
      <c r="D112" s="39"/>
      <c r="E112" s="39"/>
      <c r="F112" s="39"/>
      <c r="G112" s="39"/>
      <c r="H112" s="39"/>
      <c r="I112" s="39"/>
      <c r="J112" s="39"/>
      <c r="K112" s="39"/>
      <c r="L112" s="39"/>
      <c r="M112" s="39"/>
      <c r="N112" s="39"/>
      <c r="O112" s="39"/>
      <c r="P112" s="39"/>
      <c r="Q112" s="39"/>
      <c r="R112" s="39"/>
      <c r="S112" s="39"/>
      <c r="T112" s="39"/>
    </row>
    <row r="113" spans="1:20" x14ac:dyDescent="0.25">
      <c r="A113" s="26" t="s">
        <v>157</v>
      </c>
      <c r="B113" s="8" t="s">
        <v>13</v>
      </c>
      <c r="C113" s="41"/>
      <c r="D113" s="39"/>
      <c r="E113" s="39"/>
      <c r="F113" s="39"/>
      <c r="G113" s="39"/>
      <c r="H113" s="39"/>
      <c r="I113" s="39"/>
      <c r="J113" s="39"/>
      <c r="K113" s="39"/>
      <c r="L113" s="39"/>
      <c r="M113" s="39"/>
      <c r="N113" s="39"/>
      <c r="O113" s="39"/>
      <c r="P113" s="39"/>
      <c r="Q113" s="39"/>
      <c r="R113" s="39"/>
      <c r="S113" s="39"/>
      <c r="T113" s="39"/>
    </row>
    <row r="114" spans="1:20" x14ac:dyDescent="0.25">
      <c r="A114" s="26" t="s">
        <v>158</v>
      </c>
      <c r="B114" s="8" t="s">
        <v>13</v>
      </c>
      <c r="C114" s="41"/>
      <c r="D114" s="39" t="str">
        <f>B114&amp;B115&amp;B116&amp;B117&amp;B118&amp;B119&amp;B120&amp;B121&amp;B122&amp;B123</f>
        <v>04040404040404040404</v>
      </c>
      <c r="E114" s="39"/>
      <c r="F114" s="39"/>
      <c r="G114" s="39"/>
      <c r="H114" s="39"/>
      <c r="I114" s="39"/>
      <c r="J114" s="39"/>
      <c r="K114" s="39"/>
      <c r="L114" s="39"/>
      <c r="M114" s="39"/>
      <c r="N114" s="39"/>
      <c r="O114" s="39"/>
      <c r="P114" s="39"/>
      <c r="Q114" s="39"/>
      <c r="R114" s="39"/>
      <c r="S114" s="39"/>
      <c r="T114" s="39"/>
    </row>
    <row r="115" spans="1:20" x14ac:dyDescent="0.25">
      <c r="A115" s="26" t="s">
        <v>159</v>
      </c>
      <c r="B115" s="8" t="s">
        <v>13</v>
      </c>
      <c r="C115" s="41"/>
      <c r="D115" s="39"/>
      <c r="E115" s="39"/>
      <c r="F115" s="39"/>
      <c r="G115" s="39"/>
      <c r="H115" s="39"/>
      <c r="I115" s="39"/>
      <c r="J115" s="39"/>
      <c r="K115" s="39"/>
      <c r="L115" s="39"/>
      <c r="M115" s="39"/>
      <c r="N115" s="39"/>
      <c r="O115" s="39"/>
      <c r="P115" s="39"/>
      <c r="Q115" s="39"/>
      <c r="R115" s="39"/>
      <c r="S115" s="39"/>
      <c r="T115" s="39"/>
    </row>
    <row r="116" spans="1:20" x14ac:dyDescent="0.25">
      <c r="A116" s="26" t="s">
        <v>160</v>
      </c>
      <c r="B116" s="8" t="s">
        <v>13</v>
      </c>
      <c r="C116" s="41"/>
      <c r="D116" s="39"/>
      <c r="E116" s="39"/>
      <c r="F116" s="39"/>
      <c r="G116" s="39"/>
      <c r="H116" s="39"/>
      <c r="I116" s="39"/>
      <c r="J116" s="39"/>
      <c r="K116" s="39"/>
      <c r="L116" s="39"/>
      <c r="M116" s="39"/>
      <c r="N116" s="39"/>
      <c r="O116" s="39"/>
      <c r="P116" s="39"/>
      <c r="Q116" s="39"/>
      <c r="R116" s="39"/>
      <c r="S116" s="39"/>
      <c r="T116" s="39"/>
    </row>
    <row r="117" spans="1:20" x14ac:dyDescent="0.25">
      <c r="A117" s="26" t="s">
        <v>161</v>
      </c>
      <c r="B117" s="8" t="s">
        <v>13</v>
      </c>
      <c r="C117" s="41"/>
      <c r="D117" s="39"/>
      <c r="E117" s="39"/>
      <c r="F117" s="39"/>
      <c r="G117" s="39"/>
      <c r="H117" s="39"/>
      <c r="I117" s="39"/>
      <c r="J117" s="39"/>
      <c r="K117" s="39"/>
      <c r="L117" s="39"/>
      <c r="M117" s="39"/>
      <c r="N117" s="39"/>
      <c r="O117" s="39"/>
      <c r="P117" s="39"/>
      <c r="Q117" s="39"/>
      <c r="R117" s="39"/>
      <c r="S117" s="39"/>
      <c r="T117" s="39"/>
    </row>
    <row r="118" spans="1:20" x14ac:dyDescent="0.25">
      <c r="A118" s="26" t="s">
        <v>162</v>
      </c>
      <c r="B118" s="8" t="s">
        <v>13</v>
      </c>
      <c r="C118" s="41"/>
      <c r="D118" s="39"/>
      <c r="E118" s="39"/>
      <c r="F118" s="39"/>
      <c r="G118" s="39"/>
      <c r="H118" s="39"/>
      <c r="I118" s="39"/>
      <c r="J118" s="39"/>
      <c r="K118" s="39"/>
      <c r="L118" s="39"/>
      <c r="M118" s="39"/>
      <c r="N118" s="39"/>
      <c r="O118" s="39"/>
      <c r="P118" s="39"/>
      <c r="Q118" s="39"/>
      <c r="R118" s="39"/>
      <c r="S118" s="39"/>
      <c r="T118" s="39"/>
    </row>
    <row r="119" spans="1:20" x14ac:dyDescent="0.25">
      <c r="A119" s="26" t="s">
        <v>163</v>
      </c>
      <c r="B119" s="8" t="s">
        <v>13</v>
      </c>
      <c r="C119" s="41"/>
      <c r="D119" s="39"/>
      <c r="E119" s="39"/>
      <c r="F119" s="39"/>
      <c r="G119" s="39"/>
      <c r="H119" s="39"/>
      <c r="I119" s="39"/>
      <c r="J119" s="39"/>
      <c r="K119" s="39"/>
      <c r="L119" s="39"/>
      <c r="M119" s="39"/>
      <c r="N119" s="39"/>
      <c r="O119" s="39"/>
      <c r="P119" s="39"/>
      <c r="Q119" s="39"/>
      <c r="R119" s="39"/>
      <c r="S119" s="39"/>
      <c r="T119" s="39"/>
    </row>
    <row r="120" spans="1:20" x14ac:dyDescent="0.25">
      <c r="A120" s="26" t="s">
        <v>165</v>
      </c>
      <c r="B120" s="8" t="s">
        <v>13</v>
      </c>
      <c r="C120" s="41"/>
      <c r="D120" s="39"/>
      <c r="E120" s="39"/>
      <c r="F120" s="39"/>
      <c r="G120" s="39"/>
      <c r="H120" s="39"/>
      <c r="I120" s="39"/>
      <c r="J120" s="39"/>
      <c r="K120" s="39"/>
      <c r="L120" s="39"/>
      <c r="M120" s="39"/>
      <c r="N120" s="39"/>
      <c r="O120" s="39"/>
      <c r="P120" s="39"/>
      <c r="Q120" s="39"/>
      <c r="R120" s="39"/>
      <c r="S120" s="39"/>
      <c r="T120" s="39"/>
    </row>
    <row r="121" spans="1:20" x14ac:dyDescent="0.25">
      <c r="A121" s="26" t="s">
        <v>166</v>
      </c>
      <c r="B121" s="8" t="s">
        <v>13</v>
      </c>
      <c r="C121" s="41"/>
      <c r="D121" s="39"/>
      <c r="E121" s="39"/>
      <c r="F121" s="39"/>
      <c r="G121" s="39"/>
      <c r="H121" s="39"/>
      <c r="I121" s="39"/>
      <c r="J121" s="39"/>
      <c r="K121" s="39"/>
      <c r="L121" s="39"/>
      <c r="M121" s="39"/>
      <c r="N121" s="39"/>
      <c r="O121" s="39"/>
      <c r="P121" s="39"/>
      <c r="Q121" s="39"/>
      <c r="R121" s="39"/>
      <c r="S121" s="39"/>
      <c r="T121" s="39"/>
    </row>
    <row r="122" spans="1:20" x14ac:dyDescent="0.25">
      <c r="A122" s="26" t="s">
        <v>167</v>
      </c>
      <c r="B122" s="8" t="s">
        <v>13</v>
      </c>
      <c r="C122" s="41"/>
      <c r="D122" s="39"/>
      <c r="E122" s="39"/>
      <c r="F122" s="39"/>
      <c r="G122" s="39"/>
      <c r="H122" s="39"/>
      <c r="I122" s="39"/>
      <c r="J122" s="39"/>
      <c r="K122" s="39"/>
      <c r="L122" s="39"/>
      <c r="M122" s="39"/>
      <c r="N122" s="39"/>
      <c r="O122" s="39"/>
      <c r="P122" s="39"/>
      <c r="Q122" s="39"/>
      <c r="R122" s="39"/>
      <c r="S122" s="39"/>
      <c r="T122" s="39"/>
    </row>
    <row r="123" spans="1:20" x14ac:dyDescent="0.25">
      <c r="A123" s="26" t="s">
        <v>168</v>
      </c>
      <c r="B123" s="8" t="s">
        <v>13</v>
      </c>
      <c r="C123" s="41"/>
      <c r="D123" s="39"/>
      <c r="E123" s="39"/>
      <c r="F123" s="39"/>
      <c r="G123" s="42" t="s">
        <v>631</v>
      </c>
      <c r="H123" s="39"/>
      <c r="I123" s="39"/>
      <c r="J123" s="39"/>
      <c r="K123" s="39"/>
      <c r="L123" s="39"/>
      <c r="M123" s="39"/>
      <c r="N123" s="39"/>
      <c r="O123" s="39"/>
      <c r="P123" s="39"/>
      <c r="Q123" s="39"/>
      <c r="R123" s="39"/>
      <c r="S123" s="39"/>
      <c r="T123" s="39"/>
    </row>
    <row r="124" spans="1:20" x14ac:dyDescent="0.25">
      <c r="A124" s="26" t="s">
        <v>170</v>
      </c>
      <c r="B124" s="8" t="s">
        <v>13</v>
      </c>
      <c r="C124" s="41"/>
      <c r="D124" s="39" t="str">
        <f>B124&amp;B125&amp;B126&amp;B127&amp;B128&amp;B129&amp;B130&amp;B131&amp;B132&amp;B133</f>
        <v>040404040404040404</v>
      </c>
      <c r="E124" s="39"/>
      <c r="F124" s="39"/>
      <c r="G124" s="43" t="str">
        <f>B199</f>
        <v>1C</v>
      </c>
      <c r="H124" s="39"/>
      <c r="I124" s="39"/>
      <c r="J124" s="39"/>
      <c r="K124" s="39"/>
      <c r="L124" s="39"/>
      <c r="M124" s="39"/>
      <c r="N124" s="39"/>
      <c r="O124" s="39"/>
      <c r="P124" s="39"/>
      <c r="Q124" s="39"/>
      <c r="R124" s="39"/>
      <c r="S124" s="39"/>
      <c r="T124" s="39"/>
    </row>
    <row r="125" spans="1:20" x14ac:dyDescent="0.25">
      <c r="A125" s="26" t="s">
        <v>171</v>
      </c>
      <c r="B125" s="8" t="s">
        <v>13</v>
      </c>
      <c r="C125" s="41"/>
      <c r="D125" s="39"/>
      <c r="E125" s="39"/>
      <c r="F125" s="39"/>
      <c r="G125" s="43" t="s">
        <v>632</v>
      </c>
      <c r="H125" s="39"/>
      <c r="I125" s="39"/>
      <c r="J125" s="39"/>
      <c r="K125" s="39"/>
      <c r="L125" s="39"/>
      <c r="M125" s="39"/>
      <c r="N125" s="39"/>
      <c r="O125" s="39"/>
      <c r="P125" s="39"/>
      <c r="Q125" s="39"/>
      <c r="R125" s="39"/>
      <c r="S125" s="39"/>
      <c r="T125" s="39"/>
    </row>
    <row r="126" spans="1:20" x14ac:dyDescent="0.25">
      <c r="A126" s="26" t="s">
        <v>172</v>
      </c>
      <c r="B126" s="8" t="s">
        <v>13</v>
      </c>
      <c r="C126" s="41"/>
      <c r="D126" s="39"/>
      <c r="E126" s="39"/>
      <c r="F126" s="39"/>
      <c r="G126" s="44" t="str">
        <f>B200</f>
        <v>F0</v>
      </c>
      <c r="H126" s="39"/>
      <c r="I126" s="39"/>
      <c r="J126" s="39"/>
      <c r="K126" s="39"/>
      <c r="L126" s="39"/>
      <c r="M126" s="39"/>
      <c r="N126" s="39"/>
      <c r="O126" s="39"/>
      <c r="P126" s="39"/>
      <c r="Q126" s="39"/>
      <c r="R126" s="39"/>
      <c r="S126" s="39"/>
      <c r="T126" s="39"/>
    </row>
    <row r="127" spans="1:20" x14ac:dyDescent="0.25">
      <c r="A127" s="26" t="s">
        <v>174</v>
      </c>
      <c r="B127" s="8" t="s">
        <v>13</v>
      </c>
      <c r="C127" s="41"/>
      <c r="D127" s="39"/>
      <c r="E127" s="39"/>
      <c r="F127" s="39"/>
      <c r="G127" s="43" t="s">
        <v>633</v>
      </c>
      <c r="H127" s="39"/>
      <c r="I127" s="39"/>
      <c r="J127" s="39"/>
      <c r="K127" s="39"/>
      <c r="L127" s="39"/>
      <c r="M127" s="39"/>
      <c r="N127" s="39"/>
      <c r="O127" s="39"/>
      <c r="P127" s="39"/>
      <c r="Q127" s="39"/>
      <c r="R127" s="39"/>
      <c r="S127" s="39"/>
      <c r="T127" s="39"/>
    </row>
    <row r="128" spans="1:20" x14ac:dyDescent="0.25">
      <c r="A128" s="26" t="s">
        <v>175</v>
      </c>
      <c r="B128" s="8" t="s">
        <v>13</v>
      </c>
      <c r="C128" s="41"/>
      <c r="D128" s="39"/>
      <c r="E128" s="39"/>
      <c r="F128" s="39"/>
      <c r="G128" s="45"/>
      <c r="H128" s="39"/>
      <c r="I128" s="39"/>
      <c r="J128" s="39"/>
      <c r="K128" s="39"/>
      <c r="L128" s="39"/>
      <c r="M128" s="39"/>
      <c r="N128" s="39"/>
      <c r="O128" s="39"/>
      <c r="P128" s="39"/>
      <c r="Q128" s="39"/>
      <c r="R128" s="39"/>
      <c r="S128" s="39"/>
      <c r="T128" s="39"/>
    </row>
    <row r="129" spans="1:20" x14ac:dyDescent="0.25">
      <c r="A129" s="26" t="s">
        <v>176</v>
      </c>
      <c r="B129" s="8" t="s">
        <v>13</v>
      </c>
      <c r="C129" s="41"/>
      <c r="D129" s="39"/>
      <c r="E129" s="39"/>
      <c r="F129" s="39"/>
      <c r="G129" s="45"/>
      <c r="H129" s="39"/>
      <c r="I129" s="39"/>
      <c r="J129" s="39"/>
      <c r="K129" s="39"/>
      <c r="L129" s="39"/>
      <c r="M129" s="39"/>
      <c r="N129" s="39"/>
      <c r="O129" s="39"/>
      <c r="P129" s="39"/>
      <c r="Q129" s="39"/>
      <c r="R129" s="39"/>
      <c r="S129" s="39"/>
      <c r="T129" s="39"/>
    </row>
    <row r="130" spans="1:20" x14ac:dyDescent="0.25">
      <c r="A130" s="26" t="s">
        <v>178</v>
      </c>
      <c r="B130" s="8" t="s">
        <v>13</v>
      </c>
      <c r="C130" s="41"/>
      <c r="D130" s="39"/>
      <c r="E130" s="39"/>
      <c r="F130" s="39"/>
      <c r="G130" s="39"/>
      <c r="H130" s="39"/>
      <c r="I130" s="39"/>
      <c r="J130" s="39"/>
      <c r="K130" s="39"/>
      <c r="L130" s="39"/>
      <c r="M130" s="39"/>
      <c r="N130" s="39"/>
      <c r="O130" s="39"/>
      <c r="P130" s="39"/>
      <c r="Q130" s="39"/>
      <c r="R130" s="39"/>
      <c r="S130" s="39"/>
      <c r="T130" s="39"/>
    </row>
    <row r="131" spans="1:20" x14ac:dyDescent="0.25">
      <c r="A131" s="26" t="s">
        <v>179</v>
      </c>
      <c r="B131" s="8" t="s">
        <v>13</v>
      </c>
      <c r="C131" s="41"/>
      <c r="D131" s="39"/>
      <c r="E131" s="39"/>
      <c r="F131" s="39"/>
      <c r="G131" s="39"/>
      <c r="H131" s="39"/>
      <c r="I131" s="39"/>
      <c r="J131" s="39"/>
      <c r="K131" s="39"/>
      <c r="L131" s="39"/>
      <c r="M131" s="39"/>
      <c r="N131" s="39"/>
      <c r="O131" s="39"/>
      <c r="P131" s="39"/>
      <c r="Q131" s="39"/>
      <c r="R131" s="39"/>
      <c r="S131" s="39"/>
      <c r="T131" s="39"/>
    </row>
    <row r="132" spans="1:20" x14ac:dyDescent="0.25">
      <c r="A132" s="46"/>
      <c r="B132" s="46"/>
      <c r="C132" s="41"/>
      <c r="D132" s="39"/>
      <c r="E132" s="39"/>
      <c r="F132" s="39"/>
      <c r="G132" s="39"/>
      <c r="H132" s="39"/>
      <c r="I132" s="39"/>
      <c r="J132" s="39"/>
      <c r="K132" s="39"/>
      <c r="L132" s="39"/>
      <c r="M132" s="39"/>
      <c r="N132" s="39"/>
      <c r="O132" s="39"/>
      <c r="P132" s="39"/>
      <c r="Q132" s="39"/>
      <c r="R132" s="39"/>
      <c r="S132" s="39"/>
      <c r="T132" s="39"/>
    </row>
    <row r="133" spans="1:20" x14ac:dyDescent="0.25">
      <c r="A133" s="26" t="s">
        <v>634</v>
      </c>
      <c r="B133" s="8" t="s">
        <v>13</v>
      </c>
      <c r="C133" s="41"/>
      <c r="D133" s="39"/>
      <c r="E133" s="39"/>
      <c r="F133" s="39"/>
      <c r="G133" s="39"/>
      <c r="H133" s="39"/>
      <c r="I133" s="39"/>
      <c r="J133" s="39"/>
      <c r="K133" s="39"/>
      <c r="L133" s="39"/>
      <c r="M133" s="39"/>
      <c r="N133" s="39"/>
      <c r="O133" s="39"/>
      <c r="P133" s="39"/>
      <c r="Q133" s="39"/>
      <c r="R133" s="39"/>
      <c r="S133" s="39"/>
      <c r="T133" s="39"/>
    </row>
    <row r="134" spans="1:20" x14ac:dyDescent="0.25">
      <c r="A134" s="26" t="s">
        <v>635</v>
      </c>
      <c r="B134" s="8" t="s">
        <v>13</v>
      </c>
      <c r="C134" s="41"/>
      <c r="D134" s="39" t="str">
        <f>B134&amp;B135&amp;B136&amp;B137&amp;B138&amp;B139&amp;B140&amp;B141&amp;B142&amp;B143</f>
        <v>04040404040404040404</v>
      </c>
      <c r="E134" s="39"/>
      <c r="F134" s="39"/>
      <c r="G134" s="39"/>
      <c r="H134" s="39"/>
      <c r="I134" s="39"/>
      <c r="J134" s="39"/>
      <c r="K134" s="39"/>
      <c r="L134" s="39"/>
      <c r="M134" s="39"/>
      <c r="N134" s="39"/>
      <c r="O134" s="39"/>
      <c r="P134" s="39"/>
      <c r="Q134" s="39"/>
      <c r="R134" s="39"/>
      <c r="S134" s="39"/>
      <c r="T134" s="39"/>
    </row>
    <row r="135" spans="1:20" x14ac:dyDescent="0.25">
      <c r="A135" s="26" t="s">
        <v>636</v>
      </c>
      <c r="B135" s="8" t="s">
        <v>13</v>
      </c>
      <c r="C135" s="41"/>
      <c r="D135" s="39"/>
      <c r="E135" s="39"/>
      <c r="F135" s="39"/>
      <c r="G135" s="39"/>
      <c r="H135" s="39"/>
      <c r="I135" s="39"/>
      <c r="J135" s="39"/>
      <c r="K135" s="39"/>
      <c r="L135" s="39"/>
      <c r="M135" s="39"/>
      <c r="N135" s="39"/>
      <c r="O135" s="39"/>
      <c r="P135" s="39"/>
      <c r="Q135" s="39"/>
      <c r="R135" s="39"/>
      <c r="S135" s="39"/>
      <c r="T135" s="39"/>
    </row>
    <row r="136" spans="1:20" x14ac:dyDescent="0.25">
      <c r="A136" s="26" t="s">
        <v>637</v>
      </c>
      <c r="B136" s="8" t="s">
        <v>13</v>
      </c>
      <c r="C136" s="41"/>
      <c r="D136" s="39"/>
      <c r="E136" s="39"/>
      <c r="F136" s="39"/>
      <c r="G136" s="39"/>
      <c r="H136" s="39"/>
      <c r="I136" s="39"/>
      <c r="J136" s="39"/>
      <c r="K136" s="39"/>
      <c r="L136" s="39"/>
      <c r="M136" s="39"/>
      <c r="N136" s="39"/>
      <c r="O136" s="39"/>
      <c r="P136" s="39"/>
      <c r="Q136" s="39"/>
      <c r="R136" s="39"/>
      <c r="S136" s="39"/>
      <c r="T136" s="39"/>
    </row>
    <row r="137" spans="1:20" x14ac:dyDescent="0.25">
      <c r="A137" s="26" t="s">
        <v>638</v>
      </c>
      <c r="B137" s="8" t="s">
        <v>13</v>
      </c>
      <c r="C137" s="41"/>
      <c r="D137" s="39"/>
      <c r="E137" s="39"/>
      <c r="F137" s="39"/>
      <c r="G137" s="39"/>
      <c r="H137" s="39"/>
      <c r="I137" s="39"/>
      <c r="J137" s="39"/>
      <c r="K137" s="39"/>
      <c r="L137" s="39"/>
      <c r="M137" s="39"/>
      <c r="N137" s="39"/>
      <c r="O137" s="39"/>
      <c r="P137" s="39"/>
      <c r="Q137" s="39"/>
      <c r="R137" s="39"/>
      <c r="S137" s="39"/>
      <c r="T137" s="39"/>
    </row>
    <row r="138" spans="1:20" x14ac:dyDescent="0.25">
      <c r="A138" s="26" t="s">
        <v>639</v>
      </c>
      <c r="B138" s="8" t="s">
        <v>13</v>
      </c>
      <c r="C138" s="41"/>
      <c r="D138" s="39"/>
      <c r="E138" s="39"/>
      <c r="F138" s="39"/>
      <c r="G138" s="39"/>
      <c r="H138" s="39"/>
      <c r="I138" s="39"/>
      <c r="J138" s="39"/>
      <c r="K138" s="39"/>
      <c r="L138" s="39"/>
      <c r="M138" s="39"/>
      <c r="N138" s="39"/>
      <c r="O138" s="39"/>
      <c r="P138" s="39"/>
      <c r="Q138" s="39"/>
      <c r="R138" s="39"/>
      <c r="S138" s="39"/>
      <c r="T138" s="39"/>
    </row>
    <row r="139" spans="1:20" x14ac:dyDescent="0.25">
      <c r="A139" s="26" t="s">
        <v>177</v>
      </c>
      <c r="B139" s="8" t="s">
        <v>13</v>
      </c>
      <c r="C139" s="41"/>
      <c r="D139" s="39"/>
      <c r="E139" s="39"/>
      <c r="F139" s="39"/>
      <c r="G139" s="39"/>
      <c r="H139" s="39"/>
      <c r="I139" s="39"/>
      <c r="J139" s="39"/>
      <c r="K139" s="39"/>
      <c r="L139" s="39"/>
      <c r="M139" s="39"/>
      <c r="N139" s="39"/>
      <c r="O139" s="39"/>
      <c r="P139" s="39"/>
      <c r="Q139" s="39"/>
      <c r="R139" s="39"/>
      <c r="S139" s="39"/>
      <c r="T139" s="39"/>
    </row>
    <row r="140" spans="1:20" x14ac:dyDescent="0.25">
      <c r="A140" s="26" t="s">
        <v>640</v>
      </c>
      <c r="B140" s="8" t="s">
        <v>13</v>
      </c>
      <c r="C140" s="41"/>
      <c r="D140" s="39"/>
      <c r="E140" s="39"/>
      <c r="F140" s="39"/>
      <c r="G140" s="39"/>
      <c r="H140" s="39"/>
      <c r="I140" s="39"/>
      <c r="J140" s="39"/>
      <c r="K140" s="39"/>
      <c r="L140" s="39"/>
      <c r="M140" s="39"/>
      <c r="N140" s="39"/>
      <c r="O140" s="39"/>
      <c r="P140" s="39"/>
      <c r="Q140" s="39"/>
      <c r="R140" s="39"/>
      <c r="S140" s="39"/>
      <c r="T140" s="39"/>
    </row>
    <row r="141" spans="1:20" x14ac:dyDescent="0.25">
      <c r="A141" s="26" t="s">
        <v>641</v>
      </c>
      <c r="B141" s="8" t="s">
        <v>13</v>
      </c>
      <c r="C141" s="41"/>
      <c r="D141" s="39"/>
      <c r="E141" s="39"/>
      <c r="F141" s="39"/>
      <c r="G141" s="39"/>
      <c r="H141" s="39"/>
      <c r="I141" s="39"/>
      <c r="J141" s="39"/>
      <c r="K141" s="39"/>
      <c r="L141" s="39"/>
      <c r="M141" s="39"/>
      <c r="N141" s="39"/>
      <c r="O141" s="39"/>
      <c r="P141" s="39"/>
      <c r="Q141" s="39"/>
      <c r="R141" s="39"/>
      <c r="S141" s="39"/>
      <c r="T141" s="39"/>
    </row>
    <row r="142" spans="1:20" x14ac:dyDescent="0.25">
      <c r="A142" s="26" t="s">
        <v>642</v>
      </c>
      <c r="B142" s="8" t="s">
        <v>13</v>
      </c>
      <c r="C142" s="41"/>
      <c r="D142" s="39"/>
      <c r="E142" s="39"/>
      <c r="F142" s="39"/>
      <c r="G142" s="39"/>
      <c r="H142" s="39"/>
      <c r="I142" s="39"/>
      <c r="J142" s="39"/>
      <c r="K142" s="39"/>
      <c r="L142" s="39"/>
      <c r="M142" s="39"/>
      <c r="N142" s="39"/>
      <c r="O142" s="39"/>
      <c r="P142" s="39"/>
      <c r="Q142" s="39"/>
      <c r="R142" s="39"/>
      <c r="S142" s="39"/>
      <c r="T142" s="39"/>
    </row>
    <row r="143" spans="1:20" x14ac:dyDescent="0.25">
      <c r="A143" s="26" t="s">
        <v>643</v>
      </c>
      <c r="B143" s="8" t="s">
        <v>13</v>
      </c>
      <c r="C143" s="41"/>
      <c r="D143" s="39"/>
      <c r="E143" s="39"/>
      <c r="F143" s="39"/>
      <c r="G143" s="39"/>
      <c r="H143" s="39"/>
      <c r="I143" s="39"/>
      <c r="J143" s="39"/>
      <c r="K143" s="39"/>
      <c r="L143" s="39"/>
      <c r="M143" s="39"/>
      <c r="N143" s="39"/>
      <c r="O143" s="39"/>
      <c r="P143" s="39"/>
      <c r="Q143" s="39"/>
      <c r="R143" s="39"/>
      <c r="S143" s="39"/>
      <c r="T143" s="39"/>
    </row>
    <row r="144" spans="1:20" x14ac:dyDescent="0.25">
      <c r="A144" s="26" t="s">
        <v>644</v>
      </c>
      <c r="B144" s="8" t="s">
        <v>13</v>
      </c>
      <c r="C144" s="41"/>
      <c r="D144" s="39" t="str">
        <f>B144&amp;B145&amp;B146&amp;B147&amp;B148&amp;B149&amp;B150&amp;B151&amp;B152&amp;B153</f>
        <v>04040404040404040404</v>
      </c>
      <c r="E144" s="39"/>
      <c r="F144" s="39"/>
      <c r="G144" s="39"/>
      <c r="H144" s="39"/>
      <c r="I144" s="39"/>
      <c r="J144" s="39"/>
      <c r="K144" s="39"/>
      <c r="L144" s="39"/>
      <c r="M144" s="39"/>
      <c r="N144" s="39"/>
      <c r="O144" s="39"/>
      <c r="P144" s="39"/>
      <c r="Q144" s="39"/>
      <c r="R144" s="39"/>
      <c r="S144" s="39"/>
      <c r="T144" s="39"/>
    </row>
    <row r="145" spans="1:20" x14ac:dyDescent="0.25">
      <c r="A145" s="26" t="s">
        <v>645</v>
      </c>
      <c r="B145" s="8" t="s">
        <v>13</v>
      </c>
      <c r="C145" s="41"/>
      <c r="D145" s="39"/>
      <c r="E145" s="39"/>
      <c r="F145" s="39"/>
      <c r="G145" s="39"/>
      <c r="H145" s="39"/>
      <c r="I145" s="39"/>
      <c r="J145" s="39"/>
      <c r="K145" s="39"/>
      <c r="L145" s="39"/>
      <c r="M145" s="39"/>
      <c r="N145" s="39"/>
      <c r="O145" s="39"/>
      <c r="P145" s="39"/>
      <c r="Q145" s="39"/>
      <c r="R145" s="39"/>
      <c r="S145" s="39"/>
      <c r="T145" s="39"/>
    </row>
    <row r="146" spans="1:20" x14ac:dyDescent="0.25">
      <c r="A146" s="26" t="s">
        <v>646</v>
      </c>
      <c r="B146" s="8" t="s">
        <v>13</v>
      </c>
      <c r="C146" s="41"/>
      <c r="D146" s="39"/>
      <c r="E146" s="39"/>
      <c r="F146" s="39"/>
      <c r="G146" s="39"/>
      <c r="H146" s="39"/>
      <c r="I146" s="39"/>
      <c r="J146" s="39"/>
      <c r="K146" s="39"/>
      <c r="L146" s="39"/>
      <c r="M146" s="39"/>
      <c r="N146" s="39"/>
      <c r="O146" s="39"/>
      <c r="P146" s="39"/>
      <c r="Q146" s="39"/>
      <c r="R146" s="39"/>
      <c r="S146" s="39"/>
      <c r="T146" s="39"/>
    </row>
    <row r="147" spans="1:20" x14ac:dyDescent="0.25">
      <c r="A147" s="26" t="s">
        <v>647</v>
      </c>
      <c r="B147" s="8" t="s">
        <v>13</v>
      </c>
      <c r="C147" s="41"/>
      <c r="D147" s="39"/>
      <c r="E147" s="39"/>
      <c r="F147" s="39"/>
      <c r="G147" s="39"/>
      <c r="H147" s="39"/>
      <c r="I147" s="39"/>
      <c r="J147" s="39"/>
      <c r="K147" s="39"/>
      <c r="L147" s="39"/>
      <c r="M147" s="39"/>
      <c r="N147" s="39"/>
      <c r="O147" s="39"/>
      <c r="P147" s="39"/>
      <c r="Q147" s="39"/>
      <c r="R147" s="39"/>
      <c r="S147" s="39"/>
      <c r="T147" s="39"/>
    </row>
    <row r="148" spans="1:20" x14ac:dyDescent="0.25">
      <c r="A148" s="26" t="s">
        <v>648</v>
      </c>
      <c r="B148" s="8" t="s">
        <v>13</v>
      </c>
      <c r="C148" s="41"/>
      <c r="D148" s="39"/>
      <c r="E148" s="39"/>
      <c r="F148" s="39"/>
      <c r="G148" s="39"/>
      <c r="H148" s="39"/>
      <c r="I148" s="39"/>
      <c r="J148" s="39"/>
      <c r="K148" s="39"/>
      <c r="L148" s="39"/>
      <c r="M148" s="39"/>
      <c r="N148" s="39"/>
      <c r="O148" s="39"/>
      <c r="P148" s="39"/>
      <c r="Q148" s="39"/>
      <c r="R148" s="39"/>
      <c r="S148" s="39"/>
      <c r="T148" s="39"/>
    </row>
    <row r="149" spans="1:20" x14ac:dyDescent="0.25">
      <c r="A149" s="26" t="s">
        <v>649</v>
      </c>
      <c r="B149" s="8" t="s">
        <v>13</v>
      </c>
      <c r="C149" s="41"/>
      <c r="D149" s="39"/>
      <c r="E149" s="39"/>
      <c r="F149" s="39"/>
      <c r="G149" s="39"/>
      <c r="H149" s="39"/>
      <c r="I149" s="39"/>
      <c r="J149" s="39"/>
      <c r="K149" s="39"/>
      <c r="L149" s="39"/>
      <c r="M149" s="39"/>
      <c r="N149" s="39"/>
      <c r="O149" s="39"/>
      <c r="P149" s="39"/>
      <c r="Q149" s="39"/>
      <c r="R149" s="39"/>
      <c r="S149" s="39"/>
      <c r="T149" s="39"/>
    </row>
    <row r="150" spans="1:20" x14ac:dyDescent="0.25">
      <c r="A150" s="26" t="s">
        <v>650</v>
      </c>
      <c r="B150" s="8" t="s">
        <v>13</v>
      </c>
      <c r="C150" s="41"/>
      <c r="D150" s="39"/>
      <c r="E150" s="39"/>
      <c r="F150" s="39"/>
      <c r="G150" s="39"/>
      <c r="H150" s="39"/>
      <c r="I150" s="39"/>
      <c r="J150" s="39"/>
      <c r="K150" s="39"/>
      <c r="L150" s="39"/>
      <c r="M150" s="39"/>
      <c r="N150" s="39"/>
      <c r="O150" s="39"/>
      <c r="P150" s="39"/>
      <c r="Q150" s="39"/>
      <c r="R150" s="39"/>
      <c r="S150" s="39"/>
      <c r="T150" s="39"/>
    </row>
    <row r="151" spans="1:20" x14ac:dyDescent="0.25">
      <c r="A151" s="26" t="s">
        <v>651</v>
      </c>
      <c r="B151" s="8" t="s">
        <v>13</v>
      </c>
      <c r="C151" s="41"/>
      <c r="D151" s="39"/>
      <c r="E151" s="39"/>
      <c r="F151" s="39"/>
      <c r="G151" s="39"/>
      <c r="H151" s="39"/>
      <c r="I151" s="39"/>
      <c r="J151" s="39"/>
      <c r="K151" s="39"/>
      <c r="L151" s="39"/>
      <c r="M151" s="39"/>
      <c r="N151" s="39"/>
      <c r="O151" s="39"/>
      <c r="P151" s="39"/>
      <c r="Q151" s="39"/>
      <c r="R151" s="39"/>
      <c r="S151" s="39"/>
      <c r="T151" s="39"/>
    </row>
    <row r="152" spans="1:20" x14ac:dyDescent="0.25">
      <c r="A152" s="26" t="s">
        <v>652</v>
      </c>
      <c r="B152" s="8" t="s">
        <v>13</v>
      </c>
      <c r="C152" s="41"/>
      <c r="D152" s="39"/>
      <c r="E152" s="39"/>
      <c r="F152" s="39"/>
      <c r="G152" s="39"/>
      <c r="H152" s="39"/>
      <c r="I152" s="39"/>
      <c r="J152" s="39"/>
      <c r="K152" s="39"/>
      <c r="L152" s="39"/>
      <c r="M152" s="39"/>
      <c r="N152" s="39"/>
      <c r="O152" s="39"/>
      <c r="P152" s="39"/>
      <c r="Q152" s="39"/>
      <c r="R152" s="39"/>
      <c r="S152" s="39"/>
      <c r="T152" s="39"/>
    </row>
    <row r="153" spans="1:20" x14ac:dyDescent="0.25">
      <c r="A153" s="26" t="s">
        <v>653</v>
      </c>
      <c r="B153" s="8" t="s">
        <v>13</v>
      </c>
      <c r="C153" s="41"/>
      <c r="D153" s="39"/>
      <c r="E153" s="39"/>
      <c r="F153" s="39"/>
      <c r="G153" s="39"/>
      <c r="H153" s="39"/>
      <c r="I153" s="39"/>
      <c r="J153" s="39"/>
      <c r="K153" s="39"/>
      <c r="L153" s="39"/>
      <c r="M153" s="39"/>
      <c r="N153" s="39"/>
      <c r="O153" s="39"/>
      <c r="P153" s="39"/>
      <c r="Q153" s="39"/>
      <c r="R153" s="39"/>
      <c r="S153" s="39"/>
      <c r="T153" s="39"/>
    </row>
    <row r="154" spans="1:20" x14ac:dyDescent="0.25">
      <c r="A154" s="26" t="s">
        <v>654</v>
      </c>
      <c r="B154" s="8" t="s">
        <v>13</v>
      </c>
      <c r="C154" s="41"/>
      <c r="D154" s="39" t="str">
        <f>B154&amp;B155&amp;B156&amp;B157&amp;B158&amp;B159&amp;B160&amp;B161&amp;B162&amp;B163</f>
        <v>04040404040404040404</v>
      </c>
      <c r="E154" s="39"/>
      <c r="F154" s="39"/>
      <c r="G154" s="39"/>
      <c r="H154" s="39"/>
      <c r="I154" s="39"/>
      <c r="J154" s="39"/>
      <c r="K154" s="39"/>
      <c r="L154" s="39"/>
      <c r="M154" s="39"/>
      <c r="N154" s="39"/>
      <c r="O154" s="39"/>
      <c r="P154" s="39"/>
      <c r="Q154" s="39"/>
      <c r="R154" s="39"/>
      <c r="S154" s="39"/>
      <c r="T154" s="39"/>
    </row>
    <row r="155" spans="1:20" x14ac:dyDescent="0.25">
      <c r="A155" s="26" t="s">
        <v>655</v>
      </c>
      <c r="B155" s="8" t="s">
        <v>13</v>
      </c>
      <c r="C155" s="41"/>
      <c r="D155" s="39"/>
      <c r="E155" s="39"/>
      <c r="F155" s="39"/>
      <c r="G155" s="39"/>
      <c r="H155" s="39"/>
      <c r="I155" s="39"/>
      <c r="J155" s="39"/>
      <c r="K155" s="39"/>
      <c r="L155" s="39"/>
      <c r="M155" s="39"/>
      <c r="N155" s="39"/>
      <c r="O155" s="39"/>
      <c r="P155" s="39"/>
      <c r="Q155" s="39"/>
      <c r="R155" s="39"/>
      <c r="S155" s="39"/>
      <c r="T155" s="39"/>
    </row>
    <row r="156" spans="1:20" x14ac:dyDescent="0.25">
      <c r="A156" s="26" t="s">
        <v>656</v>
      </c>
      <c r="B156" s="8" t="s">
        <v>13</v>
      </c>
      <c r="C156" s="41"/>
      <c r="D156" s="39"/>
      <c r="E156" s="39"/>
      <c r="F156" s="39"/>
      <c r="G156" s="39"/>
      <c r="H156" s="39"/>
      <c r="I156" s="39"/>
      <c r="J156" s="39"/>
      <c r="K156" s="39"/>
      <c r="L156" s="39"/>
      <c r="M156" s="39"/>
      <c r="N156" s="39"/>
      <c r="O156" s="39"/>
      <c r="P156" s="39"/>
      <c r="Q156" s="39"/>
      <c r="R156" s="39"/>
      <c r="S156" s="39"/>
      <c r="T156" s="39"/>
    </row>
    <row r="157" spans="1:20" x14ac:dyDescent="0.25">
      <c r="A157" s="26" t="s">
        <v>657</v>
      </c>
      <c r="B157" s="8" t="s">
        <v>13</v>
      </c>
      <c r="C157" s="41"/>
      <c r="D157" s="39"/>
      <c r="E157" s="39"/>
      <c r="F157" s="39"/>
      <c r="G157" s="39"/>
      <c r="H157" s="39"/>
      <c r="I157" s="39"/>
      <c r="J157" s="39"/>
      <c r="K157" s="39"/>
      <c r="L157" s="39"/>
      <c r="M157" s="39"/>
      <c r="N157" s="39"/>
      <c r="O157" s="39"/>
      <c r="P157" s="39"/>
      <c r="Q157" s="39"/>
      <c r="R157" s="39"/>
      <c r="S157" s="39"/>
      <c r="T157" s="39"/>
    </row>
    <row r="158" spans="1:20" x14ac:dyDescent="0.25">
      <c r="A158" s="26" t="s">
        <v>658</v>
      </c>
      <c r="B158" s="8" t="s">
        <v>13</v>
      </c>
      <c r="C158" s="41"/>
      <c r="D158" s="39"/>
      <c r="E158" s="39"/>
      <c r="F158" s="39"/>
      <c r="G158" s="39"/>
      <c r="H158" s="39"/>
      <c r="I158" s="39"/>
      <c r="J158" s="39"/>
      <c r="K158" s="39"/>
      <c r="L158" s="39"/>
      <c r="M158" s="39"/>
      <c r="N158" s="39"/>
      <c r="O158" s="39"/>
      <c r="P158" s="39"/>
      <c r="Q158" s="39"/>
      <c r="R158" s="39"/>
      <c r="S158" s="39"/>
      <c r="T158" s="39"/>
    </row>
    <row r="159" spans="1:20" x14ac:dyDescent="0.25">
      <c r="A159" s="26" t="s">
        <v>659</v>
      </c>
      <c r="B159" s="8" t="s">
        <v>13</v>
      </c>
      <c r="C159" s="41"/>
      <c r="D159" s="39"/>
      <c r="E159" s="39"/>
      <c r="F159" s="39"/>
      <c r="G159" s="39"/>
      <c r="H159" s="39"/>
      <c r="I159" s="39"/>
      <c r="J159" s="39"/>
      <c r="K159" s="39"/>
      <c r="L159" s="39"/>
      <c r="M159" s="39"/>
      <c r="N159" s="39"/>
      <c r="O159" s="39"/>
      <c r="P159" s="39"/>
      <c r="Q159" s="39"/>
      <c r="R159" s="39"/>
      <c r="S159" s="39"/>
      <c r="T159" s="39"/>
    </row>
    <row r="160" spans="1:20" x14ac:dyDescent="0.25">
      <c r="A160" s="26" t="s">
        <v>660</v>
      </c>
      <c r="B160" s="8" t="s">
        <v>13</v>
      </c>
      <c r="C160" s="41"/>
      <c r="D160" s="39"/>
      <c r="E160" s="39"/>
      <c r="F160" s="39"/>
      <c r="G160" s="39"/>
      <c r="H160" s="39"/>
      <c r="I160" s="39"/>
      <c r="J160" s="39"/>
      <c r="K160" s="39"/>
      <c r="L160" s="39"/>
      <c r="M160" s="39"/>
      <c r="N160" s="39"/>
      <c r="O160" s="39"/>
      <c r="P160" s="39"/>
      <c r="Q160" s="39"/>
      <c r="R160" s="39"/>
      <c r="S160" s="39"/>
      <c r="T160" s="39"/>
    </row>
    <row r="161" spans="1:20" x14ac:dyDescent="0.25">
      <c r="A161" s="26" t="s">
        <v>661</v>
      </c>
      <c r="B161" s="8" t="s">
        <v>13</v>
      </c>
      <c r="C161" s="41"/>
      <c r="D161" s="39"/>
      <c r="E161" s="39"/>
      <c r="F161" s="39"/>
      <c r="G161" s="39"/>
      <c r="H161" s="39"/>
      <c r="I161" s="39"/>
      <c r="J161" s="39"/>
      <c r="K161" s="39"/>
      <c r="L161" s="39"/>
      <c r="M161" s="39"/>
      <c r="N161" s="39"/>
      <c r="O161" s="39"/>
      <c r="P161" s="39"/>
      <c r="Q161" s="39"/>
      <c r="R161" s="39"/>
      <c r="S161" s="39"/>
      <c r="T161" s="39"/>
    </row>
    <row r="162" spans="1:20" x14ac:dyDescent="0.25">
      <c r="A162" s="26" t="s">
        <v>662</v>
      </c>
      <c r="B162" s="8" t="s">
        <v>13</v>
      </c>
      <c r="C162" s="41"/>
      <c r="D162" s="39"/>
      <c r="E162" s="39"/>
      <c r="F162" s="39"/>
      <c r="G162" s="39"/>
      <c r="H162" s="39"/>
      <c r="I162" s="39"/>
      <c r="J162" s="39"/>
      <c r="K162" s="39"/>
      <c r="L162" s="39"/>
      <c r="M162" s="39"/>
      <c r="N162" s="39"/>
      <c r="O162" s="39"/>
      <c r="P162" s="39"/>
      <c r="Q162" s="39"/>
      <c r="R162" s="39"/>
      <c r="S162" s="39"/>
      <c r="T162" s="39"/>
    </row>
    <row r="163" spans="1:20" x14ac:dyDescent="0.25">
      <c r="A163" s="26" t="s">
        <v>663</v>
      </c>
      <c r="B163" s="8" t="s">
        <v>13</v>
      </c>
      <c r="C163" s="41"/>
      <c r="D163" s="39"/>
      <c r="E163" s="39"/>
      <c r="F163" s="39"/>
      <c r="G163" s="39"/>
      <c r="H163" s="39"/>
      <c r="I163" s="39"/>
      <c r="J163" s="39"/>
      <c r="K163" s="39"/>
      <c r="L163" s="39"/>
      <c r="M163" s="39"/>
      <c r="N163" s="39"/>
      <c r="O163" s="39"/>
      <c r="P163" s="39"/>
      <c r="Q163" s="39"/>
      <c r="R163" s="39"/>
      <c r="S163" s="39"/>
      <c r="T163" s="39"/>
    </row>
    <row r="164" spans="1:20" x14ac:dyDescent="0.25">
      <c r="A164" s="26" t="s">
        <v>664</v>
      </c>
      <c r="B164" s="8" t="s">
        <v>13</v>
      </c>
      <c r="C164" s="41"/>
      <c r="D164" s="39" t="str">
        <f>B164&amp;B165&amp;B166&amp;B167&amp;B168&amp;B169&amp;B170&amp;B171&amp;B172&amp;B173</f>
        <v>04040404040404040404</v>
      </c>
      <c r="E164" s="39"/>
      <c r="F164" s="39"/>
      <c r="G164" s="39"/>
      <c r="H164" s="39"/>
      <c r="I164" s="39"/>
      <c r="J164" s="39"/>
      <c r="K164" s="39"/>
      <c r="L164" s="39"/>
      <c r="M164" s="39"/>
      <c r="N164" s="39"/>
      <c r="O164" s="39"/>
      <c r="P164" s="39"/>
      <c r="Q164" s="39"/>
      <c r="R164" s="39"/>
      <c r="S164" s="39"/>
      <c r="T164" s="39"/>
    </row>
    <row r="165" spans="1:20" x14ac:dyDescent="0.25">
      <c r="A165" s="26" t="s">
        <v>665</v>
      </c>
      <c r="B165" s="8" t="s">
        <v>13</v>
      </c>
      <c r="C165" s="41"/>
      <c r="D165" s="39"/>
      <c r="E165" s="39"/>
      <c r="F165" s="39"/>
      <c r="G165" s="39"/>
      <c r="H165" s="39"/>
      <c r="I165" s="39"/>
      <c r="J165" s="39"/>
      <c r="K165" s="39"/>
      <c r="L165" s="39"/>
      <c r="M165" s="39"/>
      <c r="N165" s="39"/>
      <c r="O165" s="39"/>
      <c r="P165" s="39"/>
      <c r="Q165" s="39"/>
      <c r="R165" s="39"/>
      <c r="S165" s="39"/>
      <c r="T165" s="39"/>
    </row>
    <row r="166" spans="1:20" x14ac:dyDescent="0.25">
      <c r="A166" s="26" t="s">
        <v>666</v>
      </c>
      <c r="B166" s="8" t="s">
        <v>13</v>
      </c>
      <c r="C166" s="41"/>
      <c r="D166" s="39"/>
      <c r="E166" s="39"/>
      <c r="F166" s="39"/>
      <c r="G166" s="39"/>
      <c r="H166" s="39"/>
      <c r="I166" s="39"/>
      <c r="J166" s="39"/>
      <c r="K166" s="39"/>
      <c r="L166" s="39"/>
      <c r="M166" s="39"/>
      <c r="N166" s="39"/>
      <c r="O166" s="39"/>
      <c r="P166" s="39"/>
      <c r="Q166" s="39"/>
      <c r="R166" s="39"/>
      <c r="S166" s="39"/>
      <c r="T166" s="39"/>
    </row>
    <row r="167" spans="1:20" x14ac:dyDescent="0.25">
      <c r="A167" s="26" t="s">
        <v>667</v>
      </c>
      <c r="B167" s="8" t="s">
        <v>13</v>
      </c>
      <c r="C167" s="41"/>
      <c r="D167" s="39"/>
      <c r="E167" s="39"/>
      <c r="F167" s="39"/>
      <c r="G167" s="39"/>
      <c r="H167" s="39"/>
      <c r="I167" s="39"/>
      <c r="J167" s="39"/>
      <c r="K167" s="39"/>
      <c r="L167" s="39"/>
      <c r="M167" s="39"/>
      <c r="N167" s="39"/>
      <c r="O167" s="39"/>
      <c r="P167" s="39"/>
      <c r="Q167" s="39"/>
      <c r="R167" s="39"/>
      <c r="S167" s="39"/>
      <c r="T167" s="39"/>
    </row>
    <row r="168" spans="1:20" x14ac:dyDescent="0.25">
      <c r="A168" s="26" t="s">
        <v>668</v>
      </c>
      <c r="B168" s="8" t="s">
        <v>13</v>
      </c>
      <c r="C168" s="41"/>
      <c r="D168" s="39"/>
      <c r="E168" s="39"/>
      <c r="F168" s="39"/>
      <c r="G168" s="39"/>
      <c r="H168" s="39"/>
      <c r="I168" s="39"/>
      <c r="J168" s="39"/>
      <c r="K168" s="39"/>
      <c r="L168" s="39"/>
      <c r="M168" s="39"/>
      <c r="N168" s="39"/>
      <c r="O168" s="39"/>
      <c r="P168" s="39"/>
      <c r="Q168" s="39"/>
      <c r="R168" s="39"/>
      <c r="S168" s="39"/>
      <c r="T168" s="39"/>
    </row>
    <row r="169" spans="1:20" x14ac:dyDescent="0.25">
      <c r="A169" s="26" t="s">
        <v>669</v>
      </c>
      <c r="B169" s="8" t="s">
        <v>13</v>
      </c>
      <c r="C169" s="41"/>
      <c r="D169" s="39"/>
      <c r="E169" s="39"/>
      <c r="F169" s="39"/>
      <c r="G169" s="39"/>
      <c r="H169" s="39"/>
      <c r="I169" s="39"/>
      <c r="J169" s="39"/>
      <c r="K169" s="39"/>
      <c r="L169" s="39"/>
      <c r="M169" s="39"/>
      <c r="N169" s="39"/>
      <c r="O169" s="39"/>
      <c r="P169" s="39"/>
      <c r="Q169" s="39"/>
      <c r="R169" s="39"/>
      <c r="S169" s="39"/>
      <c r="T169" s="39"/>
    </row>
    <row r="170" spans="1:20" x14ac:dyDescent="0.25">
      <c r="A170" s="26" t="s">
        <v>670</v>
      </c>
      <c r="B170" s="8" t="s">
        <v>13</v>
      </c>
      <c r="C170" s="41"/>
      <c r="D170" s="39"/>
      <c r="E170" s="39"/>
      <c r="F170" s="39"/>
      <c r="G170" s="39"/>
      <c r="H170" s="39"/>
      <c r="I170" s="39"/>
      <c r="J170" s="39"/>
      <c r="K170" s="39"/>
      <c r="L170" s="39"/>
      <c r="M170" s="39"/>
      <c r="N170" s="39"/>
      <c r="O170" s="39"/>
      <c r="P170" s="39"/>
      <c r="Q170" s="39"/>
      <c r="R170" s="39"/>
      <c r="S170" s="39"/>
      <c r="T170" s="39"/>
    </row>
    <row r="171" spans="1:20" x14ac:dyDescent="0.25">
      <c r="A171" s="26" t="s">
        <v>671</v>
      </c>
      <c r="B171" s="8" t="s">
        <v>13</v>
      </c>
      <c r="C171" s="41"/>
      <c r="D171" s="39"/>
      <c r="E171" s="39"/>
      <c r="F171" s="39"/>
      <c r="G171" s="39"/>
      <c r="H171" s="39"/>
      <c r="I171" s="39"/>
      <c r="J171" s="39"/>
      <c r="K171" s="39"/>
      <c r="L171" s="39"/>
      <c r="M171" s="39"/>
      <c r="N171" s="39"/>
      <c r="O171" s="39"/>
      <c r="P171" s="39"/>
      <c r="Q171" s="39"/>
      <c r="R171" s="39"/>
      <c r="S171" s="39"/>
      <c r="T171" s="39"/>
    </row>
    <row r="172" spans="1:20" x14ac:dyDescent="0.25">
      <c r="A172" s="26" t="s">
        <v>672</v>
      </c>
      <c r="B172" s="8" t="s">
        <v>13</v>
      </c>
      <c r="C172" s="41"/>
      <c r="D172" s="39"/>
      <c r="E172" s="39"/>
      <c r="F172" s="39"/>
      <c r="G172" s="39"/>
      <c r="H172" s="39"/>
      <c r="I172" s="39"/>
      <c r="J172" s="39"/>
      <c r="K172" s="39"/>
      <c r="L172" s="39"/>
      <c r="M172" s="39"/>
      <c r="N172" s="39"/>
      <c r="O172" s="39"/>
      <c r="P172" s="39"/>
      <c r="Q172" s="39"/>
      <c r="R172" s="39"/>
      <c r="S172" s="39"/>
      <c r="T172" s="39"/>
    </row>
    <row r="173" spans="1:20" x14ac:dyDescent="0.25">
      <c r="A173" s="26" t="s">
        <v>673</v>
      </c>
      <c r="B173" s="8" t="s">
        <v>13</v>
      </c>
      <c r="C173" s="41"/>
      <c r="D173" s="39"/>
      <c r="E173" s="39"/>
      <c r="F173" s="39"/>
      <c r="G173" s="39"/>
      <c r="H173" s="39"/>
      <c r="I173" s="39"/>
      <c r="J173" s="39"/>
      <c r="K173" s="39"/>
      <c r="L173" s="39"/>
      <c r="M173" s="39"/>
      <c r="N173" s="39"/>
      <c r="O173" s="39"/>
      <c r="P173" s="39"/>
      <c r="Q173" s="39"/>
      <c r="R173" s="39"/>
      <c r="S173" s="39"/>
      <c r="T173" s="39"/>
    </row>
    <row r="174" spans="1:20" x14ac:dyDescent="0.25">
      <c r="A174" s="26" t="s">
        <v>674</v>
      </c>
      <c r="B174" s="8" t="s">
        <v>13</v>
      </c>
      <c r="C174" s="41"/>
      <c r="D174" s="39" t="str">
        <f>B174&amp;B175&amp;B176&amp;B177&amp;B178&amp;B179&amp;B180&amp;B181&amp;B182&amp;B183</f>
        <v>04040404040404040404</v>
      </c>
      <c r="E174" s="39"/>
      <c r="F174" s="39"/>
      <c r="G174" s="39"/>
      <c r="H174" s="39"/>
      <c r="I174" s="39"/>
      <c r="J174" s="39"/>
      <c r="K174" s="39"/>
      <c r="L174" s="39"/>
      <c r="M174" s="39"/>
      <c r="N174" s="39"/>
      <c r="O174" s="39"/>
      <c r="P174" s="39"/>
      <c r="Q174" s="39"/>
      <c r="R174" s="39"/>
      <c r="S174" s="39"/>
      <c r="T174" s="39"/>
    </row>
    <row r="175" spans="1:20" x14ac:dyDescent="0.25">
      <c r="A175" s="26" t="s">
        <v>675</v>
      </c>
      <c r="B175" s="8" t="s">
        <v>13</v>
      </c>
      <c r="C175" s="41"/>
      <c r="D175" s="39"/>
      <c r="E175" s="39"/>
      <c r="F175" s="39"/>
      <c r="G175" s="39"/>
      <c r="H175" s="39"/>
      <c r="I175" s="39"/>
      <c r="J175" s="39"/>
      <c r="K175" s="39"/>
      <c r="L175" s="39"/>
      <c r="M175" s="39"/>
      <c r="N175" s="39"/>
      <c r="O175" s="39"/>
      <c r="P175" s="39"/>
      <c r="Q175" s="39"/>
      <c r="R175" s="39"/>
      <c r="S175" s="39"/>
      <c r="T175" s="39"/>
    </row>
    <row r="176" spans="1:20" x14ac:dyDescent="0.25">
      <c r="A176" s="26" t="s">
        <v>676</v>
      </c>
      <c r="B176" s="8" t="s">
        <v>13</v>
      </c>
      <c r="C176" s="41"/>
      <c r="D176" s="39"/>
      <c r="E176" s="39"/>
      <c r="F176" s="39"/>
      <c r="G176" s="39"/>
      <c r="H176" s="39"/>
      <c r="I176" s="39"/>
      <c r="J176" s="39"/>
      <c r="K176" s="39"/>
      <c r="L176" s="39"/>
      <c r="M176" s="39"/>
      <c r="N176" s="39"/>
      <c r="O176" s="39"/>
      <c r="P176" s="39"/>
      <c r="Q176" s="39"/>
      <c r="R176" s="39"/>
      <c r="S176" s="39"/>
      <c r="T176" s="39"/>
    </row>
    <row r="177" spans="1:20" x14ac:dyDescent="0.25">
      <c r="A177" s="26" t="s">
        <v>677</v>
      </c>
      <c r="B177" s="8" t="s">
        <v>13</v>
      </c>
      <c r="C177" s="41"/>
      <c r="D177" s="39"/>
      <c r="E177" s="39"/>
      <c r="F177" s="39"/>
      <c r="G177" s="39"/>
      <c r="H177" s="39"/>
      <c r="I177" s="39"/>
      <c r="J177" s="39"/>
      <c r="K177" s="39"/>
      <c r="L177" s="39"/>
      <c r="M177" s="39"/>
      <c r="N177" s="39"/>
      <c r="O177" s="39"/>
      <c r="P177" s="39"/>
      <c r="Q177" s="39"/>
      <c r="R177" s="39"/>
      <c r="S177" s="39"/>
      <c r="T177" s="39"/>
    </row>
    <row r="178" spans="1:20" x14ac:dyDescent="0.25">
      <c r="A178" s="26" t="s">
        <v>678</v>
      </c>
      <c r="B178" s="8" t="s">
        <v>13</v>
      </c>
      <c r="C178" s="41"/>
      <c r="D178" s="39"/>
      <c r="E178" s="39"/>
      <c r="F178" s="39"/>
      <c r="G178" s="39"/>
      <c r="H178" s="39"/>
      <c r="I178" s="39"/>
      <c r="J178" s="39"/>
      <c r="K178" s="39"/>
      <c r="L178" s="39"/>
      <c r="M178" s="39"/>
      <c r="N178" s="39"/>
      <c r="O178" s="39"/>
      <c r="P178" s="39"/>
      <c r="Q178" s="39"/>
      <c r="R178" s="39"/>
      <c r="S178" s="39"/>
      <c r="T178" s="39"/>
    </row>
    <row r="179" spans="1:20" x14ac:dyDescent="0.25">
      <c r="A179" s="26" t="s">
        <v>679</v>
      </c>
      <c r="B179" s="8" t="s">
        <v>13</v>
      </c>
      <c r="C179" s="41"/>
      <c r="D179" s="39"/>
      <c r="E179" s="39"/>
      <c r="F179" s="39"/>
      <c r="G179" s="39"/>
      <c r="H179" s="39"/>
      <c r="I179" s="39"/>
      <c r="J179" s="39"/>
      <c r="K179" s="39"/>
      <c r="L179" s="39"/>
      <c r="M179" s="39"/>
      <c r="N179" s="39"/>
      <c r="O179" s="39"/>
      <c r="P179" s="39"/>
      <c r="Q179" s="39"/>
      <c r="R179" s="39"/>
      <c r="S179" s="39"/>
      <c r="T179" s="39"/>
    </row>
    <row r="180" spans="1:20" x14ac:dyDescent="0.25">
      <c r="A180" s="26" t="s">
        <v>680</v>
      </c>
      <c r="B180" s="8" t="s">
        <v>13</v>
      </c>
      <c r="C180" s="41"/>
      <c r="D180" s="39"/>
      <c r="E180" s="39"/>
      <c r="F180" s="39"/>
      <c r="G180" s="39"/>
      <c r="H180" s="39"/>
      <c r="I180" s="39"/>
      <c r="J180" s="39"/>
      <c r="K180" s="39"/>
      <c r="L180" s="39"/>
      <c r="M180" s="39"/>
      <c r="N180" s="39"/>
      <c r="O180" s="39"/>
      <c r="P180" s="39"/>
      <c r="Q180" s="39"/>
      <c r="R180" s="39"/>
      <c r="S180" s="39"/>
      <c r="T180" s="39"/>
    </row>
    <row r="181" spans="1:20" x14ac:dyDescent="0.25">
      <c r="A181" s="26"/>
      <c r="B181" s="8" t="s">
        <v>13</v>
      </c>
      <c r="C181" s="41"/>
      <c r="D181" s="39"/>
      <c r="E181" s="39"/>
      <c r="F181" s="39"/>
      <c r="G181" s="39"/>
      <c r="H181" s="39"/>
      <c r="I181" s="39"/>
      <c r="J181" s="39"/>
      <c r="K181" s="39"/>
      <c r="L181" s="39"/>
      <c r="M181" s="39"/>
      <c r="N181" s="39"/>
      <c r="O181" s="39"/>
      <c r="P181" s="39"/>
      <c r="Q181" s="39"/>
      <c r="R181" s="39"/>
      <c r="S181" s="39"/>
      <c r="T181" s="39"/>
    </row>
    <row r="182" spans="1:20" x14ac:dyDescent="0.25">
      <c r="A182" s="26"/>
      <c r="B182" s="8" t="s">
        <v>13</v>
      </c>
      <c r="C182" s="41"/>
      <c r="D182" s="39"/>
      <c r="E182" s="39"/>
      <c r="F182" s="39"/>
      <c r="G182" s="39"/>
      <c r="H182" s="39"/>
      <c r="I182" s="39"/>
      <c r="J182" s="39"/>
      <c r="K182" s="39"/>
      <c r="L182" s="39"/>
      <c r="M182" s="39"/>
      <c r="N182" s="39"/>
      <c r="O182" s="39"/>
      <c r="P182" s="39"/>
      <c r="Q182" s="39"/>
      <c r="R182" s="39"/>
      <c r="S182" s="39"/>
      <c r="T182" s="39"/>
    </row>
    <row r="183" spans="1:20" x14ac:dyDescent="0.25">
      <c r="A183" s="26" t="s">
        <v>681</v>
      </c>
      <c r="B183" s="8" t="s">
        <v>13</v>
      </c>
      <c r="C183" s="41"/>
      <c r="D183" s="39"/>
      <c r="E183" s="39"/>
      <c r="F183" s="39"/>
      <c r="G183" s="39"/>
      <c r="H183" s="39"/>
      <c r="I183" s="39"/>
      <c r="J183" s="39"/>
      <c r="K183" s="39"/>
      <c r="L183" s="39"/>
      <c r="M183" s="39"/>
      <c r="N183" s="39"/>
      <c r="O183" s="39"/>
      <c r="P183" s="39"/>
      <c r="Q183" s="39"/>
      <c r="R183" s="39"/>
      <c r="S183" s="39"/>
      <c r="T183" s="39"/>
    </row>
    <row r="184" spans="1:20" x14ac:dyDescent="0.25">
      <c r="A184" s="26" t="s">
        <v>682</v>
      </c>
      <c r="B184" s="8" t="s">
        <v>13</v>
      </c>
      <c r="C184" s="41"/>
      <c r="D184" s="39" t="str">
        <f>B184&amp;B185&amp;B186&amp;B187&amp;B188&amp;B189&amp;B190&amp;B191&amp;B192&amp;B193</f>
        <v>04040404040404040404</v>
      </c>
      <c r="E184" s="39"/>
      <c r="F184" s="39"/>
      <c r="G184" s="39"/>
      <c r="H184" s="39"/>
      <c r="I184" s="39"/>
      <c r="J184" s="39"/>
      <c r="K184" s="39"/>
      <c r="L184" s="39"/>
      <c r="M184" s="39"/>
      <c r="N184" s="39"/>
      <c r="O184" s="39"/>
      <c r="P184" s="39"/>
      <c r="Q184" s="39"/>
      <c r="R184" s="39"/>
      <c r="S184" s="39"/>
      <c r="T184" s="39"/>
    </row>
    <row r="185" spans="1:20" x14ac:dyDescent="0.25">
      <c r="A185" s="26"/>
      <c r="B185" s="8" t="s">
        <v>13</v>
      </c>
      <c r="C185" s="41"/>
      <c r="D185" s="39"/>
      <c r="E185" s="39"/>
      <c r="F185" s="39"/>
      <c r="G185" s="39"/>
      <c r="H185" s="39"/>
      <c r="I185" s="39"/>
      <c r="J185" s="39"/>
      <c r="K185" s="39"/>
      <c r="L185" s="39"/>
      <c r="M185" s="39"/>
      <c r="N185" s="39"/>
      <c r="O185" s="39"/>
      <c r="P185" s="39"/>
      <c r="Q185" s="39"/>
      <c r="R185" s="39"/>
      <c r="S185" s="39"/>
      <c r="T185" s="39"/>
    </row>
    <row r="186" spans="1:20" x14ac:dyDescent="0.25">
      <c r="A186" s="26"/>
      <c r="B186" s="8" t="s">
        <v>13</v>
      </c>
      <c r="C186" s="41"/>
      <c r="D186" s="39"/>
      <c r="E186" s="39"/>
      <c r="F186" s="39"/>
      <c r="G186" s="39"/>
      <c r="H186" s="39"/>
      <c r="I186" s="39"/>
      <c r="J186" s="39"/>
      <c r="K186" s="39"/>
      <c r="L186" s="39"/>
      <c r="M186" s="39"/>
      <c r="N186" s="39"/>
      <c r="O186" s="39"/>
      <c r="P186" s="39"/>
      <c r="Q186" s="39"/>
      <c r="R186" s="39"/>
      <c r="S186" s="39"/>
      <c r="T186" s="39"/>
    </row>
    <row r="187" spans="1:20" x14ac:dyDescent="0.25">
      <c r="A187" s="26"/>
      <c r="B187" s="8" t="s">
        <v>13</v>
      </c>
      <c r="C187" s="41"/>
      <c r="D187" s="39"/>
      <c r="E187" s="39"/>
      <c r="F187" s="39"/>
      <c r="G187" s="39"/>
      <c r="H187" s="39"/>
      <c r="I187" s="39"/>
      <c r="J187" s="39"/>
      <c r="K187" s="39"/>
      <c r="L187" s="39"/>
      <c r="M187" s="39"/>
      <c r="N187" s="39"/>
      <c r="O187" s="39"/>
      <c r="P187" s="39"/>
      <c r="Q187" s="39"/>
      <c r="R187" s="39"/>
      <c r="S187" s="39"/>
      <c r="T187" s="39"/>
    </row>
    <row r="188" spans="1:20" x14ac:dyDescent="0.25">
      <c r="A188" s="26"/>
      <c r="B188" s="8" t="s">
        <v>13</v>
      </c>
      <c r="C188" s="41"/>
      <c r="D188" s="39"/>
      <c r="E188" s="39"/>
      <c r="F188" s="39"/>
      <c r="G188" s="39"/>
      <c r="H188" s="39"/>
      <c r="I188" s="39"/>
      <c r="J188" s="39"/>
      <c r="K188" s="39"/>
      <c r="L188" s="39"/>
      <c r="M188" s="39"/>
      <c r="N188" s="39"/>
      <c r="O188" s="39"/>
      <c r="P188" s="39"/>
      <c r="Q188" s="39"/>
      <c r="R188" s="39"/>
      <c r="S188" s="39"/>
      <c r="T188" s="39"/>
    </row>
    <row r="189" spans="1:20" x14ac:dyDescent="0.25">
      <c r="A189" s="26" t="s">
        <v>683</v>
      </c>
      <c r="B189" s="8" t="s">
        <v>13</v>
      </c>
      <c r="C189" s="41"/>
      <c r="D189" s="39"/>
      <c r="E189" s="39"/>
      <c r="F189" s="39"/>
      <c r="G189" s="39"/>
      <c r="H189" s="39"/>
      <c r="I189" s="39"/>
      <c r="J189" s="39"/>
      <c r="K189" s="39"/>
      <c r="L189" s="39"/>
      <c r="M189" s="39"/>
      <c r="N189" s="39"/>
      <c r="O189" s="39"/>
      <c r="P189" s="39"/>
      <c r="Q189" s="39"/>
      <c r="R189" s="39"/>
      <c r="S189" s="39"/>
      <c r="T189" s="39"/>
    </row>
    <row r="190" spans="1:20" x14ac:dyDescent="0.25">
      <c r="A190" s="26" t="s">
        <v>684</v>
      </c>
      <c r="B190" s="8" t="s">
        <v>13</v>
      </c>
      <c r="C190" s="41"/>
      <c r="D190" s="39"/>
      <c r="E190" s="39"/>
      <c r="F190" s="39"/>
      <c r="G190" s="39"/>
      <c r="H190" s="39"/>
      <c r="I190" s="39"/>
      <c r="J190" s="39"/>
      <c r="K190" s="39"/>
      <c r="L190" s="39"/>
      <c r="M190" s="39"/>
      <c r="N190" s="39"/>
      <c r="O190" s="39"/>
      <c r="P190" s="39"/>
      <c r="Q190" s="39"/>
      <c r="R190" s="39"/>
      <c r="S190" s="39"/>
      <c r="T190" s="39"/>
    </row>
    <row r="191" spans="1:20" x14ac:dyDescent="0.25">
      <c r="A191" s="26" t="s">
        <v>685</v>
      </c>
      <c r="B191" s="8" t="s">
        <v>13</v>
      </c>
      <c r="C191" s="41"/>
      <c r="D191" s="39"/>
      <c r="E191" s="39"/>
      <c r="F191" s="39"/>
      <c r="G191" s="39"/>
      <c r="H191" s="39"/>
      <c r="I191" s="39"/>
      <c r="J191" s="39"/>
      <c r="K191" s="39"/>
      <c r="L191" s="39"/>
      <c r="M191" s="39"/>
      <c r="N191" s="39"/>
      <c r="O191" s="39"/>
      <c r="P191" s="39"/>
      <c r="Q191" s="39"/>
      <c r="R191" s="39"/>
      <c r="S191" s="39"/>
      <c r="T191" s="39"/>
    </row>
    <row r="192" spans="1:20" x14ac:dyDescent="0.25">
      <c r="A192" s="26" t="s">
        <v>686</v>
      </c>
      <c r="B192" s="8" t="s">
        <v>13</v>
      </c>
      <c r="C192" s="41"/>
      <c r="D192" s="39"/>
      <c r="E192" s="39"/>
      <c r="F192" s="39"/>
      <c r="G192" s="39"/>
      <c r="H192" s="39"/>
      <c r="I192" s="39"/>
      <c r="J192" s="39"/>
      <c r="K192" s="39"/>
      <c r="L192" s="39"/>
      <c r="M192" s="39"/>
      <c r="N192" s="39"/>
      <c r="O192" s="39"/>
      <c r="P192" s="39"/>
      <c r="Q192" s="39"/>
      <c r="R192" s="39"/>
      <c r="S192" s="39"/>
      <c r="T192" s="39"/>
    </row>
    <row r="193" spans="1:91" x14ac:dyDescent="0.25">
      <c r="A193" s="26"/>
      <c r="B193" s="8" t="s">
        <v>13</v>
      </c>
      <c r="C193" s="41"/>
      <c r="D193" s="39"/>
      <c r="E193" s="39"/>
      <c r="F193" s="39"/>
      <c r="G193" s="39"/>
      <c r="H193" s="39"/>
      <c r="I193" s="39"/>
      <c r="J193" s="39"/>
      <c r="K193" s="39"/>
      <c r="L193" s="39"/>
      <c r="M193" s="39"/>
      <c r="N193" s="39"/>
      <c r="O193" s="39"/>
      <c r="P193" s="39"/>
      <c r="Q193" s="39"/>
      <c r="R193" s="39"/>
      <c r="S193" s="39"/>
      <c r="T193" s="39"/>
    </row>
    <row r="194" spans="1:91" x14ac:dyDescent="0.25">
      <c r="A194" s="26"/>
      <c r="B194" s="8" t="s">
        <v>13</v>
      </c>
      <c r="C194" s="41"/>
      <c r="D194" s="39" t="str">
        <f>B194&amp;B195&amp;B196&amp;B197</f>
        <v>04040404</v>
      </c>
      <c r="E194" s="39"/>
      <c r="F194" s="39"/>
      <c r="G194" s="39"/>
      <c r="H194" s="39"/>
      <c r="I194" s="39"/>
      <c r="J194" s="39"/>
      <c r="K194" s="39"/>
      <c r="L194" s="39"/>
      <c r="M194" s="39"/>
      <c r="N194" s="39"/>
      <c r="O194" s="39"/>
      <c r="P194" s="39"/>
      <c r="Q194" s="39"/>
      <c r="R194" s="39"/>
      <c r="S194" s="39"/>
      <c r="T194" s="39"/>
    </row>
    <row r="195" spans="1:91" x14ac:dyDescent="0.25">
      <c r="A195" s="26"/>
      <c r="B195" s="8" t="s">
        <v>13</v>
      </c>
      <c r="C195" s="41"/>
      <c r="D195" s="39"/>
      <c r="E195" s="39"/>
      <c r="F195" s="39"/>
      <c r="G195" s="39"/>
      <c r="H195" s="39"/>
      <c r="I195" s="39"/>
      <c r="J195" s="39"/>
      <c r="K195" s="39"/>
      <c r="L195" s="39"/>
      <c r="M195" s="39"/>
      <c r="N195" s="39"/>
      <c r="O195" s="39"/>
      <c r="P195" s="39"/>
      <c r="Q195" s="39"/>
      <c r="R195" s="39"/>
      <c r="S195" s="39"/>
      <c r="T195" s="39"/>
    </row>
    <row r="196" spans="1:91" x14ac:dyDescent="0.25">
      <c r="A196" s="26"/>
      <c r="B196" s="8" t="s">
        <v>13</v>
      </c>
      <c r="C196" s="41"/>
      <c r="D196" s="39"/>
      <c r="E196" s="39"/>
      <c r="F196" s="39"/>
      <c r="G196" s="39"/>
      <c r="H196" s="39"/>
      <c r="I196" s="39"/>
      <c r="J196" s="39"/>
      <c r="K196" s="39"/>
      <c r="L196" s="39"/>
      <c r="M196" s="39"/>
      <c r="N196" s="39"/>
      <c r="O196" s="39"/>
      <c r="P196" s="39"/>
      <c r="Q196" s="39"/>
      <c r="R196" s="39"/>
      <c r="S196" s="39"/>
      <c r="T196" s="39"/>
    </row>
    <row r="197" spans="1:91" x14ac:dyDescent="0.25">
      <c r="A197" s="26"/>
      <c r="B197" s="8" t="s">
        <v>13</v>
      </c>
      <c r="C197" s="41"/>
      <c r="D197" s="39"/>
      <c r="E197" s="39"/>
      <c r="F197" s="39"/>
      <c r="G197" s="39"/>
      <c r="H197" s="39"/>
      <c r="I197" s="39"/>
      <c r="J197" s="39"/>
      <c r="K197" s="39"/>
      <c r="L197" s="39"/>
      <c r="M197" s="39"/>
      <c r="N197" s="39"/>
      <c r="O197" s="39"/>
      <c r="P197" s="39"/>
      <c r="Q197" s="39"/>
      <c r="R197" s="39"/>
      <c r="S197" s="39"/>
      <c r="T197" s="39"/>
    </row>
    <row r="198" spans="1:91" x14ac:dyDescent="0.25">
      <c r="A198" s="37"/>
      <c r="B198" s="37"/>
      <c r="C198" s="37"/>
      <c r="D198" s="37"/>
      <c r="E198" s="37"/>
      <c r="F198" s="37"/>
      <c r="G198" s="37"/>
      <c r="H198" s="37"/>
      <c r="I198" s="37"/>
      <c r="J198" s="37"/>
      <c r="K198" s="37"/>
      <c r="L198" s="37"/>
      <c r="M198" s="37"/>
      <c r="N198" s="37"/>
      <c r="O198" s="37"/>
      <c r="P198" s="37"/>
      <c r="Q198" s="37"/>
      <c r="R198" s="37"/>
      <c r="S198" s="37"/>
      <c r="T198" s="37"/>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row>
    <row r="199" spans="1:91" x14ac:dyDescent="0.25">
      <c r="A199" s="26" t="s">
        <v>687</v>
      </c>
      <c r="B199" s="47" t="s">
        <v>104</v>
      </c>
      <c r="C199" s="48" t="s">
        <v>688</v>
      </c>
      <c r="D199" s="49"/>
      <c r="E199" s="49"/>
      <c r="F199" s="49"/>
      <c r="G199" s="49"/>
      <c r="H199" s="49"/>
      <c r="I199" s="49"/>
      <c r="J199" s="49"/>
      <c r="K199" s="49"/>
      <c r="L199" s="49"/>
      <c r="M199" s="49"/>
      <c r="N199" s="49"/>
      <c r="O199" s="49"/>
      <c r="P199" s="49"/>
      <c r="Q199" s="39"/>
      <c r="R199" s="39"/>
      <c r="S199" s="39"/>
      <c r="T199" s="39"/>
    </row>
    <row r="200" spans="1:91" x14ac:dyDescent="0.25">
      <c r="A200" s="26" t="s">
        <v>689</v>
      </c>
      <c r="B200" s="47" t="s">
        <v>202</v>
      </c>
      <c r="C200" s="48" t="s">
        <v>690</v>
      </c>
      <c r="D200" s="49"/>
      <c r="E200" s="49"/>
      <c r="F200" s="49"/>
      <c r="G200" s="49"/>
      <c r="H200" s="49"/>
      <c r="I200" s="49"/>
      <c r="J200" s="49"/>
      <c r="K200" s="49"/>
      <c r="L200" s="49"/>
      <c r="M200" s="49"/>
      <c r="N200" s="49"/>
      <c r="O200" s="49"/>
      <c r="P200" s="49"/>
      <c r="Q200" s="39"/>
      <c r="R200" s="39"/>
      <c r="S200" s="39"/>
      <c r="T200" s="39"/>
    </row>
    <row r="201" spans="1:91" x14ac:dyDescent="0.25">
      <c r="A201" s="39"/>
      <c r="B201" s="39"/>
      <c r="C201" s="39"/>
      <c r="D201" s="39"/>
      <c r="E201" s="39"/>
      <c r="F201" s="39"/>
      <c r="G201" s="39"/>
      <c r="H201" s="39"/>
      <c r="I201" s="39"/>
      <c r="J201" s="39"/>
      <c r="K201" s="39"/>
      <c r="L201" s="39"/>
      <c r="M201" s="39"/>
      <c r="N201" s="39"/>
      <c r="O201" s="39"/>
      <c r="P201" s="39"/>
      <c r="Q201" s="39"/>
      <c r="R201" s="39"/>
      <c r="S201" s="39"/>
      <c r="T201" s="39"/>
    </row>
    <row r="202" spans="1:91" x14ac:dyDescent="0.25">
      <c r="A202" s="39"/>
      <c r="B202" s="39"/>
      <c r="C202" s="39"/>
      <c r="D202" s="39"/>
      <c r="E202" s="39"/>
      <c r="F202" s="39"/>
      <c r="G202" s="39"/>
      <c r="H202" s="39"/>
      <c r="I202" s="39"/>
      <c r="J202" s="39"/>
      <c r="K202" s="39"/>
      <c r="L202" s="39"/>
      <c r="M202" s="39"/>
      <c r="N202" s="39"/>
      <c r="O202" s="39"/>
      <c r="P202" s="39"/>
      <c r="Q202" s="39"/>
      <c r="R202" s="39"/>
      <c r="S202" s="39"/>
      <c r="T202" s="39"/>
    </row>
    <row r="203" spans="1:91" x14ac:dyDescent="0.25">
      <c r="A203" s="39"/>
      <c r="B203" s="39"/>
      <c r="C203" s="39"/>
      <c r="D203" s="39"/>
      <c r="E203" s="39"/>
      <c r="F203" s="39"/>
      <c r="G203" s="39"/>
      <c r="H203" s="39"/>
      <c r="I203" s="39"/>
      <c r="J203" s="39"/>
      <c r="K203" s="39"/>
      <c r="L203" s="39"/>
      <c r="M203" s="39"/>
      <c r="N203" s="39"/>
      <c r="O203" s="39"/>
      <c r="P203" s="39"/>
      <c r="Q203" s="39"/>
      <c r="R203" s="39"/>
      <c r="S203" s="39"/>
      <c r="T203" s="39"/>
    </row>
    <row r="204" spans="1:91" x14ac:dyDescent="0.25">
      <c r="A204" s="39"/>
      <c r="B204" s="39"/>
      <c r="C204" s="39"/>
      <c r="D204" s="39"/>
      <c r="E204" s="39"/>
      <c r="F204" s="39"/>
      <c r="G204" s="39"/>
      <c r="H204" s="39"/>
      <c r="I204" s="39"/>
      <c r="J204" s="39"/>
      <c r="K204" s="39"/>
      <c r="L204" s="39"/>
      <c r="M204" s="39"/>
      <c r="N204" s="39"/>
      <c r="O204" s="39"/>
      <c r="P204" s="39"/>
      <c r="Q204" s="39"/>
      <c r="R204" s="39"/>
      <c r="S204" s="39"/>
      <c r="T204" s="39"/>
    </row>
    <row r="205" spans="1:91" x14ac:dyDescent="0.25">
      <c r="A205" s="39"/>
      <c r="B205" s="39"/>
      <c r="C205" s="39"/>
      <c r="D205" s="39"/>
      <c r="E205" s="39"/>
      <c r="F205" s="39"/>
      <c r="G205" s="39"/>
      <c r="H205" s="39"/>
      <c r="I205" s="39"/>
      <c r="J205" s="39"/>
      <c r="K205" s="39"/>
      <c r="L205" s="39"/>
      <c r="M205" s="39"/>
      <c r="N205" s="39"/>
      <c r="O205" s="39"/>
      <c r="P205" s="39"/>
      <c r="Q205" s="39"/>
      <c r="R205" s="39"/>
      <c r="S205" s="39"/>
      <c r="T205" s="39"/>
    </row>
    <row r="206" spans="1:91" x14ac:dyDescent="0.25">
      <c r="A206" s="39"/>
      <c r="B206" s="39"/>
      <c r="C206" s="39"/>
      <c r="D206" s="39"/>
      <c r="E206" s="39"/>
      <c r="F206" s="39"/>
      <c r="G206" s="39"/>
      <c r="H206" s="39"/>
      <c r="I206" s="39"/>
      <c r="J206" s="39"/>
      <c r="K206" s="39"/>
      <c r="L206" s="39"/>
      <c r="M206" s="39"/>
      <c r="N206" s="39"/>
      <c r="O206" s="39"/>
      <c r="P206" s="39"/>
      <c r="Q206" s="39"/>
      <c r="R206" s="39"/>
      <c r="S206" s="39"/>
      <c r="T206" s="39"/>
    </row>
    <row r="207" spans="1:91" x14ac:dyDescent="0.25">
      <c r="A207" s="39"/>
      <c r="B207" s="39"/>
      <c r="C207" s="39"/>
      <c r="D207" s="39"/>
      <c r="E207" s="39"/>
      <c r="F207" s="39"/>
      <c r="G207" s="39"/>
      <c r="H207" s="39"/>
      <c r="I207" s="39"/>
      <c r="J207" s="39"/>
      <c r="K207" s="39"/>
      <c r="L207" s="39"/>
      <c r="M207" s="39"/>
      <c r="N207" s="39"/>
      <c r="O207" s="39"/>
      <c r="P207" s="39"/>
      <c r="Q207" s="39"/>
      <c r="R207" s="39"/>
      <c r="S207" s="39"/>
      <c r="T207" s="39"/>
    </row>
    <row r="208" spans="1:91" x14ac:dyDescent="0.25">
      <c r="A208" s="39"/>
      <c r="B208" s="39"/>
      <c r="C208" s="39"/>
      <c r="D208" s="39"/>
      <c r="E208" s="39"/>
      <c r="F208" s="39"/>
      <c r="G208" s="39"/>
      <c r="H208" s="39"/>
      <c r="I208" s="39"/>
      <c r="J208" s="39"/>
      <c r="K208" s="39"/>
      <c r="L208" s="39"/>
      <c r="M208" s="39"/>
      <c r="N208" s="39"/>
      <c r="O208" s="39"/>
      <c r="P208" s="39"/>
      <c r="Q208" s="39"/>
      <c r="R208" s="39"/>
      <c r="S208" s="39"/>
      <c r="T208" s="39"/>
    </row>
    <row r="209" spans="1:20" x14ac:dyDescent="0.25">
      <c r="A209" s="39"/>
      <c r="B209" s="39"/>
      <c r="C209" s="39"/>
      <c r="D209" s="39"/>
      <c r="E209" s="39"/>
      <c r="F209" s="39"/>
      <c r="G209" s="39"/>
      <c r="H209" s="39"/>
      <c r="I209" s="39"/>
      <c r="J209" s="39"/>
      <c r="K209" s="39"/>
      <c r="L209" s="39"/>
      <c r="M209" s="39"/>
      <c r="N209" s="39"/>
      <c r="O209" s="39"/>
      <c r="P209" s="39"/>
      <c r="Q209" s="39"/>
      <c r="R209" s="39"/>
      <c r="S209" s="39"/>
      <c r="T209" s="39"/>
    </row>
    <row r="210" spans="1:20" x14ac:dyDescent="0.25">
      <c r="A210" s="39"/>
      <c r="B210" s="39"/>
      <c r="C210" s="39"/>
      <c r="D210" s="39"/>
      <c r="E210" s="39"/>
      <c r="F210" s="39"/>
      <c r="G210" s="39"/>
      <c r="H210" s="39"/>
      <c r="I210" s="39"/>
      <c r="J210" s="39"/>
      <c r="K210" s="39"/>
      <c r="L210" s="39"/>
      <c r="M210" s="39"/>
      <c r="N210" s="39"/>
      <c r="O210" s="39"/>
      <c r="P210" s="39"/>
      <c r="Q210" s="39"/>
      <c r="R210" s="39"/>
      <c r="S210" s="39"/>
      <c r="T210" s="39"/>
    </row>
    <row r="211" spans="1:20" x14ac:dyDescent="0.25">
      <c r="A211" s="39"/>
      <c r="B211" s="39"/>
      <c r="C211" s="39"/>
      <c r="D211" s="39"/>
      <c r="E211" s="39"/>
      <c r="F211" s="39"/>
      <c r="G211" s="39"/>
      <c r="H211" s="39"/>
      <c r="I211" s="39"/>
      <c r="J211" s="39"/>
      <c r="K211" s="39"/>
      <c r="L211" s="39"/>
      <c r="M211" s="39"/>
      <c r="N211" s="39"/>
      <c r="O211" s="39"/>
      <c r="P211" s="39"/>
      <c r="Q211" s="39"/>
      <c r="R211" s="39"/>
      <c r="S211" s="39"/>
      <c r="T211" s="39"/>
    </row>
    <row r="212" spans="1:20" x14ac:dyDescent="0.25">
      <c r="A212" s="39"/>
      <c r="B212" s="39"/>
      <c r="C212" s="39"/>
      <c r="D212" s="39"/>
      <c r="E212" s="39"/>
      <c r="F212" s="39"/>
      <c r="G212" s="39"/>
      <c r="H212" s="39"/>
      <c r="I212" s="39"/>
      <c r="J212" s="39"/>
      <c r="K212" s="39"/>
      <c r="L212" s="39"/>
      <c r="M212" s="39"/>
      <c r="N212" s="39"/>
      <c r="O212" s="39"/>
      <c r="P212" s="39"/>
      <c r="Q212" s="39"/>
      <c r="R212" s="39"/>
      <c r="S212" s="39"/>
      <c r="T212" s="39"/>
    </row>
    <row r="213" spans="1:20" x14ac:dyDescent="0.25">
      <c r="A213" s="39"/>
      <c r="B213" s="39"/>
      <c r="C213" s="39"/>
      <c r="D213" s="39"/>
      <c r="E213" s="39"/>
      <c r="F213" s="39"/>
      <c r="G213" s="39"/>
      <c r="H213" s="39"/>
      <c r="I213" s="39"/>
      <c r="J213" s="39"/>
      <c r="K213" s="39"/>
      <c r="L213" s="39"/>
      <c r="M213" s="39"/>
      <c r="N213" s="39"/>
      <c r="O213" s="39"/>
      <c r="P213" s="39"/>
      <c r="Q213" s="39"/>
      <c r="R213" s="39"/>
      <c r="S213" s="39"/>
      <c r="T213" s="39"/>
    </row>
    <row r="214" spans="1:20" x14ac:dyDescent="0.25">
      <c r="A214" s="39"/>
      <c r="B214" s="39"/>
      <c r="C214" s="39"/>
      <c r="D214" s="39"/>
      <c r="E214" s="39"/>
      <c r="F214" s="39"/>
      <c r="G214" s="39"/>
      <c r="H214" s="39"/>
      <c r="I214" s="39"/>
      <c r="J214" s="39"/>
      <c r="K214" s="39"/>
      <c r="L214" s="39"/>
      <c r="M214" s="39"/>
      <c r="N214" s="39"/>
      <c r="O214" s="39"/>
      <c r="P214" s="39"/>
      <c r="Q214" s="39"/>
      <c r="R214" s="39"/>
      <c r="S214" s="39"/>
      <c r="T214" s="39"/>
    </row>
    <row r="215" spans="1:20" x14ac:dyDescent="0.25">
      <c r="A215" s="39"/>
      <c r="B215" s="39"/>
      <c r="C215" s="39"/>
      <c r="D215" s="39"/>
      <c r="E215" s="39"/>
      <c r="F215" s="39"/>
      <c r="G215" s="39"/>
      <c r="H215" s="39"/>
      <c r="I215" s="39"/>
      <c r="J215" s="39"/>
      <c r="K215" s="39"/>
      <c r="L215" s="39"/>
      <c r="M215" s="39"/>
      <c r="N215" s="39"/>
      <c r="O215" s="39"/>
      <c r="P215" s="39"/>
      <c r="Q215" s="39"/>
      <c r="R215" s="39"/>
      <c r="S215" s="39"/>
      <c r="T215" s="39"/>
    </row>
    <row r="216" spans="1:20" x14ac:dyDescent="0.25">
      <c r="A216" s="39"/>
      <c r="B216" s="39"/>
      <c r="C216" s="39"/>
      <c r="D216" s="39"/>
      <c r="E216" s="39"/>
      <c r="F216" s="39"/>
      <c r="G216" s="39"/>
      <c r="H216" s="39"/>
      <c r="I216" s="39"/>
      <c r="J216" s="39"/>
      <c r="K216" s="39"/>
      <c r="L216" s="39"/>
      <c r="M216" s="39"/>
      <c r="N216" s="39"/>
      <c r="O216" s="39"/>
      <c r="P216" s="39"/>
      <c r="Q216" s="39"/>
      <c r="R216" s="39"/>
      <c r="S216" s="39"/>
      <c r="T216" s="39"/>
    </row>
    <row r="217" spans="1:20" x14ac:dyDescent="0.25">
      <c r="A217" s="39"/>
      <c r="B217" s="39"/>
      <c r="C217" s="39"/>
      <c r="D217" s="39"/>
      <c r="E217" s="39"/>
      <c r="F217" s="39"/>
      <c r="G217" s="39"/>
      <c r="H217" s="39"/>
      <c r="I217" s="39"/>
      <c r="J217" s="39"/>
      <c r="K217" s="39"/>
      <c r="L217" s="39"/>
      <c r="M217" s="39"/>
      <c r="N217" s="39"/>
      <c r="O217" s="39"/>
      <c r="P217" s="39"/>
      <c r="Q217" s="39"/>
      <c r="R217" s="39"/>
      <c r="S217" s="39"/>
      <c r="T217" s="39"/>
    </row>
    <row r="218" spans="1:20" x14ac:dyDescent="0.25">
      <c r="A218" s="39"/>
      <c r="B218" s="39"/>
      <c r="C218" s="39"/>
      <c r="D218" s="39"/>
      <c r="E218" s="39"/>
      <c r="F218" s="39"/>
      <c r="G218" s="39"/>
      <c r="H218" s="39"/>
      <c r="I218" s="39"/>
      <c r="J218" s="39"/>
      <c r="K218" s="39"/>
      <c r="L218" s="39"/>
      <c r="M218" s="39"/>
      <c r="N218" s="39"/>
      <c r="O218" s="39"/>
      <c r="P218" s="39"/>
      <c r="Q218" s="39"/>
      <c r="R218" s="39"/>
      <c r="S218" s="39"/>
      <c r="T218" s="39"/>
    </row>
    <row r="219" spans="1:20" x14ac:dyDescent="0.25">
      <c r="A219" s="39"/>
      <c r="B219" s="39"/>
      <c r="C219" s="39"/>
      <c r="D219" s="39"/>
      <c r="E219" s="39"/>
      <c r="F219" s="39"/>
      <c r="G219" s="39"/>
      <c r="H219" s="39"/>
      <c r="I219" s="39"/>
      <c r="J219" s="39"/>
      <c r="K219" s="39"/>
      <c r="L219" s="39"/>
      <c r="M219" s="39"/>
      <c r="N219" s="39"/>
      <c r="O219" s="39"/>
      <c r="P219" s="39"/>
      <c r="Q219" s="39"/>
      <c r="R219" s="39"/>
      <c r="S219" s="39"/>
      <c r="T219" s="39"/>
    </row>
    <row r="220" spans="1:20" x14ac:dyDescent="0.25">
      <c r="A220" s="39"/>
      <c r="B220" s="39"/>
      <c r="C220" s="39"/>
      <c r="D220" s="39"/>
      <c r="E220" s="39"/>
      <c r="F220" s="39"/>
      <c r="G220" s="39"/>
      <c r="H220" s="39"/>
      <c r="I220" s="39"/>
      <c r="J220" s="39"/>
      <c r="K220" s="39"/>
      <c r="L220" s="39"/>
      <c r="M220" s="39"/>
      <c r="N220" s="39"/>
      <c r="O220" s="39"/>
      <c r="P220" s="39"/>
      <c r="Q220" s="39"/>
      <c r="R220" s="39"/>
      <c r="S220" s="39"/>
      <c r="T220" s="39"/>
    </row>
    <row r="221" spans="1:20" x14ac:dyDescent="0.25">
      <c r="A221" s="39"/>
      <c r="B221" s="39"/>
      <c r="C221" s="39"/>
      <c r="D221" s="39"/>
      <c r="E221" s="39"/>
      <c r="F221" s="39"/>
      <c r="G221" s="39"/>
      <c r="H221" s="39"/>
      <c r="I221" s="39"/>
      <c r="J221" s="39"/>
      <c r="K221" s="39"/>
      <c r="L221" s="39"/>
      <c r="M221" s="39"/>
      <c r="N221" s="39"/>
      <c r="O221" s="39"/>
      <c r="P221" s="39"/>
      <c r="Q221" s="39"/>
      <c r="R221" s="39"/>
      <c r="S221" s="39"/>
      <c r="T221" s="39"/>
    </row>
    <row r="222" spans="1:20" x14ac:dyDescent="0.25">
      <c r="A222" s="39"/>
      <c r="B222" s="39"/>
      <c r="C222" s="39"/>
      <c r="D222" s="39"/>
      <c r="E222" s="39"/>
      <c r="F222" s="39"/>
      <c r="G222" s="39"/>
      <c r="H222" s="39"/>
      <c r="I222" s="39"/>
      <c r="J222" s="39"/>
      <c r="K222" s="39"/>
      <c r="L222" s="39"/>
      <c r="M222" s="39"/>
      <c r="N222" s="39"/>
      <c r="O222" s="39"/>
      <c r="P222" s="39"/>
      <c r="Q222" s="39"/>
      <c r="R222" s="39"/>
      <c r="S222" s="39"/>
      <c r="T222" s="39"/>
    </row>
    <row r="223" spans="1:20" x14ac:dyDescent="0.25">
      <c r="A223" s="39"/>
      <c r="B223" s="39"/>
      <c r="C223" s="39"/>
      <c r="D223" s="39"/>
      <c r="E223" s="39"/>
      <c r="F223" s="39"/>
      <c r="G223" s="39"/>
      <c r="H223" s="39"/>
      <c r="I223" s="39"/>
      <c r="J223" s="39"/>
      <c r="K223" s="39"/>
      <c r="L223" s="39"/>
      <c r="M223" s="39"/>
      <c r="N223" s="39"/>
      <c r="O223" s="39"/>
      <c r="P223" s="39"/>
      <c r="Q223" s="39"/>
      <c r="R223" s="39"/>
      <c r="S223" s="39"/>
      <c r="T223" s="39"/>
    </row>
    <row r="224" spans="1:20" x14ac:dyDescent="0.25">
      <c r="A224" s="39"/>
      <c r="B224" s="39"/>
      <c r="C224" s="39"/>
      <c r="D224" s="39"/>
      <c r="E224" s="39"/>
      <c r="F224" s="39"/>
      <c r="G224" s="39"/>
      <c r="H224" s="39"/>
      <c r="I224" s="39"/>
      <c r="J224" s="39"/>
      <c r="K224" s="39"/>
      <c r="L224" s="39"/>
      <c r="M224" s="39"/>
      <c r="N224" s="39"/>
      <c r="O224" s="39"/>
      <c r="P224" s="39"/>
      <c r="Q224" s="39"/>
      <c r="R224" s="39"/>
      <c r="S224" s="39"/>
      <c r="T224" s="39"/>
    </row>
    <row r="225" spans="1:20" x14ac:dyDescent="0.25">
      <c r="A225" s="39"/>
      <c r="B225" s="39"/>
      <c r="C225" s="39"/>
      <c r="D225" s="39"/>
      <c r="E225" s="39"/>
      <c r="F225" s="39"/>
      <c r="G225" s="39"/>
      <c r="H225" s="39"/>
      <c r="I225" s="39"/>
      <c r="J225" s="39"/>
      <c r="K225" s="39"/>
      <c r="L225" s="39"/>
      <c r="M225" s="39"/>
      <c r="N225" s="39"/>
      <c r="O225" s="39"/>
      <c r="P225" s="39"/>
      <c r="Q225" s="39"/>
      <c r="R225" s="39"/>
      <c r="S225" s="39"/>
      <c r="T225" s="39"/>
    </row>
    <row r="226" spans="1:20" x14ac:dyDescent="0.25">
      <c r="A226" s="39"/>
      <c r="B226" s="39"/>
      <c r="C226" s="39"/>
      <c r="D226" s="39"/>
      <c r="E226" s="39"/>
      <c r="F226" s="39"/>
      <c r="G226" s="39"/>
      <c r="H226" s="39"/>
      <c r="I226" s="39"/>
      <c r="J226" s="39"/>
      <c r="K226" s="39"/>
      <c r="L226" s="39"/>
      <c r="M226" s="39"/>
      <c r="N226" s="39"/>
      <c r="O226" s="39"/>
      <c r="P226" s="39"/>
      <c r="Q226" s="39"/>
      <c r="R226" s="39"/>
      <c r="S226" s="39"/>
      <c r="T226" s="39"/>
    </row>
    <row r="227" spans="1:20" x14ac:dyDescent="0.25">
      <c r="A227" s="39"/>
      <c r="B227" s="39"/>
      <c r="C227" s="39"/>
      <c r="D227" s="39"/>
      <c r="E227" s="39"/>
      <c r="F227" s="39"/>
      <c r="G227" s="39"/>
      <c r="H227" s="39"/>
      <c r="I227" s="39"/>
      <c r="J227" s="39"/>
      <c r="K227" s="39"/>
      <c r="L227" s="39"/>
      <c r="M227" s="39"/>
      <c r="N227" s="39"/>
      <c r="O227" s="39"/>
      <c r="P227" s="39"/>
      <c r="Q227" s="39"/>
      <c r="R227" s="39"/>
      <c r="S227" s="39"/>
      <c r="T227" s="39"/>
    </row>
    <row r="228" spans="1:20" x14ac:dyDescent="0.25">
      <c r="A228" s="39"/>
      <c r="B228" s="39"/>
      <c r="C228" s="39"/>
      <c r="D228" s="39"/>
      <c r="E228" s="39"/>
      <c r="F228" s="39"/>
      <c r="G228" s="39"/>
      <c r="H228" s="39"/>
      <c r="I228" s="39"/>
      <c r="J228" s="39"/>
      <c r="K228" s="39"/>
      <c r="L228" s="39"/>
      <c r="M228" s="39"/>
      <c r="N228" s="39"/>
      <c r="O228" s="39"/>
      <c r="P228" s="39"/>
      <c r="Q228" s="39"/>
      <c r="R228" s="39"/>
      <c r="S228" s="39"/>
      <c r="T228" s="39"/>
    </row>
    <row r="229" spans="1:20" x14ac:dyDescent="0.25">
      <c r="A229" s="39"/>
      <c r="B229" s="39"/>
      <c r="C229" s="39"/>
      <c r="D229" s="39"/>
      <c r="E229" s="39"/>
      <c r="F229" s="39"/>
      <c r="G229" s="39"/>
      <c r="H229" s="39"/>
      <c r="I229" s="39"/>
      <c r="J229" s="39"/>
      <c r="K229" s="39"/>
      <c r="L229" s="39"/>
      <c r="M229" s="39"/>
      <c r="N229" s="39"/>
      <c r="O229" s="39"/>
      <c r="P229" s="39"/>
      <c r="Q229" s="39"/>
      <c r="R229" s="39"/>
      <c r="S229" s="39"/>
      <c r="T229" s="39"/>
    </row>
    <row r="230" spans="1:20" x14ac:dyDescent="0.25">
      <c r="A230" s="39"/>
      <c r="B230" s="39"/>
      <c r="C230" s="39"/>
      <c r="D230" s="39"/>
      <c r="E230" s="39"/>
      <c r="F230" s="39"/>
      <c r="G230" s="39"/>
      <c r="H230" s="39"/>
      <c r="I230" s="39"/>
      <c r="J230" s="39"/>
      <c r="K230" s="39"/>
      <c r="L230" s="39"/>
      <c r="M230" s="39"/>
      <c r="N230" s="39"/>
      <c r="O230" s="39"/>
      <c r="P230" s="39"/>
      <c r="Q230" s="39"/>
      <c r="R230" s="39"/>
      <c r="S230" s="39"/>
      <c r="T230" s="39"/>
    </row>
    <row r="231" spans="1:20" x14ac:dyDescent="0.25">
      <c r="A231" s="39"/>
      <c r="B231" s="39"/>
      <c r="C231" s="39"/>
      <c r="D231" s="39"/>
      <c r="E231" s="39"/>
      <c r="F231" s="39"/>
      <c r="G231" s="39"/>
      <c r="H231" s="39"/>
      <c r="I231" s="39"/>
      <c r="J231" s="39"/>
      <c r="K231" s="39"/>
      <c r="L231" s="39"/>
      <c r="M231" s="39"/>
      <c r="N231" s="39"/>
      <c r="O231" s="39"/>
      <c r="P231" s="39"/>
      <c r="Q231" s="39"/>
      <c r="R231" s="39"/>
      <c r="S231" s="39"/>
      <c r="T231" s="39"/>
    </row>
    <row r="232" spans="1:20" x14ac:dyDescent="0.25">
      <c r="A232" s="39"/>
      <c r="B232" s="39"/>
      <c r="C232" s="39"/>
      <c r="D232" s="39"/>
      <c r="E232" s="39"/>
      <c r="F232" s="39"/>
      <c r="G232" s="39"/>
      <c r="H232" s="39"/>
      <c r="I232" s="39"/>
      <c r="J232" s="39"/>
      <c r="K232" s="39"/>
      <c r="L232" s="39"/>
      <c r="M232" s="39"/>
      <c r="N232" s="39"/>
      <c r="O232" s="39"/>
      <c r="P232" s="39"/>
      <c r="Q232" s="39"/>
      <c r="R232" s="39"/>
      <c r="S232" s="39"/>
      <c r="T232" s="39"/>
    </row>
    <row r="233" spans="1:20" x14ac:dyDescent="0.25">
      <c r="A233" s="39"/>
      <c r="B233" s="39"/>
      <c r="C233" s="39"/>
      <c r="D233" s="39"/>
      <c r="E233" s="39"/>
      <c r="F233" s="39"/>
      <c r="G233" s="39"/>
      <c r="H233" s="39"/>
      <c r="I233" s="39"/>
      <c r="J233" s="39"/>
      <c r="K233" s="39"/>
      <c r="L233" s="39"/>
      <c r="M233" s="39"/>
      <c r="N233" s="39"/>
      <c r="O233" s="39"/>
      <c r="P233" s="39"/>
      <c r="Q233" s="39"/>
      <c r="R233" s="39"/>
      <c r="S233" s="39"/>
      <c r="T233" s="39"/>
    </row>
    <row r="234" spans="1:20" x14ac:dyDescent="0.25">
      <c r="A234" s="39"/>
      <c r="B234" s="39"/>
      <c r="C234" s="39"/>
      <c r="D234" s="39"/>
      <c r="E234" s="39"/>
      <c r="F234" s="39"/>
      <c r="G234" s="39"/>
      <c r="H234" s="39"/>
      <c r="I234" s="39"/>
      <c r="J234" s="39"/>
      <c r="K234" s="39"/>
      <c r="L234" s="39"/>
      <c r="M234" s="39"/>
      <c r="N234" s="39"/>
      <c r="O234" s="39"/>
      <c r="P234" s="39"/>
      <c r="Q234" s="39"/>
      <c r="R234" s="39"/>
      <c r="S234" s="39"/>
      <c r="T234" s="39"/>
    </row>
    <row r="235" spans="1:20" x14ac:dyDescent="0.25">
      <c r="A235" s="39"/>
      <c r="B235" s="39"/>
      <c r="C235" s="39"/>
      <c r="D235" s="39"/>
      <c r="E235" s="39"/>
      <c r="F235" s="39"/>
      <c r="G235" s="39"/>
      <c r="H235" s="39"/>
      <c r="I235" s="39"/>
      <c r="J235" s="39"/>
      <c r="K235" s="39"/>
      <c r="L235" s="39"/>
      <c r="M235" s="39"/>
      <c r="N235" s="39"/>
      <c r="O235" s="39"/>
      <c r="P235" s="39"/>
      <c r="Q235" s="39"/>
      <c r="R235" s="39"/>
      <c r="S235" s="39"/>
      <c r="T235" s="39"/>
    </row>
    <row r="236" spans="1:20" x14ac:dyDescent="0.25">
      <c r="A236" s="39"/>
      <c r="B236" s="39"/>
      <c r="C236" s="39"/>
      <c r="D236" s="39"/>
      <c r="E236" s="39"/>
      <c r="F236" s="39"/>
      <c r="G236" s="39"/>
      <c r="H236" s="39"/>
      <c r="I236" s="39"/>
      <c r="J236" s="39"/>
      <c r="K236" s="39"/>
      <c r="L236" s="39"/>
      <c r="M236" s="39"/>
      <c r="N236" s="39"/>
      <c r="O236" s="39"/>
      <c r="P236" s="39"/>
      <c r="Q236" s="39"/>
      <c r="R236" s="39"/>
      <c r="S236" s="39"/>
      <c r="T236" s="39"/>
    </row>
    <row r="237" spans="1:20" x14ac:dyDescent="0.25">
      <c r="A237" s="39"/>
      <c r="B237" s="39"/>
      <c r="C237" s="39"/>
      <c r="D237" s="39"/>
      <c r="E237" s="39"/>
      <c r="F237" s="39"/>
      <c r="G237" s="39"/>
      <c r="H237" s="39"/>
      <c r="I237" s="39"/>
      <c r="J237" s="39"/>
      <c r="K237" s="39"/>
      <c r="L237" s="39"/>
      <c r="M237" s="39"/>
      <c r="N237" s="39"/>
      <c r="O237" s="39"/>
      <c r="P237" s="39"/>
      <c r="Q237" s="39"/>
      <c r="R237" s="39"/>
      <c r="S237" s="39"/>
      <c r="T237" s="39"/>
    </row>
    <row r="238" spans="1:20" x14ac:dyDescent="0.25">
      <c r="A238" s="39"/>
      <c r="B238" s="39"/>
      <c r="C238" s="39"/>
      <c r="D238" s="39"/>
      <c r="E238" s="39"/>
      <c r="F238" s="39"/>
      <c r="G238" s="39"/>
      <c r="H238" s="39"/>
      <c r="I238" s="39"/>
      <c r="J238" s="39"/>
      <c r="K238" s="39"/>
      <c r="L238" s="39"/>
      <c r="M238" s="39"/>
      <c r="N238" s="39"/>
      <c r="O238" s="39"/>
      <c r="P238" s="39"/>
      <c r="Q238" s="39"/>
      <c r="R238" s="39"/>
      <c r="S238" s="39"/>
      <c r="T238" s="39"/>
    </row>
    <row r="239" spans="1:20" x14ac:dyDescent="0.25">
      <c r="A239" s="39"/>
      <c r="B239" s="39"/>
      <c r="C239" s="39"/>
      <c r="D239" s="39"/>
      <c r="E239" s="39"/>
      <c r="F239" s="39"/>
      <c r="G239" s="39"/>
      <c r="H239" s="39"/>
      <c r="I239" s="39"/>
      <c r="J239" s="39"/>
      <c r="K239" s="39"/>
      <c r="L239" s="39"/>
      <c r="M239" s="39"/>
      <c r="N239" s="39"/>
      <c r="O239" s="39"/>
      <c r="P239" s="39"/>
      <c r="Q239" s="39"/>
      <c r="R239" s="39"/>
      <c r="S239" s="39"/>
      <c r="T239" s="39"/>
    </row>
    <row r="240" spans="1:20" x14ac:dyDescent="0.25">
      <c r="A240" s="39"/>
      <c r="B240" s="39"/>
      <c r="C240" s="39"/>
      <c r="D240" s="39"/>
      <c r="E240" s="39"/>
      <c r="F240" s="39"/>
      <c r="G240" s="39"/>
      <c r="H240" s="39"/>
      <c r="I240" s="39"/>
      <c r="J240" s="39"/>
      <c r="K240" s="39"/>
      <c r="L240" s="39"/>
      <c r="M240" s="39"/>
      <c r="N240" s="39"/>
      <c r="O240" s="39"/>
      <c r="P240" s="39"/>
      <c r="Q240" s="39"/>
      <c r="R240" s="39"/>
      <c r="S240" s="39"/>
      <c r="T240" s="39"/>
    </row>
    <row r="241" spans="1:20" x14ac:dyDescent="0.25">
      <c r="A241" s="39"/>
      <c r="B241" s="39"/>
      <c r="C241" s="39"/>
      <c r="D241" s="39"/>
      <c r="E241" s="39"/>
      <c r="F241" s="39"/>
      <c r="G241" s="39"/>
      <c r="H241" s="39"/>
      <c r="I241" s="39"/>
      <c r="J241" s="39"/>
      <c r="K241" s="39"/>
      <c r="L241" s="39"/>
      <c r="M241" s="39"/>
      <c r="N241" s="39"/>
      <c r="O241" s="39"/>
      <c r="P241" s="39"/>
      <c r="Q241" s="39"/>
      <c r="R241" s="39"/>
      <c r="S241" s="39"/>
      <c r="T241" s="39"/>
    </row>
    <row r="242" spans="1:20" x14ac:dyDescent="0.25">
      <c r="A242" s="39"/>
      <c r="B242" s="39"/>
      <c r="C242" s="39"/>
      <c r="D242" s="39"/>
      <c r="E242" s="39"/>
      <c r="F242" s="39"/>
      <c r="G242" s="39"/>
      <c r="H242" s="39"/>
      <c r="I242" s="39"/>
      <c r="J242" s="39"/>
      <c r="K242" s="39"/>
      <c r="L242" s="39"/>
      <c r="M242" s="39"/>
      <c r="N242" s="39"/>
      <c r="O242" s="39"/>
      <c r="P242" s="39"/>
      <c r="Q242" s="39"/>
      <c r="R242" s="39"/>
      <c r="S242" s="39"/>
      <c r="T242" s="39"/>
    </row>
    <row r="243" spans="1:20" x14ac:dyDescent="0.25">
      <c r="A243" s="39"/>
      <c r="B243" s="39"/>
      <c r="C243" s="39"/>
      <c r="D243" s="39"/>
      <c r="E243" s="39"/>
      <c r="F243" s="39"/>
      <c r="G243" s="39"/>
      <c r="H243" s="39"/>
      <c r="I243" s="39"/>
      <c r="J243" s="39"/>
      <c r="K243" s="39"/>
      <c r="L243" s="39"/>
      <c r="M243" s="39"/>
      <c r="N243" s="39"/>
      <c r="O243" s="39"/>
      <c r="P243" s="39"/>
      <c r="Q243" s="39"/>
      <c r="R243" s="39"/>
      <c r="S243" s="39"/>
      <c r="T243" s="39"/>
    </row>
    <row r="244" spans="1:20" x14ac:dyDescent="0.25">
      <c r="A244" s="39"/>
      <c r="B244" s="39"/>
      <c r="C244" s="39"/>
      <c r="D244" s="39"/>
      <c r="E244" s="39"/>
      <c r="F244" s="39"/>
      <c r="G244" s="39"/>
      <c r="H244" s="39"/>
      <c r="I244" s="39"/>
      <c r="J244" s="39"/>
      <c r="K244" s="39"/>
      <c r="L244" s="39"/>
      <c r="M244" s="39"/>
      <c r="N244" s="39"/>
      <c r="O244" s="39"/>
      <c r="P244" s="39"/>
      <c r="Q244" s="39"/>
      <c r="R244" s="39"/>
      <c r="S244" s="39"/>
      <c r="T244" s="39"/>
    </row>
    <row r="245" spans="1:20" x14ac:dyDescent="0.25">
      <c r="A245" s="39"/>
      <c r="B245" s="39"/>
      <c r="C245" s="39"/>
      <c r="D245" s="39"/>
      <c r="E245" s="39"/>
      <c r="F245" s="39"/>
      <c r="G245" s="39"/>
      <c r="H245" s="39"/>
      <c r="I245" s="39"/>
      <c r="J245" s="39"/>
      <c r="K245" s="39"/>
      <c r="L245" s="39"/>
      <c r="M245" s="39"/>
      <c r="N245" s="39"/>
      <c r="O245" s="39"/>
      <c r="P245" s="39"/>
      <c r="Q245" s="39"/>
      <c r="R245" s="39"/>
      <c r="S245" s="39"/>
      <c r="T245" s="39"/>
    </row>
    <row r="246" spans="1:20" x14ac:dyDescent="0.25">
      <c r="A246" s="39"/>
      <c r="B246" s="39"/>
      <c r="C246" s="39"/>
      <c r="D246" s="39"/>
      <c r="E246" s="39"/>
      <c r="F246" s="39"/>
      <c r="G246" s="39"/>
      <c r="H246" s="39"/>
      <c r="I246" s="39"/>
      <c r="J246" s="39"/>
      <c r="K246" s="39"/>
      <c r="L246" s="39"/>
      <c r="M246" s="39"/>
      <c r="N246" s="39"/>
      <c r="O246" s="39"/>
      <c r="P246" s="39"/>
      <c r="Q246" s="39"/>
      <c r="R246" s="39"/>
      <c r="S246" s="39"/>
      <c r="T246" s="39"/>
    </row>
    <row r="247" spans="1:20" x14ac:dyDescent="0.25">
      <c r="A247" s="39"/>
      <c r="B247" s="39"/>
      <c r="C247" s="39"/>
      <c r="D247" s="39"/>
      <c r="E247" s="39"/>
      <c r="F247" s="39"/>
      <c r="G247" s="39"/>
      <c r="H247" s="39"/>
      <c r="I247" s="39"/>
      <c r="J247" s="39"/>
      <c r="K247" s="39"/>
      <c r="L247" s="39"/>
      <c r="M247" s="39"/>
      <c r="N247" s="39"/>
      <c r="O247" s="39"/>
      <c r="P247" s="39"/>
      <c r="Q247" s="39"/>
      <c r="R247" s="39"/>
      <c r="S247" s="39"/>
      <c r="T247" s="39"/>
    </row>
    <row r="248" spans="1:20" x14ac:dyDescent="0.25">
      <c r="A248" s="39"/>
      <c r="B248" s="39"/>
      <c r="C248" s="39"/>
      <c r="D248" s="39"/>
      <c r="E248" s="39"/>
      <c r="F248" s="39"/>
      <c r="G248" s="39"/>
      <c r="H248" s="39"/>
      <c r="I248" s="39"/>
      <c r="J248" s="39"/>
      <c r="K248" s="39"/>
      <c r="L248" s="39"/>
      <c r="M248" s="39"/>
      <c r="N248" s="39"/>
      <c r="O248" s="39"/>
      <c r="P248" s="39"/>
      <c r="Q248" s="39"/>
      <c r="R248" s="39"/>
      <c r="S248" s="39"/>
      <c r="T248" s="39"/>
    </row>
    <row r="249" spans="1:20" x14ac:dyDescent="0.25">
      <c r="A249" s="39"/>
      <c r="B249" s="39"/>
      <c r="C249" s="39"/>
      <c r="D249" s="39"/>
      <c r="E249" s="39"/>
      <c r="F249" s="39"/>
      <c r="G249" s="39"/>
      <c r="H249" s="39"/>
      <c r="I249" s="39"/>
      <c r="J249" s="39"/>
      <c r="K249" s="39"/>
      <c r="L249" s="39"/>
      <c r="M249" s="39"/>
      <c r="N249" s="39"/>
      <c r="O249" s="39"/>
      <c r="P249" s="39"/>
      <c r="Q249" s="39"/>
      <c r="R249" s="39"/>
      <c r="S249" s="39"/>
      <c r="T249" s="39"/>
    </row>
    <row r="250" spans="1:20" x14ac:dyDescent="0.25">
      <c r="A250" s="39"/>
      <c r="B250" s="39"/>
      <c r="C250" s="39"/>
      <c r="D250" s="39"/>
      <c r="E250" s="39"/>
      <c r="F250" s="39"/>
      <c r="G250" s="39"/>
      <c r="H250" s="39"/>
      <c r="I250" s="39"/>
      <c r="J250" s="39"/>
      <c r="K250" s="39"/>
      <c r="L250" s="39"/>
      <c r="M250" s="39"/>
      <c r="N250" s="39"/>
      <c r="O250" s="39"/>
      <c r="P250" s="39"/>
      <c r="Q250" s="39"/>
      <c r="R250" s="39"/>
      <c r="S250" s="39"/>
      <c r="T250" s="39"/>
    </row>
    <row r="251" spans="1:20" x14ac:dyDescent="0.25">
      <c r="A251" s="39"/>
      <c r="B251" s="39"/>
      <c r="C251" s="39"/>
      <c r="D251" s="39"/>
      <c r="E251" s="39"/>
      <c r="F251" s="39"/>
      <c r="G251" s="39"/>
      <c r="H251" s="39"/>
      <c r="I251" s="39"/>
      <c r="J251" s="39"/>
      <c r="K251" s="39"/>
      <c r="L251" s="39"/>
      <c r="M251" s="39"/>
      <c r="N251" s="39"/>
      <c r="O251" s="39"/>
      <c r="P251" s="39"/>
      <c r="Q251" s="39"/>
      <c r="R251" s="39"/>
      <c r="S251" s="39"/>
      <c r="T251" s="39"/>
    </row>
    <row r="252" spans="1:20" x14ac:dyDescent="0.25">
      <c r="A252" s="39"/>
      <c r="B252" s="39"/>
      <c r="C252" s="39"/>
      <c r="D252" s="39"/>
      <c r="E252" s="39"/>
      <c r="F252" s="39"/>
      <c r="G252" s="39"/>
      <c r="H252" s="39"/>
      <c r="I252" s="39"/>
      <c r="J252" s="39"/>
      <c r="K252" s="39"/>
      <c r="L252" s="39"/>
      <c r="M252" s="39"/>
      <c r="N252" s="39"/>
      <c r="O252" s="39"/>
      <c r="P252" s="39"/>
      <c r="Q252" s="39"/>
      <c r="R252" s="39"/>
      <c r="S252" s="39"/>
      <c r="T252" s="39"/>
    </row>
    <row r="253" spans="1:20" x14ac:dyDescent="0.25">
      <c r="A253" s="39"/>
      <c r="B253" s="39"/>
      <c r="C253" s="39"/>
      <c r="D253" s="39"/>
      <c r="E253" s="39"/>
      <c r="F253" s="39"/>
      <c r="G253" s="39"/>
      <c r="H253" s="39"/>
      <c r="I253" s="39"/>
      <c r="J253" s="39"/>
      <c r="K253" s="39"/>
      <c r="L253" s="39"/>
      <c r="M253" s="39"/>
      <c r="N253" s="39"/>
      <c r="O253" s="39"/>
      <c r="P253" s="39"/>
      <c r="Q253" s="39"/>
      <c r="R253" s="39"/>
      <c r="S253" s="39"/>
      <c r="T253" s="39"/>
    </row>
    <row r="254" spans="1:20" x14ac:dyDescent="0.25">
      <c r="A254" s="39"/>
      <c r="B254" s="39"/>
      <c r="C254" s="39"/>
      <c r="D254" s="39"/>
      <c r="E254" s="39"/>
      <c r="F254" s="39"/>
      <c r="G254" s="39"/>
      <c r="H254" s="39"/>
      <c r="I254" s="39"/>
      <c r="J254" s="39"/>
      <c r="K254" s="39"/>
      <c r="L254" s="39"/>
      <c r="M254" s="39"/>
      <c r="N254" s="39"/>
      <c r="O254" s="39"/>
      <c r="P254" s="39"/>
      <c r="Q254" s="39"/>
      <c r="R254" s="39"/>
      <c r="S254" s="39"/>
      <c r="T254" s="39"/>
    </row>
    <row r="255" spans="1:20" x14ac:dyDescent="0.25">
      <c r="A255" s="39"/>
      <c r="B255" s="39"/>
      <c r="C255" s="39"/>
      <c r="D255" s="39"/>
      <c r="E255" s="39"/>
      <c r="F255" s="39"/>
      <c r="G255" s="39"/>
      <c r="H255" s="39"/>
      <c r="I255" s="39"/>
      <c r="J255" s="39"/>
      <c r="K255" s="39"/>
      <c r="L255" s="39"/>
      <c r="M255" s="39"/>
      <c r="N255" s="39"/>
      <c r="O255" s="39"/>
      <c r="P255" s="39"/>
      <c r="Q255" s="39"/>
      <c r="R255" s="39"/>
      <c r="S255" s="39"/>
      <c r="T255" s="39"/>
    </row>
    <row r="256" spans="1:20" x14ac:dyDescent="0.25">
      <c r="A256" s="39"/>
      <c r="B256" s="39"/>
      <c r="C256" s="39"/>
      <c r="D256" s="39"/>
      <c r="E256" s="39"/>
      <c r="F256" s="39"/>
      <c r="G256" s="39"/>
      <c r="H256" s="39"/>
      <c r="I256" s="39"/>
      <c r="J256" s="39"/>
      <c r="K256" s="39"/>
      <c r="L256" s="39"/>
      <c r="M256" s="39"/>
      <c r="N256" s="39"/>
      <c r="O256" s="39"/>
      <c r="P256" s="39"/>
      <c r="Q256" s="39"/>
      <c r="R256" s="39"/>
      <c r="S256" s="39"/>
      <c r="T256" s="39"/>
    </row>
    <row r="257" spans="1:20" x14ac:dyDescent="0.25">
      <c r="A257" s="39"/>
      <c r="B257" s="39"/>
      <c r="C257" s="39"/>
      <c r="D257" s="39"/>
      <c r="E257" s="39"/>
      <c r="F257" s="39"/>
      <c r="G257" s="39"/>
      <c r="H257" s="39"/>
      <c r="I257" s="39"/>
      <c r="J257" s="39"/>
      <c r="K257" s="39"/>
      <c r="L257" s="39"/>
      <c r="M257" s="39"/>
      <c r="N257" s="39"/>
      <c r="O257" s="39"/>
      <c r="P257" s="39"/>
      <c r="Q257" s="39"/>
      <c r="R257" s="39"/>
      <c r="S257" s="39"/>
      <c r="T257" s="39"/>
    </row>
    <row r="258" spans="1:20" x14ac:dyDescent="0.25">
      <c r="A258" s="39"/>
      <c r="B258" s="39"/>
      <c r="C258" s="39"/>
      <c r="D258" s="39"/>
      <c r="E258" s="39"/>
      <c r="F258" s="39"/>
      <c r="G258" s="39"/>
      <c r="H258" s="39"/>
      <c r="I258" s="39"/>
      <c r="J258" s="39"/>
      <c r="K258" s="39"/>
      <c r="L258" s="39"/>
      <c r="M258" s="39"/>
      <c r="N258" s="39"/>
      <c r="O258" s="39"/>
      <c r="P258" s="39"/>
      <c r="Q258" s="39"/>
      <c r="R258" s="39"/>
      <c r="S258" s="39"/>
      <c r="T258" s="39"/>
    </row>
    <row r="259" spans="1:20" x14ac:dyDescent="0.25">
      <c r="A259" s="39"/>
      <c r="B259" s="39"/>
      <c r="C259" s="39"/>
      <c r="D259" s="39"/>
      <c r="E259" s="39"/>
      <c r="F259" s="39"/>
      <c r="G259" s="39"/>
      <c r="H259" s="39"/>
      <c r="I259" s="39"/>
      <c r="J259" s="39"/>
      <c r="K259" s="39"/>
      <c r="L259" s="39"/>
      <c r="M259" s="39"/>
      <c r="N259" s="39"/>
      <c r="O259" s="39"/>
      <c r="P259" s="39"/>
      <c r="Q259" s="39"/>
      <c r="R259" s="39"/>
      <c r="S259" s="39"/>
      <c r="T259" s="39"/>
    </row>
    <row r="260" spans="1:20" x14ac:dyDescent="0.25">
      <c r="A260" s="39"/>
      <c r="B260" s="39"/>
      <c r="C260" s="39"/>
      <c r="D260" s="39"/>
      <c r="E260" s="39"/>
      <c r="F260" s="39"/>
      <c r="G260" s="39"/>
      <c r="H260" s="39"/>
      <c r="I260" s="39"/>
      <c r="J260" s="39"/>
      <c r="K260" s="39"/>
      <c r="L260" s="39"/>
      <c r="M260" s="39"/>
      <c r="N260" s="39"/>
      <c r="O260" s="39"/>
      <c r="P260" s="39"/>
      <c r="Q260" s="39"/>
      <c r="R260" s="39"/>
      <c r="S260" s="39"/>
      <c r="T260" s="39"/>
    </row>
    <row r="261" spans="1:20" x14ac:dyDescent="0.25">
      <c r="A261" s="39"/>
      <c r="B261" s="39"/>
      <c r="C261" s="39"/>
      <c r="D261" s="39"/>
      <c r="E261" s="39"/>
      <c r="F261" s="39"/>
      <c r="G261" s="39"/>
      <c r="H261" s="39"/>
      <c r="I261" s="39"/>
      <c r="J261" s="39"/>
      <c r="K261" s="39"/>
      <c r="L261" s="39"/>
      <c r="M261" s="39"/>
      <c r="N261" s="39"/>
      <c r="O261" s="39"/>
      <c r="P261" s="39"/>
      <c r="Q261" s="39"/>
      <c r="R261" s="39"/>
      <c r="S261" s="39"/>
      <c r="T261" s="39"/>
    </row>
    <row r="262" spans="1:20" x14ac:dyDescent="0.25">
      <c r="A262" s="39"/>
      <c r="B262" s="39"/>
      <c r="C262" s="39"/>
      <c r="D262" s="39"/>
      <c r="E262" s="39"/>
      <c r="F262" s="39"/>
      <c r="G262" s="39"/>
      <c r="H262" s="39"/>
      <c r="I262" s="39"/>
      <c r="J262" s="39"/>
      <c r="K262" s="39"/>
      <c r="L262" s="39"/>
      <c r="M262" s="39"/>
      <c r="N262" s="39"/>
      <c r="O262" s="39"/>
      <c r="P262" s="39"/>
      <c r="Q262" s="39"/>
      <c r="R262" s="39"/>
      <c r="S262" s="39"/>
      <c r="T262" s="39"/>
    </row>
    <row r="263" spans="1:20" x14ac:dyDescent="0.25">
      <c r="A263" s="39"/>
      <c r="B263" s="39"/>
      <c r="C263" s="39"/>
      <c r="D263" s="39"/>
      <c r="E263" s="39"/>
      <c r="F263" s="39"/>
      <c r="G263" s="39"/>
      <c r="H263" s="39"/>
      <c r="I263" s="39"/>
      <c r="J263" s="39"/>
      <c r="K263" s="39"/>
      <c r="L263" s="39"/>
      <c r="M263" s="39"/>
      <c r="N263" s="39"/>
      <c r="O263" s="39"/>
      <c r="P263" s="39"/>
      <c r="Q263" s="39"/>
      <c r="R263" s="39"/>
      <c r="S263" s="39"/>
      <c r="T263" s="39"/>
    </row>
    <row r="264" spans="1:20" x14ac:dyDescent="0.25">
      <c r="A264" s="39"/>
      <c r="B264" s="39"/>
      <c r="C264" s="39"/>
      <c r="D264" s="39"/>
      <c r="E264" s="39"/>
      <c r="F264" s="39"/>
      <c r="G264" s="39"/>
      <c r="H264" s="39"/>
      <c r="I264" s="39"/>
      <c r="J264" s="39"/>
      <c r="K264" s="39"/>
      <c r="L264" s="39"/>
      <c r="M264" s="39"/>
      <c r="N264" s="39"/>
      <c r="O264" s="39"/>
      <c r="P264" s="39"/>
      <c r="Q264" s="39"/>
      <c r="R264" s="39"/>
      <c r="S264" s="39"/>
      <c r="T264" s="39"/>
    </row>
    <row r="265" spans="1:20" x14ac:dyDescent="0.25">
      <c r="A265" s="39"/>
      <c r="B265" s="39"/>
      <c r="C265" s="39"/>
      <c r="D265" s="39"/>
      <c r="E265" s="39"/>
      <c r="F265" s="39"/>
      <c r="G265" s="39"/>
      <c r="H265" s="39"/>
      <c r="I265" s="39"/>
      <c r="J265" s="39"/>
      <c r="K265" s="39"/>
      <c r="L265" s="39"/>
      <c r="M265" s="39"/>
      <c r="N265" s="39"/>
      <c r="O265" s="39"/>
      <c r="P265" s="39"/>
      <c r="Q265" s="39"/>
      <c r="R265" s="39"/>
      <c r="S265" s="39"/>
      <c r="T265" s="39"/>
    </row>
    <row r="266" spans="1:20" x14ac:dyDescent="0.25">
      <c r="A266" s="39"/>
      <c r="B266" s="39"/>
      <c r="C266" s="39"/>
      <c r="D266" s="39"/>
      <c r="E266" s="39"/>
      <c r="F266" s="39"/>
      <c r="G266" s="39"/>
      <c r="H266" s="39"/>
      <c r="I266" s="39"/>
      <c r="J266" s="39"/>
      <c r="K266" s="39"/>
      <c r="L266" s="39"/>
      <c r="M266" s="39"/>
      <c r="N266" s="39"/>
      <c r="O266" s="39"/>
      <c r="P266" s="39"/>
      <c r="Q266" s="39"/>
      <c r="R266" s="39"/>
      <c r="S266" s="39"/>
      <c r="T266" s="39"/>
    </row>
    <row r="267" spans="1:20" x14ac:dyDescent="0.25">
      <c r="A267" s="39"/>
      <c r="B267" s="39"/>
      <c r="C267" s="39"/>
      <c r="D267" s="39"/>
      <c r="E267" s="39"/>
      <c r="F267" s="39"/>
      <c r="G267" s="39"/>
      <c r="H267" s="39"/>
      <c r="I267" s="39"/>
      <c r="J267" s="39"/>
      <c r="K267" s="39"/>
      <c r="L267" s="39"/>
      <c r="M267" s="39"/>
      <c r="N267" s="39"/>
      <c r="O267" s="39"/>
      <c r="P267" s="39"/>
      <c r="Q267" s="39"/>
      <c r="R267" s="39"/>
      <c r="S267" s="39"/>
      <c r="T267" s="39"/>
    </row>
    <row r="268" spans="1:20" x14ac:dyDescent="0.25">
      <c r="A268" s="39"/>
      <c r="B268" s="39"/>
      <c r="C268" s="39"/>
      <c r="D268" s="39"/>
      <c r="E268" s="39"/>
      <c r="F268" s="39"/>
      <c r="G268" s="39"/>
      <c r="H268" s="39"/>
      <c r="I268" s="39"/>
      <c r="J268" s="39"/>
      <c r="K268" s="39"/>
      <c r="L268" s="39"/>
      <c r="M268" s="39"/>
      <c r="N268" s="39"/>
      <c r="O268" s="39"/>
      <c r="P268" s="39"/>
      <c r="Q268" s="39"/>
      <c r="R268" s="39"/>
      <c r="S268" s="39"/>
      <c r="T268" s="39"/>
    </row>
    <row r="269" spans="1:20" x14ac:dyDescent="0.25">
      <c r="A269" s="39"/>
      <c r="B269" s="39"/>
      <c r="C269" s="39"/>
      <c r="D269" s="39"/>
      <c r="E269" s="39"/>
      <c r="F269" s="39"/>
      <c r="G269" s="39"/>
      <c r="H269" s="39"/>
      <c r="I269" s="39"/>
      <c r="J269" s="39"/>
      <c r="K269" s="39"/>
      <c r="L269" s="39"/>
      <c r="M269" s="39"/>
      <c r="N269" s="39"/>
      <c r="O269" s="39"/>
      <c r="P269" s="39"/>
      <c r="Q269" s="39"/>
      <c r="R269" s="39"/>
      <c r="S269" s="39"/>
      <c r="T269" s="39"/>
    </row>
    <row r="270" spans="1:20" x14ac:dyDescent="0.25">
      <c r="A270" s="39"/>
      <c r="B270" s="39"/>
      <c r="C270" s="39"/>
      <c r="D270" s="39"/>
      <c r="E270" s="39"/>
      <c r="F270" s="39"/>
      <c r="G270" s="39"/>
      <c r="H270" s="39"/>
      <c r="I270" s="39"/>
      <c r="J270" s="39"/>
      <c r="K270" s="39"/>
      <c r="L270" s="39"/>
      <c r="M270" s="39"/>
      <c r="N270" s="39"/>
      <c r="O270" s="39"/>
      <c r="P270" s="39"/>
      <c r="Q270" s="39"/>
      <c r="R270" s="39"/>
      <c r="S270" s="39"/>
      <c r="T270" s="39"/>
    </row>
    <row r="271" spans="1:20" x14ac:dyDescent="0.25">
      <c r="A271" s="39"/>
      <c r="B271" s="39"/>
      <c r="C271" s="39"/>
      <c r="D271" s="39"/>
      <c r="E271" s="39"/>
      <c r="F271" s="39"/>
      <c r="G271" s="39"/>
      <c r="H271" s="39"/>
      <c r="I271" s="39"/>
      <c r="J271" s="39"/>
      <c r="K271" s="39"/>
      <c r="L271" s="39"/>
      <c r="M271" s="39"/>
      <c r="N271" s="39"/>
      <c r="O271" s="39"/>
      <c r="P271" s="39"/>
      <c r="Q271" s="39"/>
      <c r="R271" s="39"/>
      <c r="S271" s="39"/>
      <c r="T271" s="39"/>
    </row>
    <row r="272" spans="1:20" x14ac:dyDescent="0.25">
      <c r="A272" s="39"/>
      <c r="B272" s="39"/>
      <c r="C272" s="39"/>
      <c r="D272" s="39"/>
      <c r="E272" s="39"/>
      <c r="F272" s="39"/>
      <c r="G272" s="39"/>
      <c r="H272" s="39"/>
      <c r="I272" s="39"/>
      <c r="J272" s="39"/>
      <c r="K272" s="39"/>
      <c r="L272" s="39"/>
      <c r="M272" s="39"/>
      <c r="N272" s="39"/>
      <c r="O272" s="39"/>
      <c r="P272" s="39"/>
      <c r="Q272" s="39"/>
      <c r="R272" s="39"/>
      <c r="S272" s="39"/>
      <c r="T272" s="39"/>
    </row>
    <row r="273" spans="1:20" x14ac:dyDescent="0.25">
      <c r="A273" s="39"/>
      <c r="B273" s="39"/>
      <c r="C273" s="39"/>
      <c r="D273" s="39"/>
      <c r="E273" s="39"/>
      <c r="F273" s="39"/>
      <c r="G273" s="39"/>
      <c r="H273" s="39"/>
      <c r="I273" s="39"/>
      <c r="J273" s="39"/>
      <c r="K273" s="39"/>
      <c r="L273" s="39"/>
      <c r="M273" s="39"/>
      <c r="N273" s="39"/>
      <c r="O273" s="39"/>
      <c r="P273" s="39"/>
      <c r="Q273" s="39"/>
      <c r="R273" s="39"/>
      <c r="S273" s="39"/>
      <c r="T273" s="39"/>
    </row>
    <row r="274" spans="1:20" x14ac:dyDescent="0.25">
      <c r="A274" s="39"/>
      <c r="B274" s="39"/>
      <c r="C274" s="39"/>
      <c r="D274" s="39"/>
      <c r="E274" s="39"/>
      <c r="F274" s="39"/>
      <c r="G274" s="39"/>
      <c r="H274" s="39"/>
      <c r="I274" s="39"/>
      <c r="J274" s="39"/>
      <c r="K274" s="39"/>
      <c r="L274" s="39"/>
      <c r="M274" s="39"/>
      <c r="N274" s="39"/>
      <c r="O274" s="39"/>
      <c r="P274" s="39"/>
      <c r="Q274" s="39"/>
      <c r="R274" s="39"/>
      <c r="S274" s="39"/>
      <c r="T274" s="39"/>
    </row>
    <row r="275" spans="1:20" x14ac:dyDescent="0.25">
      <c r="A275" s="39"/>
      <c r="B275" s="39"/>
      <c r="C275" s="39"/>
      <c r="D275" s="39"/>
      <c r="E275" s="39"/>
      <c r="F275" s="39"/>
      <c r="G275" s="39"/>
      <c r="H275" s="39"/>
      <c r="I275" s="39"/>
      <c r="J275" s="39"/>
      <c r="K275" s="39"/>
      <c r="L275" s="39"/>
      <c r="M275" s="39"/>
      <c r="N275" s="39"/>
      <c r="O275" s="39"/>
      <c r="P275" s="39"/>
      <c r="Q275" s="39"/>
      <c r="R275" s="39"/>
      <c r="S275" s="39"/>
      <c r="T275" s="39"/>
    </row>
    <row r="276" spans="1:20" x14ac:dyDescent="0.25">
      <c r="A276" s="39"/>
      <c r="B276" s="39"/>
      <c r="C276" s="39"/>
      <c r="D276" s="39"/>
      <c r="E276" s="39"/>
      <c r="F276" s="39"/>
      <c r="G276" s="39"/>
      <c r="H276" s="39"/>
      <c r="I276" s="39"/>
      <c r="J276" s="39"/>
      <c r="K276" s="39"/>
      <c r="L276" s="39"/>
      <c r="M276" s="39"/>
      <c r="N276" s="39"/>
      <c r="O276" s="39"/>
      <c r="P276" s="39"/>
      <c r="Q276" s="39"/>
      <c r="R276" s="39"/>
      <c r="S276" s="39"/>
      <c r="T276" s="39"/>
    </row>
    <row r="277" spans="1:20" x14ac:dyDescent="0.25">
      <c r="A277" s="39"/>
      <c r="B277" s="39"/>
      <c r="C277" s="39"/>
      <c r="D277" s="39"/>
      <c r="E277" s="39"/>
      <c r="F277" s="39"/>
      <c r="G277" s="39"/>
      <c r="H277" s="39"/>
      <c r="I277" s="39"/>
      <c r="J277" s="39"/>
      <c r="K277" s="39"/>
      <c r="L277" s="39"/>
      <c r="M277" s="39"/>
      <c r="N277" s="39"/>
      <c r="O277" s="39"/>
      <c r="P277" s="39"/>
      <c r="Q277" s="39"/>
      <c r="R277" s="39"/>
      <c r="S277" s="39"/>
      <c r="T277" s="39"/>
    </row>
    <row r="278" spans="1:20" x14ac:dyDescent="0.25">
      <c r="A278" s="39"/>
      <c r="B278" s="39"/>
      <c r="C278" s="39"/>
      <c r="D278" s="39"/>
      <c r="E278" s="39"/>
      <c r="F278" s="39"/>
      <c r="G278" s="39"/>
      <c r="H278" s="39"/>
      <c r="I278" s="39"/>
      <c r="J278" s="39"/>
      <c r="K278" s="39"/>
      <c r="L278" s="39"/>
      <c r="M278" s="39"/>
      <c r="N278" s="39"/>
      <c r="O278" s="39"/>
      <c r="P278" s="39"/>
      <c r="Q278" s="39"/>
      <c r="R278" s="39"/>
      <c r="S278" s="39"/>
      <c r="T278" s="39"/>
    </row>
    <row r="279" spans="1:20" x14ac:dyDescent="0.25">
      <c r="A279" s="39"/>
      <c r="B279" s="39"/>
      <c r="C279" s="39"/>
      <c r="D279" s="39"/>
      <c r="E279" s="39"/>
      <c r="F279" s="39"/>
      <c r="G279" s="39"/>
      <c r="H279" s="39"/>
      <c r="I279" s="39"/>
      <c r="J279" s="39"/>
      <c r="K279" s="39"/>
      <c r="L279" s="39"/>
      <c r="M279" s="39"/>
      <c r="N279" s="39"/>
      <c r="O279" s="39"/>
      <c r="P279" s="39"/>
      <c r="Q279" s="39"/>
      <c r="R279" s="39"/>
      <c r="S279" s="39"/>
      <c r="T279" s="39"/>
    </row>
    <row r="280" spans="1:20" x14ac:dyDescent="0.25">
      <c r="A280" s="39"/>
      <c r="B280" s="39"/>
      <c r="C280" s="39"/>
      <c r="D280" s="39"/>
      <c r="E280" s="39"/>
      <c r="F280" s="39"/>
      <c r="G280" s="39"/>
      <c r="H280" s="39"/>
      <c r="I280" s="39"/>
      <c r="J280" s="39"/>
      <c r="K280" s="39"/>
      <c r="L280" s="39"/>
      <c r="M280" s="39"/>
      <c r="N280" s="39"/>
      <c r="O280" s="39"/>
      <c r="P280" s="39"/>
      <c r="Q280" s="39"/>
      <c r="R280" s="39"/>
      <c r="S280" s="39"/>
      <c r="T280" s="39"/>
    </row>
    <row r="281" spans="1:20" x14ac:dyDescent="0.25">
      <c r="A281" s="39"/>
      <c r="B281" s="39"/>
      <c r="C281" s="39"/>
      <c r="D281" s="39"/>
      <c r="E281" s="39"/>
      <c r="F281" s="39"/>
      <c r="G281" s="39"/>
      <c r="H281" s="39"/>
      <c r="I281" s="39"/>
      <c r="J281" s="39"/>
      <c r="K281" s="39"/>
      <c r="L281" s="39"/>
      <c r="M281" s="39"/>
      <c r="N281" s="39"/>
      <c r="O281" s="39"/>
      <c r="P281" s="39"/>
      <c r="Q281" s="39"/>
      <c r="R281" s="39"/>
      <c r="S281" s="39"/>
      <c r="T281" s="39"/>
    </row>
    <row r="282" spans="1:20" x14ac:dyDescent="0.25">
      <c r="A282" s="39"/>
      <c r="B282" s="39"/>
      <c r="C282" s="39"/>
      <c r="D282" s="39"/>
      <c r="E282" s="39"/>
      <c r="F282" s="39"/>
      <c r="G282" s="39"/>
      <c r="H282" s="39"/>
      <c r="I282" s="39"/>
      <c r="J282" s="39"/>
      <c r="K282" s="39"/>
      <c r="L282" s="39"/>
      <c r="M282" s="39"/>
      <c r="N282" s="39"/>
      <c r="O282" s="39"/>
      <c r="P282" s="39"/>
      <c r="Q282" s="39"/>
      <c r="R282" s="39"/>
      <c r="S282" s="39"/>
      <c r="T282" s="39"/>
    </row>
    <row r="283" spans="1:20" x14ac:dyDescent="0.25">
      <c r="A283" s="39"/>
      <c r="B283" s="39"/>
      <c r="C283" s="39"/>
      <c r="D283" s="39"/>
      <c r="E283" s="39"/>
      <c r="F283" s="39"/>
      <c r="G283" s="39"/>
      <c r="H283" s="39"/>
      <c r="I283" s="39"/>
      <c r="J283" s="39"/>
      <c r="K283" s="39"/>
      <c r="L283" s="39"/>
      <c r="M283" s="39"/>
      <c r="N283" s="39"/>
      <c r="O283" s="39"/>
      <c r="P283" s="39"/>
      <c r="Q283" s="39"/>
      <c r="R283" s="39"/>
      <c r="S283" s="39"/>
      <c r="T283" s="39"/>
    </row>
    <row r="284" spans="1:20" x14ac:dyDescent="0.25">
      <c r="A284" s="39"/>
      <c r="B284" s="39"/>
      <c r="C284" s="39"/>
      <c r="D284" s="39"/>
      <c r="E284" s="39"/>
      <c r="F284" s="39"/>
      <c r="G284" s="39"/>
      <c r="H284" s="39"/>
      <c r="I284" s="39"/>
      <c r="J284" s="39"/>
      <c r="K284" s="39"/>
      <c r="L284" s="39"/>
      <c r="M284" s="39"/>
      <c r="N284" s="39"/>
      <c r="O284" s="39"/>
      <c r="P284" s="39"/>
      <c r="Q284" s="39"/>
      <c r="R284" s="39"/>
      <c r="S284" s="39"/>
      <c r="T284" s="39"/>
    </row>
    <row r="285" spans="1:20" x14ac:dyDescent="0.25">
      <c r="A285" s="39"/>
      <c r="B285" s="39"/>
      <c r="C285" s="39"/>
      <c r="D285" s="39"/>
      <c r="E285" s="39"/>
      <c r="F285" s="39"/>
      <c r="G285" s="39"/>
      <c r="H285" s="39"/>
      <c r="I285" s="39"/>
      <c r="J285" s="39"/>
      <c r="K285" s="39"/>
      <c r="L285" s="39"/>
      <c r="M285" s="39"/>
      <c r="N285" s="39"/>
      <c r="O285" s="39"/>
      <c r="P285" s="39"/>
      <c r="Q285" s="39"/>
      <c r="R285" s="39"/>
      <c r="S285" s="39"/>
      <c r="T285" s="39"/>
    </row>
    <row r="286" spans="1:20" x14ac:dyDescent="0.25">
      <c r="A286" s="39"/>
      <c r="B286" s="39"/>
      <c r="C286" s="39"/>
      <c r="D286" s="39"/>
      <c r="E286" s="39"/>
      <c r="F286" s="39"/>
      <c r="G286" s="39"/>
      <c r="H286" s="39"/>
      <c r="I286" s="39"/>
      <c r="J286" s="39"/>
      <c r="K286" s="39"/>
      <c r="L286" s="39"/>
      <c r="M286" s="39"/>
      <c r="N286" s="39"/>
      <c r="O286" s="39"/>
      <c r="P286" s="39"/>
      <c r="Q286" s="39"/>
      <c r="R286" s="39"/>
      <c r="S286" s="39"/>
      <c r="T286" s="39"/>
    </row>
    <row r="287" spans="1:20" x14ac:dyDescent="0.25">
      <c r="A287" s="39"/>
      <c r="B287" s="39"/>
      <c r="C287" s="39"/>
      <c r="D287" s="39"/>
      <c r="E287" s="39"/>
      <c r="F287" s="39"/>
      <c r="G287" s="39"/>
      <c r="H287" s="39"/>
      <c r="I287" s="39"/>
      <c r="J287" s="39"/>
      <c r="K287" s="39"/>
      <c r="L287" s="39"/>
      <c r="M287" s="39"/>
      <c r="N287" s="39"/>
      <c r="O287" s="39"/>
      <c r="P287" s="39"/>
      <c r="Q287" s="39"/>
      <c r="R287" s="39"/>
      <c r="S287" s="39"/>
      <c r="T287" s="39"/>
    </row>
    <row r="288" spans="1:20" x14ac:dyDescent="0.25">
      <c r="A288" s="39"/>
      <c r="B288" s="39"/>
      <c r="C288" s="39"/>
      <c r="D288" s="39"/>
      <c r="E288" s="39"/>
      <c r="F288" s="39"/>
      <c r="G288" s="39"/>
      <c r="H288" s="39"/>
      <c r="I288" s="39"/>
      <c r="J288" s="39"/>
      <c r="K288" s="39"/>
      <c r="L288" s="39"/>
      <c r="M288" s="39"/>
      <c r="N288" s="39"/>
      <c r="O288" s="39"/>
      <c r="P288" s="39"/>
      <c r="Q288" s="39"/>
      <c r="R288" s="39"/>
      <c r="S288" s="39"/>
      <c r="T288" s="39"/>
    </row>
    <row r="289" spans="1:20" x14ac:dyDescent="0.25">
      <c r="A289" s="39"/>
      <c r="B289" s="39"/>
      <c r="C289" s="39"/>
      <c r="D289" s="39"/>
      <c r="E289" s="39"/>
      <c r="F289" s="39"/>
      <c r="G289" s="39"/>
      <c r="H289" s="39"/>
      <c r="I289" s="39"/>
      <c r="J289" s="39"/>
      <c r="K289" s="39"/>
      <c r="L289" s="39"/>
      <c r="M289" s="39"/>
      <c r="N289" s="39"/>
      <c r="O289" s="39"/>
      <c r="P289" s="39"/>
      <c r="Q289" s="39"/>
      <c r="R289" s="39"/>
      <c r="S289" s="39"/>
      <c r="T289" s="39"/>
    </row>
    <row r="290" spans="1:20" x14ac:dyDescent="0.25">
      <c r="A290" s="39"/>
      <c r="B290" s="39"/>
      <c r="C290" s="39"/>
      <c r="D290" s="39"/>
      <c r="E290" s="39"/>
      <c r="F290" s="39"/>
      <c r="G290" s="39"/>
      <c r="H290" s="39"/>
      <c r="I290" s="39"/>
      <c r="J290" s="39"/>
      <c r="K290" s="39"/>
      <c r="L290" s="39"/>
      <c r="M290" s="39"/>
      <c r="N290" s="39"/>
      <c r="O290" s="39"/>
      <c r="P290" s="39"/>
      <c r="Q290" s="39"/>
      <c r="R290" s="39"/>
      <c r="S290" s="39"/>
      <c r="T290" s="39"/>
    </row>
    <row r="291" spans="1:20" x14ac:dyDescent="0.25">
      <c r="A291" s="39"/>
      <c r="B291" s="39"/>
      <c r="C291" s="39"/>
      <c r="D291" s="39"/>
      <c r="E291" s="39"/>
      <c r="F291" s="39"/>
      <c r="G291" s="39"/>
      <c r="H291" s="39"/>
      <c r="I291" s="39"/>
      <c r="J291" s="39"/>
      <c r="K291" s="39"/>
      <c r="L291" s="39"/>
      <c r="M291" s="39"/>
      <c r="N291" s="39"/>
      <c r="O291" s="39"/>
      <c r="P291" s="39"/>
      <c r="Q291" s="39"/>
      <c r="R291" s="39"/>
      <c r="S291" s="39"/>
      <c r="T291" s="39"/>
    </row>
    <row r="292" spans="1:20" x14ac:dyDescent="0.25">
      <c r="A292" s="39"/>
      <c r="B292" s="39"/>
      <c r="C292" s="39"/>
      <c r="D292" s="39"/>
      <c r="E292" s="39"/>
      <c r="F292" s="39"/>
      <c r="G292" s="39"/>
      <c r="H292" s="39"/>
      <c r="I292" s="39"/>
      <c r="J292" s="39"/>
      <c r="K292" s="39"/>
      <c r="L292" s="39"/>
      <c r="M292" s="39"/>
      <c r="N292" s="39"/>
      <c r="O292" s="39"/>
      <c r="P292" s="39"/>
      <c r="Q292" s="39"/>
      <c r="R292" s="39"/>
      <c r="S292" s="39"/>
      <c r="T292" s="39"/>
    </row>
    <row r="293" spans="1:20" x14ac:dyDescent="0.25">
      <c r="A293" s="39"/>
      <c r="B293" s="39"/>
      <c r="C293" s="39"/>
      <c r="D293" s="39"/>
      <c r="E293" s="39"/>
      <c r="F293" s="39"/>
      <c r="G293" s="39"/>
      <c r="H293" s="39"/>
      <c r="I293" s="39"/>
      <c r="J293" s="39"/>
      <c r="K293" s="39"/>
      <c r="L293" s="39"/>
      <c r="M293" s="39"/>
      <c r="N293" s="39"/>
      <c r="O293" s="39"/>
      <c r="P293" s="39"/>
      <c r="Q293" s="39"/>
      <c r="R293" s="39"/>
      <c r="S293" s="39"/>
      <c r="T293" s="39"/>
    </row>
    <row r="294" spans="1:20" x14ac:dyDescent="0.25">
      <c r="A294" s="39"/>
      <c r="B294" s="39"/>
      <c r="C294" s="39"/>
      <c r="D294" s="39"/>
      <c r="E294" s="39"/>
      <c r="F294" s="39"/>
      <c r="G294" s="39"/>
      <c r="H294" s="39"/>
      <c r="I294" s="39"/>
      <c r="J294" s="39"/>
      <c r="K294" s="39"/>
      <c r="L294" s="39"/>
      <c r="M294" s="39"/>
      <c r="N294" s="39"/>
      <c r="O294" s="39"/>
      <c r="P294" s="39"/>
      <c r="Q294" s="39"/>
      <c r="R294" s="39"/>
      <c r="S294" s="39"/>
      <c r="T294" s="39"/>
    </row>
    <row r="295" spans="1:20" x14ac:dyDescent="0.25">
      <c r="A295" s="39"/>
      <c r="B295" s="39"/>
      <c r="C295" s="39"/>
      <c r="D295" s="39"/>
      <c r="E295" s="39"/>
      <c r="F295" s="39"/>
      <c r="G295" s="39"/>
      <c r="H295" s="39"/>
      <c r="I295" s="39"/>
      <c r="J295" s="39"/>
      <c r="K295" s="39"/>
      <c r="L295" s="39"/>
      <c r="M295" s="39"/>
      <c r="N295" s="39"/>
      <c r="O295" s="39"/>
      <c r="P295" s="39"/>
      <c r="Q295" s="39"/>
      <c r="R295" s="39"/>
      <c r="S295" s="39"/>
      <c r="T295" s="39"/>
    </row>
    <row r="296" spans="1:20" x14ac:dyDescent="0.25">
      <c r="A296" s="39"/>
      <c r="B296" s="39"/>
      <c r="C296" s="39"/>
      <c r="D296" s="39"/>
      <c r="E296" s="39"/>
      <c r="F296" s="39"/>
      <c r="G296" s="39"/>
      <c r="H296" s="39"/>
      <c r="I296" s="39"/>
      <c r="J296" s="39"/>
      <c r="K296" s="39"/>
      <c r="L296" s="39"/>
      <c r="M296" s="39"/>
      <c r="N296" s="39"/>
      <c r="O296" s="39"/>
      <c r="P296" s="39"/>
      <c r="Q296" s="39"/>
      <c r="R296" s="39"/>
      <c r="S296" s="39"/>
      <c r="T296" s="39"/>
    </row>
    <row r="297" spans="1:20" x14ac:dyDescent="0.25">
      <c r="A297" s="39"/>
      <c r="B297" s="39"/>
      <c r="C297" s="39"/>
      <c r="D297" s="39"/>
      <c r="E297" s="39"/>
      <c r="F297" s="39"/>
      <c r="G297" s="39"/>
      <c r="H297" s="39"/>
      <c r="I297" s="39"/>
      <c r="J297" s="39"/>
      <c r="K297" s="39"/>
      <c r="L297" s="39"/>
      <c r="M297" s="39"/>
      <c r="N297" s="39"/>
      <c r="O297" s="39"/>
      <c r="P297" s="39"/>
      <c r="Q297" s="39"/>
      <c r="R297" s="39"/>
      <c r="S297" s="39"/>
      <c r="T297" s="39"/>
    </row>
    <row r="298" spans="1:20" x14ac:dyDescent="0.25">
      <c r="A298" s="39"/>
      <c r="B298" s="39"/>
      <c r="C298" s="39"/>
      <c r="D298" s="39"/>
      <c r="E298" s="39"/>
      <c r="F298" s="39"/>
      <c r="G298" s="39"/>
      <c r="H298" s="39"/>
      <c r="I298" s="39"/>
      <c r="J298" s="39"/>
      <c r="K298" s="39"/>
      <c r="L298" s="39"/>
      <c r="M298" s="39"/>
      <c r="N298" s="39"/>
      <c r="O298" s="39"/>
      <c r="P298" s="39"/>
      <c r="Q298" s="39"/>
      <c r="R298" s="39"/>
      <c r="S298" s="39"/>
      <c r="T298" s="39"/>
    </row>
    <row r="299" spans="1:20" x14ac:dyDescent="0.25">
      <c r="A299" s="39"/>
      <c r="B299" s="39"/>
      <c r="C299" s="39"/>
      <c r="D299" s="39"/>
      <c r="E299" s="39"/>
      <c r="F299" s="39"/>
      <c r="G299" s="39"/>
      <c r="H299" s="39"/>
      <c r="I299" s="39"/>
      <c r="J299" s="39"/>
      <c r="K299" s="39"/>
      <c r="L299" s="39"/>
      <c r="M299" s="39"/>
      <c r="N299" s="39"/>
      <c r="O299" s="39"/>
      <c r="P299" s="39"/>
      <c r="Q299" s="39"/>
      <c r="R299" s="39"/>
      <c r="S299" s="39"/>
      <c r="T299" s="39"/>
    </row>
    <row r="300" spans="1:20" x14ac:dyDescent="0.25">
      <c r="A300" s="39"/>
      <c r="B300" s="39"/>
      <c r="C300" s="39"/>
      <c r="D300" s="39"/>
      <c r="E300" s="39"/>
      <c r="F300" s="39"/>
      <c r="G300" s="39"/>
      <c r="H300" s="39"/>
      <c r="I300" s="39"/>
      <c r="J300" s="39"/>
      <c r="K300" s="39"/>
      <c r="L300" s="39"/>
      <c r="M300" s="39"/>
      <c r="N300" s="39"/>
      <c r="O300" s="39"/>
      <c r="P300" s="39"/>
      <c r="Q300" s="39"/>
      <c r="R300" s="39"/>
      <c r="S300" s="39"/>
      <c r="T300" s="39"/>
    </row>
    <row r="301" spans="1:20" x14ac:dyDescent="0.25">
      <c r="A301" s="39"/>
      <c r="B301" s="39"/>
      <c r="C301" s="39"/>
      <c r="D301" s="39"/>
      <c r="E301" s="39"/>
      <c r="F301" s="39"/>
      <c r="G301" s="39"/>
      <c r="H301" s="39"/>
      <c r="I301" s="39"/>
      <c r="J301" s="39"/>
      <c r="K301" s="39"/>
      <c r="L301" s="39"/>
      <c r="M301" s="39"/>
      <c r="N301" s="39"/>
      <c r="O301" s="39"/>
      <c r="P301" s="39"/>
      <c r="Q301" s="39"/>
      <c r="R301" s="39"/>
      <c r="S301" s="39"/>
      <c r="T301" s="39"/>
    </row>
    <row r="302" spans="1:20" x14ac:dyDescent="0.25">
      <c r="A302" s="39"/>
      <c r="B302" s="39"/>
      <c r="C302" s="39"/>
      <c r="D302" s="39"/>
      <c r="E302" s="39"/>
      <c r="F302" s="39"/>
      <c r="G302" s="39"/>
      <c r="H302" s="39"/>
      <c r="I302" s="39"/>
      <c r="J302" s="39"/>
      <c r="K302" s="39"/>
      <c r="L302" s="39"/>
      <c r="M302" s="39"/>
      <c r="N302" s="39"/>
      <c r="O302" s="39"/>
      <c r="P302" s="39"/>
      <c r="Q302" s="39"/>
      <c r="R302" s="39"/>
      <c r="S302" s="39"/>
      <c r="T302" s="39"/>
    </row>
    <row r="303" spans="1:20" x14ac:dyDescent="0.25">
      <c r="A303" s="39"/>
      <c r="B303" s="39"/>
      <c r="C303" s="39"/>
      <c r="D303" s="39"/>
      <c r="E303" s="39"/>
      <c r="F303" s="39"/>
      <c r="G303" s="39"/>
      <c r="H303" s="39"/>
      <c r="I303" s="39"/>
      <c r="J303" s="39"/>
      <c r="K303" s="39"/>
      <c r="L303" s="39"/>
      <c r="M303" s="39"/>
      <c r="N303" s="39"/>
      <c r="O303" s="39"/>
      <c r="P303" s="39"/>
      <c r="Q303" s="39"/>
      <c r="R303" s="39"/>
      <c r="S303" s="39"/>
      <c r="T303" s="39"/>
    </row>
    <row r="304" spans="1:20" x14ac:dyDescent="0.25">
      <c r="A304" s="39"/>
      <c r="B304" s="39"/>
      <c r="C304" s="39"/>
      <c r="D304" s="39"/>
      <c r="E304" s="39"/>
      <c r="F304" s="39"/>
      <c r="G304" s="39"/>
      <c r="H304" s="39"/>
      <c r="I304" s="39"/>
      <c r="J304" s="39"/>
      <c r="K304" s="39"/>
      <c r="L304" s="39"/>
      <c r="M304" s="39"/>
      <c r="N304" s="39"/>
      <c r="O304" s="39"/>
      <c r="P304" s="39"/>
      <c r="Q304" s="39"/>
      <c r="R304" s="39"/>
      <c r="S304" s="39"/>
      <c r="T304" s="39"/>
    </row>
    <row r="305" spans="1:20" x14ac:dyDescent="0.25">
      <c r="A305" s="39"/>
      <c r="B305" s="39"/>
      <c r="C305" s="39"/>
      <c r="D305" s="39"/>
      <c r="E305" s="39"/>
      <c r="F305" s="39"/>
      <c r="G305" s="39"/>
      <c r="H305" s="39"/>
      <c r="I305" s="39"/>
      <c r="J305" s="39"/>
      <c r="K305" s="39"/>
      <c r="L305" s="39"/>
      <c r="M305" s="39"/>
      <c r="N305" s="39"/>
      <c r="O305" s="39"/>
      <c r="P305" s="39"/>
      <c r="Q305" s="39"/>
      <c r="R305" s="39"/>
      <c r="S305" s="39"/>
      <c r="T305" s="39"/>
    </row>
    <row r="306" spans="1:20" x14ac:dyDescent="0.25">
      <c r="A306" s="39"/>
      <c r="B306" s="39"/>
      <c r="C306" s="39"/>
      <c r="D306" s="39"/>
      <c r="E306" s="39"/>
      <c r="F306" s="39"/>
      <c r="G306" s="39"/>
      <c r="H306" s="39"/>
      <c r="I306" s="39"/>
      <c r="J306" s="39"/>
      <c r="K306" s="39"/>
      <c r="L306" s="39"/>
      <c r="M306" s="39"/>
      <c r="N306" s="39"/>
      <c r="O306" s="39"/>
      <c r="P306" s="39"/>
      <c r="Q306" s="39"/>
      <c r="R306" s="39"/>
      <c r="S306" s="39"/>
      <c r="T306" s="39"/>
    </row>
    <row r="307" spans="1:20" x14ac:dyDescent="0.25">
      <c r="A307" s="39"/>
      <c r="B307" s="39"/>
      <c r="C307" s="39"/>
      <c r="D307" s="39"/>
      <c r="E307" s="39"/>
      <c r="F307" s="39"/>
      <c r="G307" s="39"/>
      <c r="H307" s="39"/>
      <c r="I307" s="39"/>
      <c r="J307" s="39"/>
      <c r="K307" s="39"/>
      <c r="L307" s="39"/>
      <c r="M307" s="39"/>
      <c r="N307" s="39"/>
      <c r="O307" s="39"/>
      <c r="P307" s="39"/>
      <c r="Q307" s="39"/>
      <c r="R307" s="39"/>
      <c r="S307" s="39"/>
      <c r="T307" s="39"/>
    </row>
    <row r="308" spans="1:20" x14ac:dyDescent="0.25">
      <c r="A308" s="39"/>
      <c r="B308" s="39"/>
      <c r="C308" s="39"/>
      <c r="D308" s="39"/>
      <c r="E308" s="39"/>
      <c r="F308" s="39"/>
      <c r="G308" s="39"/>
      <c r="H308" s="39"/>
      <c r="I308" s="39"/>
      <c r="J308" s="39"/>
      <c r="K308" s="39"/>
      <c r="L308" s="39"/>
      <c r="M308" s="39"/>
      <c r="N308" s="39"/>
      <c r="O308" s="39"/>
      <c r="P308" s="39"/>
      <c r="Q308" s="39"/>
      <c r="R308" s="39"/>
      <c r="S308" s="39"/>
      <c r="T308" s="39"/>
    </row>
    <row r="309" spans="1:20" x14ac:dyDescent="0.25">
      <c r="A309" s="39"/>
      <c r="B309" s="39"/>
      <c r="C309" s="39"/>
      <c r="D309" s="39"/>
      <c r="E309" s="39"/>
      <c r="F309" s="39"/>
      <c r="G309" s="39"/>
      <c r="H309" s="39"/>
      <c r="I309" s="39"/>
      <c r="J309" s="39"/>
      <c r="K309" s="39"/>
      <c r="L309" s="39"/>
      <c r="M309" s="39"/>
      <c r="N309" s="39"/>
      <c r="O309" s="39"/>
      <c r="P309" s="39"/>
      <c r="Q309" s="39"/>
      <c r="R309" s="39"/>
      <c r="S309" s="39"/>
      <c r="T309" s="39"/>
    </row>
    <row r="310" spans="1:20" x14ac:dyDescent="0.25">
      <c r="A310" s="39"/>
      <c r="B310" s="39"/>
      <c r="C310" s="39"/>
      <c r="D310" s="39"/>
      <c r="E310" s="39"/>
      <c r="F310" s="39"/>
      <c r="G310" s="39"/>
      <c r="H310" s="39"/>
      <c r="I310" s="39"/>
      <c r="J310" s="39"/>
      <c r="K310" s="39"/>
      <c r="L310" s="39"/>
      <c r="M310" s="39"/>
      <c r="N310" s="39"/>
      <c r="O310" s="39"/>
      <c r="P310" s="39"/>
      <c r="Q310" s="39"/>
      <c r="R310" s="39"/>
      <c r="S310" s="39"/>
      <c r="T310" s="39"/>
    </row>
    <row r="311" spans="1:20" x14ac:dyDescent="0.25">
      <c r="A311" s="39"/>
      <c r="B311" s="39"/>
      <c r="C311" s="39"/>
      <c r="D311" s="39"/>
      <c r="E311" s="39"/>
      <c r="F311" s="39"/>
      <c r="G311" s="39"/>
      <c r="H311" s="39"/>
      <c r="I311" s="39"/>
      <c r="J311" s="39"/>
      <c r="K311" s="39"/>
      <c r="L311" s="39"/>
      <c r="M311" s="39"/>
      <c r="N311" s="39"/>
      <c r="O311" s="39"/>
      <c r="P311" s="39"/>
      <c r="Q311" s="39"/>
      <c r="R311" s="39"/>
      <c r="S311" s="39"/>
      <c r="T311" s="39"/>
    </row>
    <row r="312" spans="1:20" x14ac:dyDescent="0.25">
      <c r="A312" s="39"/>
      <c r="B312" s="39"/>
      <c r="C312" s="39"/>
      <c r="D312" s="39"/>
      <c r="E312" s="39"/>
      <c r="F312" s="39"/>
      <c r="G312" s="39"/>
      <c r="H312" s="39"/>
      <c r="I312" s="39"/>
      <c r="J312" s="39"/>
      <c r="K312" s="39"/>
      <c r="L312" s="39"/>
      <c r="M312" s="39"/>
      <c r="N312" s="39"/>
      <c r="O312" s="39"/>
      <c r="P312" s="39"/>
      <c r="Q312" s="39"/>
      <c r="R312" s="39"/>
      <c r="S312" s="39"/>
      <c r="T312" s="39"/>
    </row>
    <row r="313" spans="1:20" x14ac:dyDescent="0.25">
      <c r="A313" s="39"/>
      <c r="B313" s="39"/>
      <c r="C313" s="39"/>
      <c r="D313" s="39"/>
      <c r="E313" s="39"/>
      <c r="F313" s="39"/>
      <c r="G313" s="39"/>
      <c r="H313" s="39"/>
      <c r="I313" s="39"/>
      <c r="J313" s="39"/>
      <c r="K313" s="39"/>
      <c r="L313" s="39"/>
      <c r="M313" s="39"/>
      <c r="N313" s="39"/>
      <c r="O313" s="39"/>
      <c r="P313" s="39"/>
      <c r="Q313" s="39"/>
      <c r="R313" s="39"/>
      <c r="S313" s="39"/>
      <c r="T313" s="39"/>
    </row>
    <row r="314" spans="1:20" x14ac:dyDescent="0.25">
      <c r="A314" s="39"/>
      <c r="B314" s="39"/>
      <c r="C314" s="39"/>
      <c r="D314" s="39"/>
      <c r="E314" s="39"/>
      <c r="F314" s="39"/>
      <c r="G314" s="39"/>
      <c r="H314" s="39"/>
      <c r="I314" s="39"/>
      <c r="J314" s="39"/>
      <c r="K314" s="39"/>
      <c r="L314" s="39"/>
      <c r="M314" s="39"/>
      <c r="N314" s="39"/>
      <c r="O314" s="39"/>
      <c r="P314" s="39"/>
      <c r="Q314" s="39"/>
      <c r="R314" s="39"/>
      <c r="S314" s="39"/>
      <c r="T314" s="39"/>
    </row>
    <row r="315" spans="1:20" x14ac:dyDescent="0.25">
      <c r="A315" s="39"/>
      <c r="B315" s="39"/>
      <c r="C315" s="39"/>
      <c r="D315" s="39"/>
      <c r="E315" s="39"/>
      <c r="F315" s="39"/>
      <c r="G315" s="39"/>
      <c r="H315" s="39"/>
      <c r="I315" s="39"/>
      <c r="J315" s="39"/>
      <c r="K315" s="39"/>
      <c r="L315" s="39"/>
      <c r="M315" s="39"/>
      <c r="N315" s="39"/>
      <c r="O315" s="39"/>
      <c r="P315" s="39"/>
      <c r="Q315" s="39"/>
      <c r="R315" s="39"/>
      <c r="S315" s="39"/>
      <c r="T315" s="39"/>
    </row>
    <row r="316" spans="1:20" x14ac:dyDescent="0.25">
      <c r="A316" s="39"/>
      <c r="B316" s="39"/>
      <c r="C316" s="39"/>
      <c r="D316" s="39"/>
      <c r="E316" s="39"/>
      <c r="F316" s="39"/>
      <c r="G316" s="39"/>
      <c r="H316" s="39"/>
      <c r="I316" s="39"/>
      <c r="J316" s="39"/>
      <c r="K316" s="39"/>
      <c r="L316" s="39"/>
      <c r="M316" s="39"/>
      <c r="N316" s="39"/>
      <c r="O316" s="39"/>
      <c r="P316" s="39"/>
      <c r="Q316" s="39"/>
      <c r="R316" s="39"/>
      <c r="S316" s="39"/>
      <c r="T316" s="39"/>
    </row>
    <row r="317" spans="1:20" x14ac:dyDescent="0.25">
      <c r="A317" s="39"/>
      <c r="B317" s="39"/>
      <c r="C317" s="39"/>
      <c r="D317" s="39"/>
      <c r="E317" s="39"/>
      <c r="F317" s="39"/>
      <c r="G317" s="39"/>
      <c r="H317" s="39"/>
      <c r="I317" s="39"/>
      <c r="J317" s="39"/>
      <c r="K317" s="39"/>
      <c r="L317" s="39"/>
      <c r="M317" s="39"/>
      <c r="N317" s="39"/>
      <c r="O317" s="39"/>
      <c r="P317" s="39"/>
      <c r="Q317" s="39"/>
      <c r="R317" s="39"/>
      <c r="S317" s="39"/>
      <c r="T317" s="39"/>
    </row>
    <row r="318" spans="1:20" x14ac:dyDescent="0.25">
      <c r="A318" s="39"/>
      <c r="B318" s="39"/>
      <c r="C318" s="39"/>
      <c r="D318" s="39"/>
      <c r="E318" s="39"/>
      <c r="F318" s="39"/>
      <c r="G318" s="39"/>
      <c r="H318" s="39"/>
      <c r="I318" s="39"/>
      <c r="J318" s="39"/>
      <c r="K318" s="39"/>
      <c r="L318" s="39"/>
      <c r="M318" s="39"/>
      <c r="N318" s="39"/>
      <c r="O318" s="39"/>
      <c r="P318" s="39"/>
      <c r="Q318" s="39"/>
      <c r="R318" s="39"/>
      <c r="S318" s="39"/>
      <c r="T318" s="39"/>
    </row>
    <row r="319" spans="1:20" x14ac:dyDescent="0.25">
      <c r="A319" s="39"/>
      <c r="B319" s="39"/>
      <c r="C319" s="39"/>
      <c r="D319" s="39"/>
      <c r="E319" s="39"/>
      <c r="F319" s="39"/>
      <c r="G319" s="39"/>
      <c r="H319" s="39"/>
      <c r="I319" s="39"/>
      <c r="J319" s="39"/>
      <c r="K319" s="39"/>
      <c r="L319" s="39"/>
      <c r="M319" s="39"/>
      <c r="N319" s="39"/>
      <c r="O319" s="39"/>
      <c r="P319" s="39"/>
      <c r="Q319" s="39"/>
      <c r="R319" s="39"/>
      <c r="S319" s="39"/>
      <c r="T319" s="39"/>
    </row>
    <row r="320" spans="1:20" x14ac:dyDescent="0.25">
      <c r="A320" s="39"/>
      <c r="B320" s="39"/>
      <c r="C320" s="39"/>
      <c r="D320" s="39"/>
      <c r="E320" s="39"/>
      <c r="F320" s="39"/>
      <c r="G320" s="39"/>
      <c r="H320" s="39"/>
      <c r="I320" s="39"/>
      <c r="J320" s="39"/>
      <c r="K320" s="39"/>
      <c r="L320" s="39"/>
      <c r="M320" s="39"/>
      <c r="N320" s="39"/>
      <c r="O320" s="39"/>
      <c r="P320" s="39"/>
      <c r="Q320" s="39"/>
      <c r="R320" s="39"/>
      <c r="S320" s="39"/>
      <c r="T320" s="39"/>
    </row>
    <row r="321" spans="1:20" x14ac:dyDescent="0.25">
      <c r="A321" s="39"/>
      <c r="B321" s="39"/>
      <c r="C321" s="39"/>
      <c r="D321" s="39"/>
      <c r="E321" s="39"/>
      <c r="F321" s="39"/>
      <c r="G321" s="39"/>
      <c r="H321" s="39"/>
      <c r="I321" s="39"/>
      <c r="J321" s="39"/>
      <c r="K321" s="39"/>
      <c r="L321" s="39"/>
      <c r="M321" s="39"/>
      <c r="N321" s="39"/>
      <c r="O321" s="39"/>
      <c r="P321" s="39"/>
      <c r="Q321" s="39"/>
      <c r="R321" s="39"/>
      <c r="S321" s="39"/>
      <c r="T321" s="39"/>
    </row>
    <row r="322" spans="1:20" x14ac:dyDescent="0.25">
      <c r="A322" s="39"/>
      <c r="B322" s="39"/>
      <c r="C322" s="39"/>
      <c r="D322" s="39"/>
      <c r="E322" s="39"/>
      <c r="F322" s="39"/>
      <c r="G322" s="39"/>
      <c r="H322" s="39"/>
      <c r="I322" s="39"/>
      <c r="J322" s="39"/>
      <c r="K322" s="39"/>
      <c r="L322" s="39"/>
      <c r="M322" s="39"/>
      <c r="N322" s="39"/>
      <c r="O322" s="39"/>
      <c r="P322" s="39"/>
      <c r="Q322" s="39"/>
      <c r="R322" s="39"/>
      <c r="S322" s="39"/>
      <c r="T322" s="39"/>
    </row>
    <row r="323" spans="1:20" x14ac:dyDescent="0.25">
      <c r="A323" s="39"/>
      <c r="B323" s="39"/>
      <c r="C323" s="39"/>
      <c r="D323" s="39"/>
      <c r="E323" s="39"/>
      <c r="F323" s="39"/>
      <c r="G323" s="39"/>
      <c r="H323" s="39"/>
      <c r="I323" s="39"/>
      <c r="J323" s="39"/>
      <c r="K323" s="39"/>
      <c r="L323" s="39"/>
      <c r="M323" s="39"/>
      <c r="N323" s="39"/>
      <c r="O323" s="39"/>
      <c r="P323" s="39"/>
      <c r="Q323" s="39"/>
      <c r="R323" s="39"/>
      <c r="S323" s="39"/>
      <c r="T323" s="39"/>
    </row>
    <row r="324" spans="1:20" x14ac:dyDescent="0.25">
      <c r="A324" s="39"/>
      <c r="B324" s="39"/>
      <c r="C324" s="39"/>
      <c r="D324" s="39"/>
      <c r="E324" s="39"/>
      <c r="F324" s="39"/>
      <c r="G324" s="39"/>
      <c r="H324" s="39"/>
      <c r="I324" s="39"/>
      <c r="J324" s="39"/>
      <c r="K324" s="39"/>
      <c r="L324" s="39"/>
      <c r="M324" s="39"/>
      <c r="N324" s="39"/>
      <c r="O324" s="39"/>
      <c r="P324" s="39"/>
      <c r="Q324" s="39"/>
      <c r="R324" s="39"/>
      <c r="S324" s="39"/>
      <c r="T324" s="39"/>
    </row>
    <row r="325" spans="1:20" x14ac:dyDescent="0.25">
      <c r="A325" s="39"/>
      <c r="B325" s="39"/>
      <c r="C325" s="39"/>
      <c r="D325" s="39"/>
      <c r="E325" s="39"/>
      <c r="F325" s="39"/>
      <c r="G325" s="39"/>
      <c r="H325" s="39"/>
      <c r="I325" s="39"/>
      <c r="J325" s="39"/>
      <c r="K325" s="39"/>
      <c r="L325" s="39"/>
      <c r="M325" s="39"/>
      <c r="N325" s="39"/>
      <c r="O325" s="39"/>
      <c r="P325" s="39"/>
      <c r="Q325" s="39"/>
      <c r="R325" s="39"/>
      <c r="S325" s="39"/>
      <c r="T325" s="39"/>
    </row>
    <row r="326" spans="1:20" x14ac:dyDescent="0.25">
      <c r="A326" s="39"/>
      <c r="B326" s="39"/>
      <c r="C326" s="39"/>
      <c r="D326" s="39"/>
      <c r="E326" s="39"/>
      <c r="F326" s="39"/>
      <c r="G326" s="39"/>
      <c r="H326" s="39"/>
      <c r="I326" s="39"/>
      <c r="J326" s="39"/>
      <c r="K326" s="39"/>
      <c r="L326" s="39"/>
      <c r="M326" s="39"/>
      <c r="N326" s="39"/>
      <c r="O326" s="39"/>
      <c r="P326" s="39"/>
      <c r="Q326" s="39"/>
      <c r="R326" s="39"/>
      <c r="S326" s="39"/>
      <c r="T326" s="39"/>
    </row>
    <row r="327" spans="1:20" x14ac:dyDescent="0.25">
      <c r="A327" s="39"/>
      <c r="B327" s="39"/>
      <c r="C327" s="39"/>
      <c r="D327" s="39"/>
      <c r="E327" s="39"/>
      <c r="F327" s="39"/>
      <c r="G327" s="39"/>
      <c r="H327" s="39"/>
      <c r="I327" s="39"/>
      <c r="J327" s="39"/>
      <c r="K327" s="39"/>
      <c r="L327" s="39"/>
      <c r="M327" s="39"/>
      <c r="N327" s="39"/>
      <c r="O327" s="39"/>
      <c r="P327" s="39"/>
      <c r="Q327" s="39"/>
      <c r="R327" s="39"/>
      <c r="S327" s="39"/>
      <c r="T327" s="39"/>
    </row>
    <row r="328" spans="1:20" x14ac:dyDescent="0.25">
      <c r="A328" s="39"/>
      <c r="B328" s="39"/>
      <c r="C328" s="39"/>
      <c r="D328" s="39"/>
      <c r="E328" s="39"/>
      <c r="F328" s="39"/>
      <c r="G328" s="39"/>
      <c r="H328" s="39"/>
      <c r="I328" s="39"/>
      <c r="J328" s="39"/>
      <c r="K328" s="39"/>
      <c r="L328" s="39"/>
      <c r="M328" s="39"/>
      <c r="N328" s="39"/>
      <c r="O328" s="39"/>
      <c r="P328" s="39"/>
      <c r="Q328" s="39"/>
      <c r="R328" s="39"/>
      <c r="S328" s="39"/>
      <c r="T328" s="39"/>
    </row>
  </sheetData>
  <sheetProtection selectLockedCells="1" selectUnlockedCells="1"/>
  <dataValidations count="1">
    <dataValidation operator="equal" sqref="B199" xr:uid="{00000000-0002-0000-0500-000000000000}">
      <formula1>0</formula1>
      <formula2>0</formula2>
    </dataValidation>
  </dataValidations>
  <pageMargins left="0.78749999999999998" right="0.78749999999999998" top="1.0527777777777778" bottom="1.0527777777777778" header="0.78749999999999998" footer="0.78749999999999998"/>
  <pageSetup firstPageNumber="0" orientation="portrait" horizontalDpi="300" verticalDpi="300"/>
  <headerFooter alignWithMargins="0">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86"/>
  <sheetViews>
    <sheetView tabSelected="1" topLeftCell="A232" workbookViewId="0">
      <selection activeCell="A237" sqref="A237"/>
    </sheetView>
  </sheetViews>
  <sheetFormatPr defaultColWidth="11.5546875" defaultRowHeight="13.2" x14ac:dyDescent="0.25"/>
  <cols>
    <col min="1" max="1" width="11.6640625" customWidth="1"/>
  </cols>
  <sheetData>
    <row r="1" spans="1:1" x14ac:dyDescent="0.25">
      <c r="A1" t="s">
        <v>691</v>
      </c>
    </row>
    <row r="2" spans="1:1" x14ac:dyDescent="0.25">
      <c r="A2" t="s">
        <v>692</v>
      </c>
    </row>
    <row r="3" spans="1:1" x14ac:dyDescent="0.25">
      <c r="A3" t="s">
        <v>693</v>
      </c>
    </row>
    <row r="4" spans="1:1" x14ac:dyDescent="0.25">
      <c r="A4" t="s">
        <v>694</v>
      </c>
    </row>
    <row r="5" spans="1:1" x14ac:dyDescent="0.25">
      <c r="A5" t="str">
        <f>'Weapon Battle Sprites and Palet'!J11&amp;'Weapon Battle Sprites and Palet'!J21&amp;'Weapon Battle Sprites and Palet'!J31&amp;'Weapon Battle Sprites and Palet'!J41&amp;'Weapon Battle Sprites and Palet'!J51&amp;'Weapon Battle Sprites and Palet'!J61&amp;'Weapon Battle Sprites and Palet'!J71&amp;'Weapon Battle Sprites and Palet'!J81</f>
        <v>E000F002E0043006D00066027704880699028204E008E00AF0083008400AD008600A520AE000E00230047002600470028006F000D00640047002500081028102800cF00c800EE00E500cD010D012D0145010401230146010E012F0148010D000B000E000E01692189116C0189016F018A016B018D01A701A401AE01AD01C401C501C701CF0039003A003D003D100A100E100D102E102B102E000F000A000</v>
      </c>
    </row>
    <row r="6" spans="1:1" x14ac:dyDescent="0.25">
      <c r="A6" t="str">
        <f>'Weapon Battle Sprites and Palet'!J91&amp;'Weapon Battle Sprites and Palet'!J101&amp;'Weapon Battle Sprites and Palet'!J111&amp;'Weapon Battle Sprites and Palet'!J121&amp;'Weapon Battle Sprites and Palet'!J131&amp;'Weapon Battle Sprites and Palet'!J141&amp;'Weapon Battle Sprites and Palet'!J145</f>
        <v>B0033003F003D0007000E000F0003000E003C003B003F00380006000F000D000E000A000B000D000D002F000A0024000F002C0008002C004A006F00430066004C006E004B006E200A200D200D200F200A2009200E000600040006000700080005000E000E0063000A006F0008006700060066000D006D000D006700030068006</v>
      </c>
    </row>
    <row r="7" spans="1:1" x14ac:dyDescent="0.25">
      <c r="A7" t="s">
        <v>695</v>
      </c>
    </row>
    <row r="8" spans="1:1" x14ac:dyDescent="0.25">
      <c r="A8" t="s">
        <v>696</v>
      </c>
    </row>
    <row r="9" spans="1:1" x14ac:dyDescent="0.25">
      <c r="A9" t="s">
        <v>697</v>
      </c>
    </row>
    <row r="10" spans="1:1" x14ac:dyDescent="0.25">
      <c r="A10" t="s">
        <v>698</v>
      </c>
    </row>
    <row r="11" spans="1:1" x14ac:dyDescent="0.25">
      <c r="A11" t="str">
        <f>'Secondadvent''s Equip X and Gend'!X32</f>
        <v>000005348F008390000000000418A30080006230080040100680033C8010050021184300E8C2638C4A00828C00000000251043004A0082AC0100A5240800A32CF0FF60140A00A22C060040100000000006008390000000000418A300A4700108008062300800E00300000000</v>
      </c>
    </row>
    <row r="12" spans="1:1" x14ac:dyDescent="0.25">
      <c r="A12" t="str">
        <f>'Secondadvent''s Equip X and Gend'!X33</f>
        <v>00000900000010001000000004000000001000000001000002000000002000000000000000000201</v>
      </c>
    </row>
    <row r="13" spans="1:1" x14ac:dyDescent="0.25">
      <c r="A13" t="s">
        <v>695</v>
      </c>
    </row>
    <row r="14" spans="1:1" x14ac:dyDescent="0.25">
      <c r="A14" t="s">
        <v>696</v>
      </c>
    </row>
    <row r="15" spans="1:1" x14ac:dyDescent="0.25">
      <c r="A15" t="s">
        <v>699</v>
      </c>
    </row>
    <row r="16" spans="1:1" x14ac:dyDescent="0.25">
      <c r="A16" t="s">
        <v>700</v>
      </c>
    </row>
    <row r="17" spans="1:1" x14ac:dyDescent="0.25">
      <c r="A17" t="str">
        <f>'Secondadvent''s Critical Hit Rat'!D4&amp;'Secondadvent''s Critical Hit Rat'!D14&amp;'Secondadvent''s Critical Hit Rat'!D24&amp;'Secondadvent''s Critical Hit Rat'!D34&amp;'Secondadvent''s Critical Hit Rat'!D44&amp;'Secondadvent''s Critical Hit Rat'!D54&amp;'Secondadvent''s Critical Hit Rat'!D64&amp;'Secondadvent''s Critical Hit Rat'!D74&amp;'Secondadvent''s Critical Hit Rat'!D84&amp;'Secondadvent''s Critical Hit Rat'!D94</f>
        <v>04040404040404040404040404040404040404040404040404040404040404040404040404040404040404040404040404040404040404040404040404040404040404040404040404040404040404040404040404040404040404040404040404040404</v>
      </c>
    </row>
    <row r="18" spans="1:1" x14ac:dyDescent="0.25">
      <c r="A18" t="str">
        <f>'Secondadvent''s Critical Hit Rat'!D104&amp;'Secondadvent''s Critical Hit Rat'!D114&amp;'Secondadvent''s Critical Hit Rat'!D124&amp;'Secondadvent''s Critical Hit Rat'!D134&amp;'Secondadvent''s Critical Hit Rat'!D144&amp;'Secondadvent''s Critical Hit Rat'!D154&amp;'Secondadvent''s Critical Hit Rat'!D164&amp;'Secondadvent''s Critical Hit Rat'!D174&amp;'Secondadvent''s Critical Hit Rat'!D184&amp;'Secondadvent''s Critical Hit Rat'!D194</f>
        <v>040404040404040404040404040404040404040404040404040404040404040404040404040404040404040404040404040404040404040404040404040404040404040404040404040404040404040404040404040404040404040404</v>
      </c>
    </row>
    <row r="19" spans="1:1" x14ac:dyDescent="0.25">
      <c r="A19" t="s">
        <v>695</v>
      </c>
    </row>
    <row r="20" spans="1:1" x14ac:dyDescent="0.25">
      <c r="A20" t="s">
        <v>701</v>
      </c>
    </row>
    <row r="21" spans="1:1" x14ac:dyDescent="0.25">
      <c r="A21" t="str">
        <f>'Secondadvent''s Critical Hit Rat'!B2&amp;'Secondadvent''s Critical Hit Rat'!H11</f>
        <v>64000434376405081980023C</v>
      </c>
    </row>
    <row r="22" spans="1:1" x14ac:dyDescent="0.25">
      <c r="A22" t="s">
        <v>695</v>
      </c>
    </row>
    <row r="23" spans="1:1" x14ac:dyDescent="0.25">
      <c r="A23" t="s">
        <v>702</v>
      </c>
    </row>
    <row r="24" spans="1:1" x14ac:dyDescent="0.25">
      <c r="A24" t="str">
        <f>'Secondadvent''s Critical Hit Rat'!G123&amp;'Secondadvent''s Critical Hit Rat'!G124&amp;'Secondadvent''s Critical Hit Rat'!G125&amp;'Secondadvent''s Critical Hit Rat'!G126&amp;'Secondadvent''s Critical Hit Rat'!G127</f>
        <v>d83845901680033c21186500942d428c509165900300439000000000a2ff632004006004000000001680053c21286500d091a5905a0043900f006330040060100e0063300200601040280500212800001C004290F0000320020043140000000040280500b63b060c000000004319060800000000</v>
      </c>
    </row>
    <row r="25" spans="1:1" x14ac:dyDescent="0.25">
      <c r="A25" t="s">
        <v>695</v>
      </c>
    </row>
    <row r="26" spans="1:1" x14ac:dyDescent="0.25">
      <c r="A26" t="s">
        <v>696</v>
      </c>
    </row>
    <row r="27" spans="1:1" x14ac:dyDescent="0.25">
      <c r="A27" t="s">
        <v>703</v>
      </c>
    </row>
    <row r="28" spans="1:1" x14ac:dyDescent="0.25">
      <c r="A28" t="s">
        <v>704</v>
      </c>
    </row>
    <row r="29" spans="1:1" x14ac:dyDescent="0.25">
      <c r="A29" s="50" t="s">
        <v>705</v>
      </c>
    </row>
    <row r="30" spans="1:1" x14ac:dyDescent="0.25">
      <c r="A30" s="50" t="s">
        <v>706</v>
      </c>
    </row>
    <row r="31" spans="1:1" x14ac:dyDescent="0.25">
      <c r="A31" s="50">
        <v>21200000</v>
      </c>
    </row>
    <row r="32" spans="1:1" x14ac:dyDescent="0.25">
      <c r="A32" s="50" t="s">
        <v>707</v>
      </c>
    </row>
    <row r="33" spans="1:1" x14ac:dyDescent="0.25">
      <c r="A33" s="50" t="s">
        <v>708</v>
      </c>
    </row>
    <row r="34" spans="1:1" x14ac:dyDescent="0.25">
      <c r="A34" s="50">
        <v>21186400</v>
      </c>
    </row>
    <row r="35" spans="1:1" x14ac:dyDescent="0.25">
      <c r="A35" s="50" t="s">
        <v>709</v>
      </c>
    </row>
    <row r="36" spans="1:1" x14ac:dyDescent="0.25">
      <c r="A36" s="50">
        <v>6290</v>
      </c>
    </row>
    <row r="37" spans="1:1" x14ac:dyDescent="0.25">
      <c r="A37" s="50" t="s">
        <v>708</v>
      </c>
    </row>
    <row r="38" spans="1:1" x14ac:dyDescent="0.25">
      <c r="A38" s="50">
        <v>21084100</v>
      </c>
    </row>
    <row r="39" spans="1:1" x14ac:dyDescent="0.25">
      <c r="A39" s="50">
        <v>21188300</v>
      </c>
    </row>
    <row r="40" spans="1:1" x14ac:dyDescent="0.25">
      <c r="A40" s="50" t="s">
        <v>710</v>
      </c>
    </row>
    <row r="41" spans="1:1" x14ac:dyDescent="0.25">
      <c r="A41" s="50">
        <v>6290</v>
      </c>
    </row>
    <row r="42" spans="1:1" x14ac:dyDescent="0.25">
      <c r="A42" s="50" t="s">
        <v>711</v>
      </c>
    </row>
    <row r="43" spans="1:1" x14ac:dyDescent="0.25">
      <c r="A43" s="50" t="s">
        <v>712</v>
      </c>
    </row>
    <row r="44" spans="1:1" x14ac:dyDescent="0.25">
      <c r="A44" s="50" t="s">
        <v>713</v>
      </c>
    </row>
    <row r="45" spans="1:1" x14ac:dyDescent="0.25">
      <c r="A45" s="50">
        <v>1008424</v>
      </c>
    </row>
    <row r="46" spans="1:1" x14ac:dyDescent="0.25">
      <c r="A46" s="50" t="s">
        <v>714</v>
      </c>
    </row>
    <row r="47" spans="1:1" x14ac:dyDescent="0.25">
      <c r="A47" s="50" t="s">
        <v>715</v>
      </c>
    </row>
    <row r="48" spans="1:1" x14ac:dyDescent="0.25">
      <c r="A48" s="50" t="s">
        <v>716</v>
      </c>
    </row>
    <row r="49" spans="1:1" x14ac:dyDescent="0.25">
      <c r="A49" s="50">
        <v>0</v>
      </c>
    </row>
    <row r="50" spans="1:1" x14ac:dyDescent="0.25">
      <c r="A50" s="51" t="str">
        <f>'Chotokukyan''s Starting Inventor'!B2&amp;'Chotokukyan''s Starting Inventor'!B3&amp;'Chotokukyan''s Starting Inventor'!B4&amp;'Chotokukyan''s Starting Inventor'!B5</f>
        <v>F0F1F2F3</v>
      </c>
    </row>
    <row r="51" spans="1:1" x14ac:dyDescent="0.25">
      <c r="A51" s="51" t="str">
        <f>'Chotokukyan''s Starting Inventor'!B6&amp;'Chotokukyan''s Starting Inventor'!B7&amp;'Chotokukyan''s Starting Inventor'!B8&amp;'Chotokukyan''s Starting Inventor'!B9</f>
        <v>F4F5F6F7</v>
      </c>
    </row>
    <row r="52" spans="1:1" x14ac:dyDescent="0.25">
      <c r="A52" s="51" t="str">
        <f>'Chotokukyan''s Starting Inventor'!B10&amp;'Chotokukyan''s Starting Inventor'!B11&amp;'Chotokukyan''s Starting Inventor'!B12&amp;'Chotokukyan''s Starting Inventor'!B13</f>
        <v>F8F9FAFB</v>
      </c>
    </row>
    <row r="53" spans="1:1" x14ac:dyDescent="0.25">
      <c r="A53" s="51" t="str">
        <f>'Chotokukyan''s Starting Inventor'!B14&amp;'Chotokukyan''s Starting Inventor'!B15&amp;'Chotokukyan''s Starting Inventor'!B16&amp;'Chotokukyan''s Starting Inventor'!B17</f>
        <v>FCFD0000</v>
      </c>
    </row>
    <row r="54" spans="1:1" x14ac:dyDescent="0.25">
      <c r="A54" s="51" t="str">
        <f>'Chotokukyan''s Starting Inventor'!B18&amp;'Chotokukyan''s Starting Inventor'!B19&amp;'Chotokukyan''s Starting Inventor'!B20&amp;'Chotokukyan''s Starting Inventor'!B21</f>
        <v>00000000</v>
      </c>
    </row>
    <row r="55" spans="1:1" x14ac:dyDescent="0.25">
      <c r="A55" s="51" t="str">
        <f>'Chotokukyan''s Starting Inventor'!B22&amp;'Chotokukyan''s Starting Inventor'!B23&amp;'Chotokukyan''s Starting Inventor'!B24&amp;'Chotokukyan''s Starting Inventor'!B25</f>
        <v>00000000</v>
      </c>
    </row>
    <row r="56" spans="1:1" x14ac:dyDescent="0.25">
      <c r="A56" s="51" t="str">
        <f>'Chotokukyan''s Starting Inventor'!D2&amp;'Chotokukyan''s Starting Inventor'!D3&amp;'Chotokukyan''s Starting Inventor'!D4&amp;'Chotokukyan''s Starting Inventor'!D5</f>
        <v>05020102</v>
      </c>
    </row>
    <row r="57" spans="1:1" x14ac:dyDescent="0.25">
      <c r="A57" s="51" t="str">
        <f>'Chotokukyan''s Starting Inventor'!D6&amp;'Chotokukyan''s Starting Inventor'!D7&amp;'Chotokukyan''s Starting Inventor'!D8&amp;'Chotokukyan''s Starting Inventor'!D9</f>
        <v>01010101</v>
      </c>
    </row>
    <row r="58" spans="1:1" x14ac:dyDescent="0.25">
      <c r="A58" s="51" t="str">
        <f>'Chotokukyan''s Starting Inventor'!D10&amp;'Chotokukyan''s Starting Inventor'!D11&amp;'Chotokukyan''s Starting Inventor'!D12&amp;'Chotokukyan''s Starting Inventor'!D13</f>
        <v>01010101</v>
      </c>
    </row>
    <row r="59" spans="1:1" x14ac:dyDescent="0.25">
      <c r="A59" s="51" t="str">
        <f>'Chotokukyan''s Starting Inventor'!D14&amp;'Chotokukyan''s Starting Inventor'!D15&amp;'Chotokukyan''s Starting Inventor'!D16&amp;'Chotokukyan''s Starting Inventor'!D17</f>
        <v>01020000</v>
      </c>
    </row>
    <row r="60" spans="1:1" x14ac:dyDescent="0.25">
      <c r="A60" s="51" t="str">
        <f>'Chotokukyan''s Starting Inventor'!D18&amp;'Chotokukyan''s Starting Inventor'!D19&amp;'Chotokukyan''s Starting Inventor'!D20&amp;'Chotokukyan''s Starting Inventor'!D21</f>
        <v>00000000</v>
      </c>
    </row>
    <row r="61" spans="1:1" x14ac:dyDescent="0.25">
      <c r="A61" s="51" t="str">
        <f>'Chotokukyan''s Starting Inventor'!D22&amp;'Chotokukyan''s Starting Inventor'!D23&amp;'Chotokukyan''s Starting Inventor'!D24&amp;'Chotokukyan''s Starting Inventor'!D25</f>
        <v>00000000</v>
      </c>
    </row>
    <row r="62" spans="1:1" x14ac:dyDescent="0.25">
      <c r="A62" t="s">
        <v>695</v>
      </c>
    </row>
    <row r="63" spans="1:1" x14ac:dyDescent="0.25">
      <c r="A63" t="s">
        <v>717</v>
      </c>
    </row>
    <row r="64" spans="1:1" x14ac:dyDescent="0.25">
      <c r="A64" t="str">
        <f>'Chotokukyan''s Starting Inventor'!F9</f>
        <v>D007</v>
      </c>
    </row>
    <row r="65" spans="1:1" x14ac:dyDescent="0.25">
      <c r="A65" t="s">
        <v>695</v>
      </c>
    </row>
    <row r="66" spans="1:1" x14ac:dyDescent="0.25">
      <c r="A66" t="s">
        <v>696</v>
      </c>
    </row>
    <row r="67" spans="1:1" ht="14.4" x14ac:dyDescent="0.3">
      <c r="A67" s="52" t="s">
        <v>718</v>
      </c>
    </row>
    <row r="68" spans="1:1" ht="14.4" x14ac:dyDescent="0.3">
      <c r="A68" s="52" t="s">
        <v>719</v>
      </c>
    </row>
    <row r="69" spans="1:1" ht="14.4" x14ac:dyDescent="0.3">
      <c r="A69" s="53" t="str">
        <f>CONCATENATE('Pride''s Weapon Proc Rate ASM'!O31,"000434")</f>
        <v>64000434</v>
      </c>
    </row>
    <row r="70" spans="1:1" ht="14.4" x14ac:dyDescent="0.3">
      <c r="A70" s="54" t="s">
        <v>720</v>
      </c>
    </row>
    <row r="71" spans="1:1" ht="14.4" x14ac:dyDescent="0.3">
      <c r="A71" s="54" t="s">
        <v>721</v>
      </c>
    </row>
    <row r="72" spans="1:1" ht="14.4" x14ac:dyDescent="0.3">
      <c r="A72" s="52" t="s">
        <v>695</v>
      </c>
    </row>
    <row r="73" spans="1:1" ht="14.4" x14ac:dyDescent="0.3">
      <c r="A73" s="52" t="s">
        <v>722</v>
      </c>
    </row>
    <row r="74" spans="1:1" ht="14.4" x14ac:dyDescent="0.3">
      <c r="A74" s="52" t="s">
        <v>723</v>
      </c>
    </row>
    <row r="75" spans="1:1" ht="14.4" x14ac:dyDescent="0.3">
      <c r="A75" s="52" t="s">
        <v>724</v>
      </c>
    </row>
    <row r="76" spans="1:1" ht="14.4" x14ac:dyDescent="0.3">
      <c r="A76" s="52" t="s">
        <v>725</v>
      </c>
    </row>
    <row r="77" spans="1:1" ht="14.4" x14ac:dyDescent="0.3">
      <c r="A77" s="53" t="str">
        <f>CONCATENATE('Pride''s Weapon Proc Rate ASM'!O32,"000534")</f>
        <v>13000534</v>
      </c>
    </row>
    <row r="78" spans="1:1" ht="14.4" x14ac:dyDescent="0.3">
      <c r="A78" s="52" t="s">
        <v>726</v>
      </c>
    </row>
    <row r="79" spans="1:1" ht="14.4" x14ac:dyDescent="0.3">
      <c r="A79" s="52" t="s">
        <v>727</v>
      </c>
    </row>
    <row r="80" spans="1:1" ht="14.4" x14ac:dyDescent="0.3">
      <c r="A80" s="52" t="s">
        <v>724</v>
      </c>
    </row>
    <row r="81" spans="1:1" ht="14.4" x14ac:dyDescent="0.3">
      <c r="A81" s="52" t="s">
        <v>728</v>
      </c>
    </row>
    <row r="82" spans="1:1" ht="14.4" x14ac:dyDescent="0.3">
      <c r="A82" s="52" t="s">
        <v>729</v>
      </c>
    </row>
    <row r="83" spans="1:1" ht="14.4" x14ac:dyDescent="0.3">
      <c r="A83" s="52" t="s">
        <v>730</v>
      </c>
    </row>
    <row r="84" spans="1:1" ht="14.4" x14ac:dyDescent="0.3">
      <c r="A84" s="53" t="str">
        <f>CONCATENATE('Pride''s Weapon Proc Rate ASM'!O33,"004390")</f>
        <v>1B004390</v>
      </c>
    </row>
    <row r="85" spans="1:1" ht="14.4" x14ac:dyDescent="0.3">
      <c r="A85" s="53" t="str">
        <f>CONCATENATE('Pride''s Weapon Proc Rate ASM'!O34,"000220")</f>
        <v>D8000220</v>
      </c>
    </row>
    <row r="86" spans="1:1" ht="14.4" x14ac:dyDescent="0.3">
      <c r="A86" s="52" t="s">
        <v>731</v>
      </c>
    </row>
    <row r="87" spans="1:1" ht="14.4" x14ac:dyDescent="0.3">
      <c r="A87" s="52" t="s">
        <v>724</v>
      </c>
    </row>
    <row r="88" spans="1:1" ht="14.4" x14ac:dyDescent="0.3">
      <c r="A88" s="52" t="s">
        <v>732</v>
      </c>
    </row>
    <row r="89" spans="1:1" ht="14.4" x14ac:dyDescent="0.3">
      <c r="A89" s="52" t="s">
        <v>733</v>
      </c>
    </row>
    <row r="90" spans="1:1" ht="14.4" x14ac:dyDescent="0.3">
      <c r="A90" s="52" t="s">
        <v>724</v>
      </c>
    </row>
    <row r="91" spans="1:1" ht="14.4" x14ac:dyDescent="0.3">
      <c r="A91" s="52" t="s">
        <v>734</v>
      </c>
    </row>
    <row r="92" spans="1:1" ht="14.4" x14ac:dyDescent="0.3">
      <c r="A92" s="52" t="s">
        <v>724</v>
      </c>
    </row>
    <row r="93" spans="1:1" ht="14.4" x14ac:dyDescent="0.3">
      <c r="A93" s="53" t="str">
        <f>CONCATENATE('Pride''s Weapon Proc Rate ASM'!C2,'Pride''s Weapon Proc Rate ASM'!C3,'Pride''s Weapon Proc Rate ASM'!C4,'Pride''s Weapon Proc Rate ASM'!C5)</f>
        <v>13131313</v>
      </c>
    </row>
    <row r="94" spans="1:1" ht="14.4" x14ac:dyDescent="0.3">
      <c r="A94" s="53" t="str">
        <f>CONCATENATE('Pride''s Weapon Proc Rate ASM'!C6,'Pride''s Weapon Proc Rate ASM'!C7,'Pride''s Weapon Proc Rate ASM'!C8,'Pride''s Weapon Proc Rate ASM'!C9)</f>
        <v>13131313</v>
      </c>
    </row>
    <row r="95" spans="1:1" ht="14.4" x14ac:dyDescent="0.3">
      <c r="A95" s="53" t="str">
        <f>CONCATENATE('Pride''s Weapon Proc Rate ASM'!C10,'Pride''s Weapon Proc Rate ASM'!C11,'Pride''s Weapon Proc Rate ASM'!C12,'Pride''s Weapon Proc Rate ASM'!C13)</f>
        <v>13131313</v>
      </c>
    </row>
    <row r="96" spans="1:1" ht="14.4" x14ac:dyDescent="0.3">
      <c r="A96" s="53" t="str">
        <f>CONCATENATE('Pride''s Weapon Proc Rate ASM'!C14,'Pride''s Weapon Proc Rate ASM'!C15,'Pride''s Weapon Proc Rate ASM'!C16,'Pride''s Weapon Proc Rate ASM'!C17)</f>
        <v>13131313</v>
      </c>
    </row>
    <row r="97" spans="1:1" ht="14.4" x14ac:dyDescent="0.3">
      <c r="A97" s="53" t="str">
        <f>CONCATENATE('Pride''s Weapon Proc Rate ASM'!C18,'Pride''s Weapon Proc Rate ASM'!C19,'Pride''s Weapon Proc Rate ASM'!C20,'Pride''s Weapon Proc Rate ASM'!C21)</f>
        <v>13131313</v>
      </c>
    </row>
    <row r="98" spans="1:1" ht="14.4" x14ac:dyDescent="0.3">
      <c r="A98" s="53" t="str">
        <f>CONCATENATE('Pride''s Weapon Proc Rate ASM'!C22,'Pride''s Weapon Proc Rate ASM'!C23,'Pride''s Weapon Proc Rate ASM'!C24,'Pride''s Weapon Proc Rate ASM'!C25)</f>
        <v>13131313</v>
      </c>
    </row>
    <row r="99" spans="1:1" ht="14.4" x14ac:dyDescent="0.3">
      <c r="A99" s="53" t="str">
        <f>CONCATENATE('Pride''s Weapon Proc Rate ASM'!C26,'Pride''s Weapon Proc Rate ASM'!C27,'Pride''s Weapon Proc Rate ASM'!C28,'Pride''s Weapon Proc Rate ASM'!C29)</f>
        <v>13131313</v>
      </c>
    </row>
    <row r="100" spans="1:1" ht="14.4" x14ac:dyDescent="0.3">
      <c r="A100" s="53" t="str">
        <f>CONCATENATE('Pride''s Weapon Proc Rate ASM'!C30,'Pride''s Weapon Proc Rate ASM'!C31,'Pride''s Weapon Proc Rate ASM'!C32,'Pride''s Weapon Proc Rate ASM'!C33)</f>
        <v>13131313</v>
      </c>
    </row>
    <row r="101" spans="1:1" ht="14.4" x14ac:dyDescent="0.3">
      <c r="A101" s="53" t="str">
        <f>CONCATENATE('Pride''s Weapon Proc Rate ASM'!C34,'Pride''s Weapon Proc Rate ASM'!G2,'Pride''s Weapon Proc Rate ASM'!G3,'Pride''s Weapon Proc Rate ASM'!G4)</f>
        <v>13131313</v>
      </c>
    </row>
    <row r="102" spans="1:1" ht="14.4" x14ac:dyDescent="0.3">
      <c r="A102" s="53" t="str">
        <f>CONCATENATE('Pride''s Weapon Proc Rate ASM'!G5,'Pride''s Weapon Proc Rate ASM'!G6,'Pride''s Weapon Proc Rate ASM'!G7,'Pride''s Weapon Proc Rate ASM'!G8)</f>
        <v>13131313</v>
      </c>
    </row>
    <row r="103" spans="1:1" ht="14.4" x14ac:dyDescent="0.3">
      <c r="A103" s="53" t="str">
        <f>CONCATENATE('Pride''s Weapon Proc Rate ASM'!G9,'Pride''s Weapon Proc Rate ASM'!G10,'Pride''s Weapon Proc Rate ASM'!G11,'Pride''s Weapon Proc Rate ASM'!G12)</f>
        <v>13131313</v>
      </c>
    </row>
    <row r="104" spans="1:1" ht="14.4" x14ac:dyDescent="0.3">
      <c r="A104" s="53" t="str">
        <f>CONCATENATE('Pride''s Weapon Proc Rate ASM'!G13,'Pride''s Weapon Proc Rate ASM'!G14,'Pride''s Weapon Proc Rate ASM'!G15,'Pride''s Weapon Proc Rate ASM'!G16)</f>
        <v>13131313</v>
      </c>
    </row>
    <row r="105" spans="1:1" ht="14.4" x14ac:dyDescent="0.3">
      <c r="A105" s="53" t="str">
        <f>CONCATENATE('Pride''s Weapon Proc Rate ASM'!G17,'Pride''s Weapon Proc Rate ASM'!G18,'Pride''s Weapon Proc Rate ASM'!G19,'Pride''s Weapon Proc Rate ASM'!G20)</f>
        <v>13131313</v>
      </c>
    </row>
    <row r="106" spans="1:1" ht="14.4" x14ac:dyDescent="0.3">
      <c r="A106" s="53" t="str">
        <f>CONCATENATE('Pride''s Weapon Proc Rate ASM'!G21,'Pride''s Weapon Proc Rate ASM'!G22,'Pride''s Weapon Proc Rate ASM'!G23,'Pride''s Weapon Proc Rate ASM'!G24)</f>
        <v>13131313</v>
      </c>
    </row>
    <row r="107" spans="1:1" ht="14.4" x14ac:dyDescent="0.3">
      <c r="A107" s="53" t="str">
        <f>CONCATENATE('Pride''s Weapon Proc Rate ASM'!G25,'Pride''s Weapon Proc Rate ASM'!G26,'Pride''s Weapon Proc Rate ASM'!G27,'Pride''s Weapon Proc Rate ASM'!G28)</f>
        <v>13131313</v>
      </c>
    </row>
    <row r="108" spans="1:1" ht="14.4" x14ac:dyDescent="0.3">
      <c r="A108" s="53" t="str">
        <f>CONCATENATE('Pride''s Weapon Proc Rate ASM'!G29,'Pride''s Weapon Proc Rate ASM'!G30,'Pride''s Weapon Proc Rate ASM'!G31,'Pride''s Weapon Proc Rate ASM'!G32)</f>
        <v>13131313</v>
      </c>
    </row>
    <row r="109" spans="1:1" ht="14.4" x14ac:dyDescent="0.3">
      <c r="A109" s="53" t="str">
        <f>CONCATENATE('Pride''s Weapon Proc Rate ASM'!G33,'Pride''s Weapon Proc Rate ASM'!G34,'Pride''s Weapon Proc Rate ASM'!K2,'Pride''s Weapon Proc Rate ASM'!K3)</f>
        <v>13131313</v>
      </c>
    </row>
    <row r="110" spans="1:1" ht="14.4" x14ac:dyDescent="0.3">
      <c r="A110" s="53" t="str">
        <f>CONCATENATE('Pride''s Weapon Proc Rate ASM'!K4,'Pride''s Weapon Proc Rate ASM'!K5,'Pride''s Weapon Proc Rate ASM'!K6,'Pride''s Weapon Proc Rate ASM'!K7)</f>
        <v>13131313</v>
      </c>
    </row>
    <row r="111" spans="1:1" ht="14.4" x14ac:dyDescent="0.3">
      <c r="A111" s="53" t="str">
        <f>CONCATENATE('Pride''s Weapon Proc Rate ASM'!K8,'Pride''s Weapon Proc Rate ASM'!K9,'Pride''s Weapon Proc Rate ASM'!K10,'Pride''s Weapon Proc Rate ASM'!K11)</f>
        <v>13131313</v>
      </c>
    </row>
    <row r="112" spans="1:1" ht="14.4" x14ac:dyDescent="0.3">
      <c r="A112" s="53" t="str">
        <f>CONCATENATE('Pride''s Weapon Proc Rate ASM'!K12,'Pride''s Weapon Proc Rate ASM'!K13,'Pride''s Weapon Proc Rate ASM'!K14,'Pride''s Weapon Proc Rate ASM'!K15)</f>
        <v>13131313</v>
      </c>
    </row>
    <row r="113" spans="1:11" ht="14.4" x14ac:dyDescent="0.3">
      <c r="A113" s="53" t="str">
        <f>CONCATENATE('Pride''s Weapon Proc Rate ASM'!K16,'Pride''s Weapon Proc Rate ASM'!K17,'Pride''s Weapon Proc Rate ASM'!K18,'Pride''s Weapon Proc Rate ASM'!K19)</f>
        <v>13131313</v>
      </c>
    </row>
    <row r="114" spans="1:11" ht="14.4" x14ac:dyDescent="0.3">
      <c r="A114" s="53" t="str">
        <f>CONCATENATE('Pride''s Weapon Proc Rate ASM'!K20,'Pride''s Weapon Proc Rate ASM'!K21,'Pride''s Weapon Proc Rate ASM'!K22,'Pride''s Weapon Proc Rate ASM'!K23)</f>
        <v>13131313</v>
      </c>
    </row>
    <row r="115" spans="1:11" ht="14.4" x14ac:dyDescent="0.3">
      <c r="A115" s="53" t="str">
        <f>CONCATENATE('Pride''s Weapon Proc Rate ASM'!K24,'Pride''s Weapon Proc Rate ASM'!K25,'Pride''s Weapon Proc Rate ASM'!K26,'Pride''s Weapon Proc Rate ASM'!K27)</f>
        <v>13131313</v>
      </c>
    </row>
    <row r="116" spans="1:11" ht="14.4" x14ac:dyDescent="0.3">
      <c r="A116" s="53" t="str">
        <f>CONCATENATE('Pride''s Weapon Proc Rate ASM'!K28,'Pride''s Weapon Proc Rate ASM'!K29,'Pride''s Weapon Proc Rate ASM'!K30,'Pride''s Weapon Proc Rate ASM'!K31)</f>
        <v>13131313</v>
      </c>
    </row>
    <row r="117" spans="1:11" ht="14.4" x14ac:dyDescent="0.3">
      <c r="A117" s="53" t="str">
        <f>CONCATENATE('Pride''s Weapon Proc Rate ASM'!K32,'Pride''s Weapon Proc Rate ASM'!K33,'Pride''s Weapon Proc Rate ASM'!K34,'Pride''s Weapon Proc Rate ASM'!O2)</f>
        <v>13131313</v>
      </c>
    </row>
    <row r="118" spans="1:11" ht="14.4" x14ac:dyDescent="0.3">
      <c r="A118" s="53" t="str">
        <f>CONCATENATE('Pride''s Weapon Proc Rate ASM'!O3,'Pride''s Weapon Proc Rate ASM'!O4,'Pride''s Weapon Proc Rate ASM'!O5,'Pride''s Weapon Proc Rate ASM'!O6)</f>
        <v>13131313</v>
      </c>
    </row>
    <row r="119" spans="1:11" ht="14.4" x14ac:dyDescent="0.3">
      <c r="A119" s="53" t="str">
        <f>CONCATENATE('Pride''s Weapon Proc Rate ASM'!O7,'Pride''s Weapon Proc Rate ASM'!O8,'Pride''s Weapon Proc Rate ASM'!O9,'Pride''s Weapon Proc Rate ASM'!O10)</f>
        <v>13131313</v>
      </c>
    </row>
    <row r="120" spans="1:11" ht="14.4" x14ac:dyDescent="0.3">
      <c r="A120" s="53" t="str">
        <f>CONCATENATE('Pride''s Weapon Proc Rate ASM'!O11,'Pride''s Weapon Proc Rate ASM'!O12,'Pride''s Weapon Proc Rate ASM'!O13,'Pride''s Weapon Proc Rate ASM'!O14)</f>
        <v>13131313</v>
      </c>
    </row>
    <row r="121" spans="1:11" ht="14.4" x14ac:dyDescent="0.3">
      <c r="A121" s="53" t="str">
        <f>CONCATENATE('Pride''s Weapon Proc Rate ASM'!O15,'Pride''s Weapon Proc Rate ASM'!O16,'Pride''s Weapon Proc Rate ASM'!O17,'Pride''s Weapon Proc Rate ASM'!O18)</f>
        <v>13131313</v>
      </c>
    </row>
    <row r="122" spans="1:11" ht="14.4" x14ac:dyDescent="0.3">
      <c r="A122" s="53" t="str">
        <f>CONCATENATE('Pride''s Weapon Proc Rate ASM'!O19,'Pride''s Weapon Proc Rate ASM'!O20,'Pride''s Weapon Proc Rate ASM'!O21,'Pride''s Weapon Proc Rate ASM'!O22)</f>
        <v>13131313</v>
      </c>
    </row>
    <row r="123" spans="1:11" ht="14.4" x14ac:dyDescent="0.3">
      <c r="A123" s="53" t="str">
        <f>CONCATENATE('Pride''s Weapon Proc Rate ASM'!O23,'Pride''s Weapon Proc Rate ASM'!O24,'Pride''s Weapon Proc Rate ASM'!O25,'Pride''s Weapon Proc Rate ASM'!O26)</f>
        <v>13131313</v>
      </c>
    </row>
    <row r="124" spans="1:11" ht="14.4" x14ac:dyDescent="0.3">
      <c r="A124" s="53" t="str">
        <f>CONCATENATE('Pride''s Weapon Proc Rate ASM'!O27,'Pride''s Weapon Proc Rate ASM'!O28,'Pride''s Weapon Proc Rate ASM'!O29,'Pride''s Weapon Proc Rate ASM'!O30)</f>
        <v>13131313</v>
      </c>
    </row>
    <row r="125" spans="1:11" ht="14.4" x14ac:dyDescent="0.3">
      <c r="A125" s="53" t="s">
        <v>695</v>
      </c>
    </row>
    <row r="126" spans="1:11" ht="14.4" x14ac:dyDescent="0.3">
      <c r="A126" s="53" t="s">
        <v>696</v>
      </c>
    </row>
    <row r="128" spans="1:11" x14ac:dyDescent="0.25">
      <c r="A128" t="s">
        <v>735</v>
      </c>
      <c r="H128" t="s">
        <v>859</v>
      </c>
      <c r="K128" t="s">
        <v>735</v>
      </c>
    </row>
    <row r="129" spans="1:11" x14ac:dyDescent="0.25">
      <c r="A129" s="50" t="s">
        <v>790</v>
      </c>
      <c r="K129" s="50" t="s">
        <v>736</v>
      </c>
    </row>
    <row r="130" spans="1:11" x14ac:dyDescent="0.25">
      <c r="A130" s="50" t="s">
        <v>791</v>
      </c>
      <c r="K130" s="50" t="s">
        <v>737</v>
      </c>
    </row>
    <row r="131" spans="1:11" x14ac:dyDescent="0.25">
      <c r="A131" s="50" t="s">
        <v>792</v>
      </c>
      <c r="K131" s="50" t="s">
        <v>738</v>
      </c>
    </row>
    <row r="132" spans="1:11" x14ac:dyDescent="0.25">
      <c r="A132" s="50" t="s">
        <v>793</v>
      </c>
      <c r="K132" s="50" t="s">
        <v>739</v>
      </c>
    </row>
    <row r="133" spans="1:11" x14ac:dyDescent="0.25">
      <c r="A133" s="50" t="s">
        <v>794</v>
      </c>
      <c r="D133" t="s">
        <v>860</v>
      </c>
      <c r="K133" s="50" t="s">
        <v>740</v>
      </c>
    </row>
    <row r="134" spans="1:11" x14ac:dyDescent="0.25">
      <c r="A134" s="50" t="s">
        <v>795</v>
      </c>
      <c r="K134" s="50" t="s">
        <v>741</v>
      </c>
    </row>
    <row r="135" spans="1:11" x14ac:dyDescent="0.25">
      <c r="A135" s="50" t="s">
        <v>796</v>
      </c>
      <c r="K135" s="50" t="s">
        <v>742</v>
      </c>
    </row>
    <row r="136" spans="1:11" x14ac:dyDescent="0.25">
      <c r="A136" s="50" t="s">
        <v>797</v>
      </c>
      <c r="K136" s="50" t="s">
        <v>743</v>
      </c>
    </row>
    <row r="137" spans="1:11" x14ac:dyDescent="0.25">
      <c r="A137" s="50" t="s">
        <v>798</v>
      </c>
      <c r="K137" s="50">
        <v>40180200</v>
      </c>
    </row>
    <row r="138" spans="1:11" x14ac:dyDescent="0.25">
      <c r="A138" s="50" t="s">
        <v>799</v>
      </c>
      <c r="K138" s="50">
        <v>21186200</v>
      </c>
    </row>
    <row r="139" spans="1:11" x14ac:dyDescent="0.25">
      <c r="A139" s="50" t="s">
        <v>800</v>
      </c>
      <c r="K139" s="50">
        <v>80180300</v>
      </c>
    </row>
    <row r="140" spans="1:11" x14ac:dyDescent="0.25">
      <c r="A140" s="50" t="s">
        <v>801</v>
      </c>
      <c r="K140" s="50" t="s">
        <v>707</v>
      </c>
    </row>
    <row r="141" spans="1:11" x14ac:dyDescent="0.25">
      <c r="A141" s="50" t="s">
        <v>802</v>
      </c>
      <c r="K141" s="50">
        <v>21082300</v>
      </c>
    </row>
    <row r="142" spans="1:11" x14ac:dyDescent="0.25">
      <c r="A142" s="50" t="s">
        <v>803</v>
      </c>
      <c r="K142" s="50" t="s">
        <v>744</v>
      </c>
    </row>
    <row r="143" spans="1:11" x14ac:dyDescent="0.25">
      <c r="A143" s="50" t="s">
        <v>804</v>
      </c>
      <c r="K143" s="50" t="s">
        <v>745</v>
      </c>
    </row>
    <row r="144" spans="1:11" x14ac:dyDescent="0.25">
      <c r="A144" s="50" t="s">
        <v>805</v>
      </c>
      <c r="K144" s="50">
        <v>80100200</v>
      </c>
    </row>
    <row r="145" spans="1:11" x14ac:dyDescent="0.25">
      <c r="A145" s="50" t="s">
        <v>806</v>
      </c>
      <c r="K145" s="50">
        <v>21082200</v>
      </c>
    </row>
    <row r="146" spans="1:11" x14ac:dyDescent="0.25">
      <c r="A146" s="50" t="s">
        <v>807</v>
      </c>
      <c r="K146" s="50" t="s">
        <v>746</v>
      </c>
    </row>
    <row r="147" spans="1:11" x14ac:dyDescent="0.25">
      <c r="A147" s="50" t="s">
        <v>808</v>
      </c>
      <c r="K147" s="50" t="s">
        <v>747</v>
      </c>
    </row>
    <row r="148" spans="1:11" x14ac:dyDescent="0.25">
      <c r="A148" s="50" t="s">
        <v>809</v>
      </c>
      <c r="K148" s="50" t="s">
        <v>748</v>
      </c>
    </row>
    <row r="149" spans="1:11" x14ac:dyDescent="0.25">
      <c r="A149" s="50" t="s">
        <v>810</v>
      </c>
      <c r="K149" s="50" t="s">
        <v>749</v>
      </c>
    </row>
    <row r="150" spans="1:11" x14ac:dyDescent="0.25">
      <c r="A150" s="50" t="s">
        <v>811</v>
      </c>
      <c r="D150" t="s">
        <v>861</v>
      </c>
      <c r="K150" s="50">
        <v>24006690</v>
      </c>
    </row>
    <row r="151" spans="1:11" x14ac:dyDescent="0.25">
      <c r="A151" s="50" t="s">
        <v>812</v>
      </c>
      <c r="D151" t="s">
        <v>862</v>
      </c>
      <c r="K151" s="50">
        <v>38006590</v>
      </c>
    </row>
    <row r="152" spans="1:11" x14ac:dyDescent="0.25">
      <c r="A152" s="50" t="s">
        <v>813</v>
      </c>
      <c r="D152" t="s">
        <v>863</v>
      </c>
      <c r="K152" s="50">
        <v>36006490</v>
      </c>
    </row>
    <row r="153" spans="1:11" x14ac:dyDescent="0.25">
      <c r="A153" s="50" t="s">
        <v>814</v>
      </c>
      <c r="D153" t="s">
        <v>864</v>
      </c>
      <c r="K153" s="50" t="s">
        <v>750</v>
      </c>
    </row>
    <row r="154" spans="1:11" x14ac:dyDescent="0.25">
      <c r="A154" s="50" t="s">
        <v>815</v>
      </c>
      <c r="D154" t="s">
        <v>865</v>
      </c>
      <c r="K154" s="50">
        <v>37006390</v>
      </c>
    </row>
    <row r="155" spans="1:11" x14ac:dyDescent="0.25">
      <c r="A155" s="50" t="s">
        <v>816</v>
      </c>
      <c r="D155" t="s">
        <v>866</v>
      </c>
      <c r="K155" s="50">
        <v>21208700</v>
      </c>
    </row>
    <row r="156" spans="1:11" x14ac:dyDescent="0.25">
      <c r="A156" s="50" t="s">
        <v>817</v>
      </c>
      <c r="D156" t="s">
        <v>867</v>
      </c>
      <c r="K156" s="50">
        <v>18008600</v>
      </c>
    </row>
    <row r="157" spans="1:11" x14ac:dyDescent="0.25">
      <c r="A157" s="50" t="s">
        <v>818</v>
      </c>
      <c r="D157" t="s">
        <v>868</v>
      </c>
      <c r="K157" s="50">
        <v>21186700</v>
      </c>
    </row>
    <row r="158" spans="1:11" x14ac:dyDescent="0.25">
      <c r="A158" s="50" t="s">
        <v>819</v>
      </c>
      <c r="K158" s="50">
        <v>12880000</v>
      </c>
    </row>
    <row r="159" spans="1:11" x14ac:dyDescent="0.25">
      <c r="A159" s="50" t="s">
        <v>820</v>
      </c>
      <c r="K159" s="50" t="s">
        <v>751</v>
      </c>
    </row>
    <row r="160" spans="1:11" x14ac:dyDescent="0.25">
      <c r="A160" s="50" t="s">
        <v>821</v>
      </c>
      <c r="K160" s="50" t="s">
        <v>752</v>
      </c>
    </row>
    <row r="161" spans="1:11" x14ac:dyDescent="0.25">
      <c r="A161" s="50" t="s">
        <v>822</v>
      </c>
      <c r="K161" s="50">
        <v>19003002</v>
      </c>
    </row>
    <row r="162" spans="1:11" x14ac:dyDescent="0.25">
      <c r="A162" s="50" t="s">
        <v>823</v>
      </c>
      <c r="K162" s="50">
        <v>10880000</v>
      </c>
    </row>
    <row r="163" spans="1:11" x14ac:dyDescent="0.25">
      <c r="A163" s="50" t="s">
        <v>824</v>
      </c>
      <c r="K163" s="50">
        <v>2002016</v>
      </c>
    </row>
    <row r="164" spans="1:11" x14ac:dyDescent="0.25">
      <c r="A164" s="50" t="s">
        <v>825</v>
      </c>
      <c r="K164" s="50">
        <v>2393090</v>
      </c>
    </row>
    <row r="165" spans="1:11" x14ac:dyDescent="0.25">
      <c r="A165" s="50" t="s">
        <v>826</v>
      </c>
      <c r="K165" s="50">
        <v>1001134</v>
      </c>
    </row>
    <row r="166" spans="1:11" x14ac:dyDescent="0.25">
      <c r="A166" s="50" t="s">
        <v>827</v>
      </c>
      <c r="K166" s="50">
        <v>8004000</v>
      </c>
    </row>
    <row r="167" spans="1:11" x14ac:dyDescent="0.25">
      <c r="A167" s="50" t="s">
        <v>828</v>
      </c>
      <c r="K167" s="50">
        <v>0</v>
      </c>
    </row>
    <row r="168" spans="1:11" x14ac:dyDescent="0.25">
      <c r="A168" s="50" t="s">
        <v>829</v>
      </c>
      <c r="D168" t="s">
        <v>869</v>
      </c>
      <c r="K168" s="50" t="s">
        <v>753</v>
      </c>
    </row>
    <row r="169" spans="1:11" x14ac:dyDescent="0.25">
      <c r="A169" s="50" t="s">
        <v>830</v>
      </c>
      <c r="K169" s="50" t="s">
        <v>774</v>
      </c>
    </row>
    <row r="170" spans="1:11" x14ac:dyDescent="0.25">
      <c r="A170" s="50" t="s">
        <v>831</v>
      </c>
      <c r="K170" s="50" t="s">
        <v>754</v>
      </c>
    </row>
    <row r="171" spans="1:11" x14ac:dyDescent="0.25">
      <c r="A171" s="50" t="s">
        <v>832</v>
      </c>
      <c r="K171" s="50" t="s">
        <v>755</v>
      </c>
    </row>
    <row r="172" spans="1:11" x14ac:dyDescent="0.25">
      <c r="A172" s="50" t="s">
        <v>833</v>
      </c>
      <c r="K172" s="50" t="s">
        <v>756</v>
      </c>
    </row>
    <row r="173" spans="1:11" x14ac:dyDescent="0.25">
      <c r="A173" s="50" t="s">
        <v>832</v>
      </c>
      <c r="K173" s="50" t="s">
        <v>755</v>
      </c>
    </row>
    <row r="174" spans="1:11" x14ac:dyDescent="0.25">
      <c r="A174" s="50" t="s">
        <v>829</v>
      </c>
      <c r="K174" s="50" t="s">
        <v>753</v>
      </c>
    </row>
    <row r="175" spans="1:11" x14ac:dyDescent="0.25">
      <c r="A175" s="50" t="s">
        <v>834</v>
      </c>
      <c r="K175" s="50">
        <v>21800702</v>
      </c>
    </row>
    <row r="176" spans="1:11" x14ac:dyDescent="0.25">
      <c r="A176" s="50" t="s">
        <v>835</v>
      </c>
      <c r="K176" s="50" t="s">
        <v>757</v>
      </c>
    </row>
    <row r="177" spans="1:11" x14ac:dyDescent="0.25">
      <c r="A177" s="50" t="s">
        <v>832</v>
      </c>
      <c r="K177" s="50" t="s">
        <v>755</v>
      </c>
    </row>
    <row r="178" spans="1:11" x14ac:dyDescent="0.25">
      <c r="A178" s="50" t="s">
        <v>836</v>
      </c>
      <c r="K178" s="50">
        <v>23800702</v>
      </c>
    </row>
    <row r="179" spans="1:11" x14ac:dyDescent="0.25">
      <c r="A179" s="50" t="s">
        <v>832</v>
      </c>
      <c r="K179" s="50" t="s">
        <v>755</v>
      </c>
    </row>
    <row r="180" spans="1:11" x14ac:dyDescent="0.25">
      <c r="A180" s="50" t="s">
        <v>837</v>
      </c>
      <c r="K180" s="50" t="s">
        <v>758</v>
      </c>
    </row>
    <row r="181" spans="1:11" x14ac:dyDescent="0.25">
      <c r="A181" s="50" t="s">
        <v>838</v>
      </c>
      <c r="K181" s="50">
        <v>9170608</v>
      </c>
    </row>
    <row r="182" spans="1:11" x14ac:dyDescent="0.25">
      <c r="A182" s="50" t="s">
        <v>839</v>
      </c>
      <c r="K182" s="50">
        <v>21208500</v>
      </c>
    </row>
    <row r="183" spans="1:11" x14ac:dyDescent="0.25">
      <c r="A183" s="50" t="s">
        <v>838</v>
      </c>
      <c r="K183" s="50">
        <v>9170608</v>
      </c>
    </row>
    <row r="184" spans="1:11" x14ac:dyDescent="0.25">
      <c r="A184" s="50" t="s">
        <v>840</v>
      </c>
      <c r="K184" s="50">
        <v>21208300</v>
      </c>
    </row>
    <row r="185" spans="1:11" x14ac:dyDescent="0.25">
      <c r="A185" s="50" t="s">
        <v>841</v>
      </c>
      <c r="K185" s="50" t="s">
        <v>759</v>
      </c>
    </row>
    <row r="186" spans="1:11" x14ac:dyDescent="0.25">
      <c r="A186" s="50" t="s">
        <v>828</v>
      </c>
      <c r="K186" s="50">
        <v>0</v>
      </c>
    </row>
    <row r="187" spans="1:11" x14ac:dyDescent="0.25">
      <c r="A187" s="50" t="s">
        <v>842</v>
      </c>
      <c r="K187" s="50">
        <v>18008200</v>
      </c>
    </row>
    <row r="188" spans="1:11" x14ac:dyDescent="0.25">
      <c r="A188" s="50" t="s">
        <v>843</v>
      </c>
      <c r="K188" s="50">
        <v>12100000</v>
      </c>
    </row>
    <row r="189" spans="1:11" x14ac:dyDescent="0.25">
      <c r="A189" s="50" t="s">
        <v>844</v>
      </c>
      <c r="K189" s="50">
        <v>2004104</v>
      </c>
    </row>
    <row r="190" spans="1:11" x14ac:dyDescent="0.25">
      <c r="A190" s="50" t="s">
        <v>808</v>
      </c>
      <c r="K190" s="50" t="s">
        <v>747</v>
      </c>
    </row>
    <row r="191" spans="1:11" x14ac:dyDescent="0.25">
      <c r="A191" s="50" t="s">
        <v>845</v>
      </c>
      <c r="K191" s="50" t="s">
        <v>760</v>
      </c>
    </row>
    <row r="192" spans="1:11" x14ac:dyDescent="0.25">
      <c r="A192" s="50" t="s">
        <v>846</v>
      </c>
      <c r="K192" s="50" t="s">
        <v>761</v>
      </c>
    </row>
    <row r="193" spans="1:11" x14ac:dyDescent="0.25">
      <c r="A193" s="50" t="s">
        <v>847</v>
      </c>
      <c r="K193" s="50">
        <v>1004224</v>
      </c>
    </row>
    <row r="194" spans="1:11" x14ac:dyDescent="0.25">
      <c r="A194" s="50" t="s">
        <v>848</v>
      </c>
      <c r="K194" s="50">
        <v>23208700</v>
      </c>
    </row>
    <row r="195" spans="1:11" x14ac:dyDescent="0.25">
      <c r="A195" s="50" t="s">
        <v>849</v>
      </c>
      <c r="K195" s="50">
        <v>42200400</v>
      </c>
    </row>
    <row r="196" spans="1:11" x14ac:dyDescent="0.25">
      <c r="A196" s="50" t="s">
        <v>850</v>
      </c>
      <c r="K196" s="50" t="s">
        <v>762</v>
      </c>
    </row>
    <row r="197" spans="1:11" x14ac:dyDescent="0.25">
      <c r="A197" s="50" t="s">
        <v>851</v>
      </c>
      <c r="K197" s="50">
        <v>21208200</v>
      </c>
    </row>
    <row r="198" spans="1:11" x14ac:dyDescent="0.25">
      <c r="A198" s="50" t="s">
        <v>852</v>
      </c>
      <c r="K198" s="50" t="s">
        <v>763</v>
      </c>
    </row>
    <row r="199" spans="1:11" x14ac:dyDescent="0.25">
      <c r="A199" s="50" t="s">
        <v>828</v>
      </c>
      <c r="K199" s="50">
        <v>0</v>
      </c>
    </row>
    <row r="200" spans="1:11" x14ac:dyDescent="0.25">
      <c r="A200" s="50" t="s">
        <v>853</v>
      </c>
      <c r="K200" s="50">
        <v>30008490</v>
      </c>
    </row>
    <row r="201" spans="1:11" x14ac:dyDescent="0.25">
      <c r="A201" s="50" t="s">
        <v>854</v>
      </c>
      <c r="K201" s="50" t="s">
        <v>764</v>
      </c>
    </row>
    <row r="202" spans="1:11" x14ac:dyDescent="0.25">
      <c r="A202" s="50" t="s">
        <v>828</v>
      </c>
      <c r="K202" s="50">
        <v>0</v>
      </c>
    </row>
    <row r="203" spans="1:11" x14ac:dyDescent="0.25">
      <c r="A203" s="50" t="s">
        <v>809</v>
      </c>
      <c r="K203" s="50" t="s">
        <v>748</v>
      </c>
    </row>
    <row r="204" spans="1:11" x14ac:dyDescent="0.25">
      <c r="A204" s="50" t="s">
        <v>828</v>
      </c>
      <c r="K204" s="50">
        <v>0</v>
      </c>
    </row>
    <row r="205" spans="1:11" x14ac:dyDescent="0.25">
      <c r="A205" s="50" t="s">
        <v>695</v>
      </c>
      <c r="K205" s="50" t="s">
        <v>695</v>
      </c>
    </row>
    <row r="206" spans="1:11" x14ac:dyDescent="0.25">
      <c r="A206" s="50" t="s">
        <v>765</v>
      </c>
    </row>
    <row r="207" spans="1:11" x14ac:dyDescent="0.25">
      <c r="A207" s="50" t="str">
        <f>IF('FDC''s Weapon Formula ASM'!D21="WP","02393090",'FDC''s Weapon Formula ASM'!D21&amp;"006490")</f>
        <v>36006490</v>
      </c>
    </row>
    <row r="208" spans="1:11" x14ac:dyDescent="0.25">
      <c r="A208" s="50" t="s">
        <v>695</v>
      </c>
    </row>
    <row r="209" spans="1:1" x14ac:dyDescent="0.25">
      <c r="A209" s="50" t="s">
        <v>766</v>
      </c>
    </row>
    <row r="210" spans="1:1" x14ac:dyDescent="0.25">
      <c r="A210" s="55" t="str">
        <f>IF('FDC''s Weapon Formula ASM'!E21="WP","02393090",'FDC''s Weapon Formula ASM'!E21&amp;"007090")</f>
        <v>38007090</v>
      </c>
    </row>
    <row r="211" spans="1:1" x14ac:dyDescent="0.25">
      <c r="A211" s="50" t="s">
        <v>762</v>
      </c>
    </row>
    <row r="212" spans="1:1" x14ac:dyDescent="0.25">
      <c r="A212" s="50">
        <v>21208700</v>
      </c>
    </row>
    <row r="213" spans="1:1" x14ac:dyDescent="0.25">
      <c r="A213" s="50" t="s">
        <v>748</v>
      </c>
    </row>
    <row r="214" spans="1:1" x14ac:dyDescent="0.25">
      <c r="A214" s="50" t="s">
        <v>695</v>
      </c>
    </row>
    <row r="215" spans="1:1" x14ac:dyDescent="0.25">
      <c r="A215" s="50" t="s">
        <v>767</v>
      </c>
    </row>
    <row r="216" spans="1:1" x14ac:dyDescent="0.25">
      <c r="A216" s="55" t="str">
        <f>IF('FDC''s Weapon Formula ASM'!F22="WP","02393090",'FDC''s Weapon Formula ASM'!F22&amp;"001024")</f>
        <v>09001024</v>
      </c>
    </row>
    <row r="217" spans="1:1" x14ac:dyDescent="0.25">
      <c r="A217" s="50" t="s">
        <v>762</v>
      </c>
    </row>
    <row r="218" spans="1:1" x14ac:dyDescent="0.25">
      <c r="A218" s="50" t="s">
        <v>695</v>
      </c>
    </row>
    <row r="219" spans="1:1" x14ac:dyDescent="0.25">
      <c r="A219" s="50" t="s">
        <v>768</v>
      </c>
    </row>
    <row r="220" spans="1:1" x14ac:dyDescent="0.25">
      <c r="A220" s="55" t="str">
        <f>IF('FDC''s Weapon Formula ASM'!D22="WP","02393090",'FDC''s Weapon Formula ASM'!D22&amp;"007090")</f>
        <v>36007090</v>
      </c>
    </row>
    <row r="221" spans="1:1" x14ac:dyDescent="0.25">
      <c r="A221" s="50" t="s">
        <v>748</v>
      </c>
    </row>
    <row r="222" spans="1:1" x14ac:dyDescent="0.25">
      <c r="A222" s="50" t="s">
        <v>695</v>
      </c>
    </row>
    <row r="223" spans="1:1" x14ac:dyDescent="0.25">
      <c r="A223" s="50" t="s">
        <v>769</v>
      </c>
    </row>
    <row r="224" spans="1:1" x14ac:dyDescent="0.25">
      <c r="A224" s="55" t="str">
        <f>IF('FDC''s Weapon Formula ASM'!F23="WP","02393090",'FDC''s Weapon Formula ASM'!F23&amp;"000524")</f>
        <v>64000524</v>
      </c>
    </row>
    <row r="225" spans="1:4" x14ac:dyDescent="0.25">
      <c r="A225" s="50" t="s">
        <v>695</v>
      </c>
    </row>
    <row r="226" spans="1:4" x14ac:dyDescent="0.25">
      <c r="A226" s="50" t="s">
        <v>770</v>
      </c>
    </row>
    <row r="227" spans="1:4" x14ac:dyDescent="0.25">
      <c r="A227" s="55" t="str">
        <f>IF('FDC''s Weapon Formula ASM'!E23="WP","02393090",'FDC''s Weapon Formula ASM'!E23&amp;"006490")</f>
        <v>26006490</v>
      </c>
    </row>
    <row r="228" spans="1:4" x14ac:dyDescent="0.25">
      <c r="A228" s="50" t="s">
        <v>695</v>
      </c>
    </row>
    <row r="229" spans="1:4" x14ac:dyDescent="0.25">
      <c r="A229" s="50" t="s">
        <v>771</v>
      </c>
    </row>
    <row r="230" spans="1:4" x14ac:dyDescent="0.25">
      <c r="A230" s="55" t="str">
        <f>IF('FDC''s Weapon Formula ASM'!D23="WP","02393090",'FDC''s Weapon Formula ASM'!D23&amp;"006690")</f>
        <v>36006690</v>
      </c>
    </row>
    <row r="231" spans="1:4" x14ac:dyDescent="0.25">
      <c r="A231" s="50" t="s">
        <v>856</v>
      </c>
      <c r="D231" t="s">
        <v>857</v>
      </c>
    </row>
    <row r="232" spans="1:4" x14ac:dyDescent="0.25">
      <c r="A232" s="50">
        <v>18008600</v>
      </c>
    </row>
    <row r="233" spans="1:4" x14ac:dyDescent="0.25">
      <c r="A233" s="50">
        <v>12200000</v>
      </c>
    </row>
    <row r="234" spans="1:4" x14ac:dyDescent="0.25">
      <c r="A234" s="50" t="s">
        <v>772</v>
      </c>
    </row>
    <row r="235" spans="1:4" x14ac:dyDescent="0.25">
      <c r="A235" s="50" t="s">
        <v>695</v>
      </c>
    </row>
    <row r="236" spans="1:4" x14ac:dyDescent="0.25">
      <c r="A236" s="50" t="s">
        <v>870</v>
      </c>
    </row>
    <row r="237" spans="1:4" x14ac:dyDescent="0.25">
      <c r="A237" s="55" t="str">
        <f>IF('FDC''s Weapon Formula ASM'!G23="WP","02393090",'FDC''s Weapon Formula ASM'!G23&amp;"007090")</f>
        <v>02393090</v>
      </c>
    </row>
    <row r="238" spans="1:4" x14ac:dyDescent="0.25">
      <c r="A238" s="50" t="s">
        <v>773</v>
      </c>
    </row>
    <row r="239" spans="1:4" x14ac:dyDescent="0.25">
      <c r="A239" s="50" t="s">
        <v>762</v>
      </c>
    </row>
    <row r="240" spans="1:4" x14ac:dyDescent="0.25">
      <c r="A240" s="50">
        <v>12200000</v>
      </c>
    </row>
    <row r="241" spans="1:5" x14ac:dyDescent="0.25">
      <c r="A241" s="50">
        <v>23208700</v>
      </c>
    </row>
    <row r="242" spans="1:5" x14ac:dyDescent="0.25">
      <c r="A242" s="50" t="s">
        <v>774</v>
      </c>
    </row>
    <row r="243" spans="1:5" x14ac:dyDescent="0.25">
      <c r="A243" s="50" t="s">
        <v>753</v>
      </c>
    </row>
    <row r="244" spans="1:5" x14ac:dyDescent="0.25">
      <c r="A244" s="50">
        <v>42200400</v>
      </c>
    </row>
    <row r="245" spans="1:5" x14ac:dyDescent="0.25">
      <c r="A245" s="50" t="s">
        <v>753</v>
      </c>
    </row>
    <row r="246" spans="1:5" x14ac:dyDescent="0.25">
      <c r="A246" s="50" t="s">
        <v>775</v>
      </c>
    </row>
    <row r="247" spans="1:5" x14ac:dyDescent="0.25">
      <c r="A247" s="50" t="s">
        <v>776</v>
      </c>
    </row>
    <row r="248" spans="1:5" x14ac:dyDescent="0.25">
      <c r="A248" s="50" t="s">
        <v>777</v>
      </c>
    </row>
    <row r="249" spans="1:5" x14ac:dyDescent="0.25">
      <c r="A249" s="50" t="s">
        <v>778</v>
      </c>
    </row>
    <row r="250" spans="1:5" s="56" customFormat="1" x14ac:dyDescent="0.25">
      <c r="A250" s="50" t="s">
        <v>779</v>
      </c>
      <c r="E250"/>
    </row>
    <row r="251" spans="1:5" s="56" customFormat="1" x14ac:dyDescent="0.25">
      <c r="A251" s="50" t="s">
        <v>716</v>
      </c>
      <c r="E251"/>
    </row>
    <row r="252" spans="1:5" x14ac:dyDescent="0.25">
      <c r="A252" s="50" t="s">
        <v>780</v>
      </c>
    </row>
    <row r="253" spans="1:5" x14ac:dyDescent="0.25">
      <c r="A253" s="50" t="s">
        <v>781</v>
      </c>
    </row>
    <row r="254" spans="1:5" x14ac:dyDescent="0.25">
      <c r="A254" t="s">
        <v>782</v>
      </c>
    </row>
    <row r="255" spans="1:5" x14ac:dyDescent="0.25">
      <c r="A255" t="str">
        <f>'FDC''s Weapon Formula ASM'!B34&amp;"5B1880"</f>
        <v>345B1880</v>
      </c>
    </row>
    <row r="256" spans="1:5" x14ac:dyDescent="0.25">
      <c r="A256" t="str">
        <f>'FDC''s Weapon Formula ASM'!B35&amp;"5B1880"</f>
        <v>685B1880</v>
      </c>
    </row>
    <row r="257" spans="1:1" x14ac:dyDescent="0.25">
      <c r="A257" t="str">
        <f>'FDC''s Weapon Formula ASM'!B36&amp;"5B1880"</f>
        <v>685B1880</v>
      </c>
    </row>
    <row r="258" spans="1:1" x14ac:dyDescent="0.25">
      <c r="A258" t="str">
        <f>'FDC''s Weapon Formula ASM'!B37&amp;"5B1880"</f>
        <v>485B1880</v>
      </c>
    </row>
    <row r="259" spans="1:1" x14ac:dyDescent="0.25">
      <c r="A259" t="str">
        <f>'FDC''s Weapon Formula ASM'!B38&amp;"5B1880"</f>
        <v>605B1880</v>
      </c>
    </row>
    <row r="260" spans="1:1" x14ac:dyDescent="0.25">
      <c r="A260" t="str">
        <f>'FDC''s Weapon Formula ASM'!B39&amp;"5B1880"</f>
        <v>605B1880</v>
      </c>
    </row>
    <row r="261" spans="1:1" x14ac:dyDescent="0.25">
      <c r="A261" t="str">
        <f>'FDC''s Weapon Formula ASM'!B40&amp;"5B1880"</f>
        <v>E85B1880</v>
      </c>
    </row>
    <row r="262" spans="1:1" x14ac:dyDescent="0.25">
      <c r="A262" t="str">
        <f>'FDC''s Weapon Formula ASM'!B41&amp;"5B1880"</f>
        <v>485B1880</v>
      </c>
    </row>
    <row r="263" spans="1:1" x14ac:dyDescent="0.25">
      <c r="A263" t="str">
        <f>'FDC''s Weapon Formula ASM'!B42&amp;"5B1880"</f>
        <v>405B1880</v>
      </c>
    </row>
    <row r="264" spans="1:1" x14ac:dyDescent="0.25">
      <c r="A264" t="str">
        <f>'FDC''s Weapon Formula ASM'!B43&amp;"5B1880"</f>
        <v>785B1880</v>
      </c>
    </row>
    <row r="265" spans="1:1" x14ac:dyDescent="0.25">
      <c r="A265" t="str">
        <f>'FDC''s Weapon Formula ASM'!B44&amp;"5B1880"</f>
        <v>505B1880</v>
      </c>
    </row>
    <row r="266" spans="1:1" x14ac:dyDescent="0.25">
      <c r="A266" t="str">
        <f>'FDC''s Weapon Formula ASM'!B45&amp;"5B1880"</f>
        <v>485B1880</v>
      </c>
    </row>
    <row r="267" spans="1:1" x14ac:dyDescent="0.25">
      <c r="A267" t="str">
        <f>'FDC''s Weapon Formula ASM'!B46&amp;"5B1880"</f>
        <v>685B1880</v>
      </c>
    </row>
    <row r="268" spans="1:1" x14ac:dyDescent="0.25">
      <c r="A268" t="str">
        <f>'FDC''s Weapon Formula ASM'!B47&amp;"5B1880"</f>
        <v>705B1880</v>
      </c>
    </row>
    <row r="269" spans="1:1" x14ac:dyDescent="0.25">
      <c r="A269" t="str">
        <f>'FDC''s Weapon Formula ASM'!B48&amp;"5B1880"</f>
        <v>705B1880</v>
      </c>
    </row>
    <row r="270" spans="1:1" x14ac:dyDescent="0.25">
      <c r="A270" t="str">
        <f>'FDC''s Weapon Formula ASM'!B49&amp;"5B1880"</f>
        <v>485B1880</v>
      </c>
    </row>
    <row r="271" spans="1:1" x14ac:dyDescent="0.25">
      <c r="A271" t="str">
        <f>'FDC''s Weapon Formula ASM'!B50&amp;"5B1880"</f>
        <v>405B1880</v>
      </c>
    </row>
    <row r="272" spans="1:1" x14ac:dyDescent="0.25">
      <c r="A272" t="str">
        <f>'FDC''s Weapon Formula ASM'!B51&amp;"5B1880"</f>
        <v>785B1880</v>
      </c>
    </row>
    <row r="273" spans="1:1" x14ac:dyDescent="0.25">
      <c r="A273" t="str">
        <f>'FDC''s Weapon Formula ASM'!B52&amp;"5B1880"</f>
        <v>705B1880</v>
      </c>
    </row>
    <row r="274" spans="1:1" x14ac:dyDescent="0.25">
      <c r="A274" t="s">
        <v>781</v>
      </c>
    </row>
    <row r="275" spans="1:1" x14ac:dyDescent="0.25">
      <c r="A275" t="s">
        <v>783</v>
      </c>
    </row>
    <row r="276" spans="1:1" x14ac:dyDescent="0.25">
      <c r="A276" s="56">
        <v>0</v>
      </c>
    </row>
    <row r="277" spans="1:1" x14ac:dyDescent="0.25">
      <c r="A277" t="s">
        <v>781</v>
      </c>
    </row>
    <row r="278" spans="1:1" x14ac:dyDescent="0.25">
      <c r="A278" t="s">
        <v>784</v>
      </c>
    </row>
    <row r="279" spans="1:1" x14ac:dyDescent="0.25">
      <c r="A279" s="56">
        <v>0</v>
      </c>
    </row>
    <row r="280" spans="1:1" x14ac:dyDescent="0.25">
      <c r="A280" s="56">
        <v>0</v>
      </c>
    </row>
    <row r="281" spans="1:1" x14ac:dyDescent="0.25">
      <c r="A281" t="s">
        <v>781</v>
      </c>
    </row>
    <row r="282" spans="1:1" x14ac:dyDescent="0.25">
      <c r="A282" t="s">
        <v>785</v>
      </c>
    </row>
    <row r="283" spans="1:1" x14ac:dyDescent="0.25">
      <c r="A283" t="s">
        <v>786</v>
      </c>
    </row>
    <row r="284" spans="1:1" x14ac:dyDescent="0.25">
      <c r="A284" t="s">
        <v>787</v>
      </c>
    </row>
    <row r="285" spans="1:1" x14ac:dyDescent="0.25">
      <c r="A285" t="s">
        <v>788</v>
      </c>
    </row>
    <row r="286" spans="1:1" x14ac:dyDescent="0.25">
      <c r="A286" t="s">
        <v>789</v>
      </c>
    </row>
  </sheetData>
  <sheetProtection selectLockedCells="1" selectUnlockedCells="1"/>
  <pageMargins left="0.78749999999999998" right="0.78749999999999998" top="1.0527777777777778" bottom="1.0527777777777778" header="0.78749999999999998" footer="0.78749999999999998"/>
  <pageSetup firstPageNumber="0" orientation="portrait" horizontalDpi="300" verticalDpi="300"/>
  <headerFooter alignWithMargins="0">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Weapon Battle Sprites and Palet</vt:lpstr>
      <vt:lpstr>Chotokukyan's Starting Inventor</vt:lpstr>
      <vt:lpstr>Secondadvent's Equip X and Gend</vt:lpstr>
      <vt:lpstr>FDC's Weapon Formula ASM</vt:lpstr>
      <vt:lpstr>Pride's Weapon Proc Rate ASM</vt:lpstr>
      <vt:lpstr>Secondadvent's Critical Hit Rat</vt:lpstr>
      <vt:lpstr>XML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Brenan van Brunschot</cp:lastModifiedBy>
  <dcterms:created xsi:type="dcterms:W3CDTF">2023-10-01T22:17:52Z</dcterms:created>
  <dcterms:modified xsi:type="dcterms:W3CDTF">2023-10-02T05:35:35Z</dcterms:modified>
</cp:coreProperties>
</file>