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20" yWindow="120" windowWidth="24915" windowHeight="12075"/>
  </bookViews>
  <sheets>
    <sheet name="Arc Generator" sheetId="1" r:id="rId1"/>
    <sheet name="Event Instructions" sheetId="2" r:id="rId2"/>
  </sheets>
  <calcPr calcId="125725"/>
</workbook>
</file>

<file path=xl/calcChain.xml><?xml version="1.0" encoding="utf-8"?>
<calcChain xmlns="http://schemas.openxmlformats.org/spreadsheetml/2006/main">
  <c r="D421" i="1"/>
  <c r="D620"/>
  <c r="C421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O6"/>
  <c r="M6"/>
  <c r="K6"/>
  <c r="G422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613" s="1"/>
  <c r="G614" s="1"/>
  <c r="G615" s="1"/>
  <c r="G616" s="1"/>
  <c r="G617" s="1"/>
  <c r="G618" s="1"/>
  <c r="G619" s="1"/>
  <c r="G620" s="1"/>
  <c r="B425"/>
  <c r="B427" s="1"/>
  <c r="B429" s="1"/>
  <c r="B431" s="1"/>
  <c r="B433" s="1"/>
  <c r="B435" s="1"/>
  <c r="B437" s="1"/>
  <c r="B439" s="1"/>
  <c r="B441" s="1"/>
  <c r="B443" s="1"/>
  <c r="B445" s="1"/>
  <c r="B447" s="1"/>
  <c r="B449" s="1"/>
  <c r="B451" s="1"/>
  <c r="B453" s="1"/>
  <c r="B455" s="1"/>
  <c r="B457" s="1"/>
  <c r="B459" s="1"/>
  <c r="B461" s="1"/>
  <c r="B463" s="1"/>
  <c r="B465" s="1"/>
  <c r="B467" s="1"/>
  <c r="B469" s="1"/>
  <c r="B471" s="1"/>
  <c r="B473" s="1"/>
  <c r="B475" s="1"/>
  <c r="B477" s="1"/>
  <c r="B479" s="1"/>
  <c r="B481" s="1"/>
  <c r="B483" s="1"/>
  <c r="B485" s="1"/>
  <c r="B487" s="1"/>
  <c r="B489" s="1"/>
  <c r="B491" s="1"/>
  <c r="B493" s="1"/>
  <c r="B495" s="1"/>
  <c r="B497" s="1"/>
  <c r="B499" s="1"/>
  <c r="B501" s="1"/>
  <c r="B503" s="1"/>
  <c r="B505" s="1"/>
  <c r="B507" s="1"/>
  <c r="B509" s="1"/>
  <c r="B511" s="1"/>
  <c r="B513" s="1"/>
  <c r="B515" s="1"/>
  <c r="B517" s="1"/>
  <c r="B519" s="1"/>
  <c r="B521" s="1"/>
  <c r="B523" s="1"/>
  <c r="B525" s="1"/>
  <c r="B527" s="1"/>
  <c r="B529" s="1"/>
  <c r="B531" s="1"/>
  <c r="B533" s="1"/>
  <c r="B535" s="1"/>
  <c r="B537" s="1"/>
  <c r="B539" s="1"/>
  <c r="B541" s="1"/>
  <c r="B543" s="1"/>
  <c r="B545" s="1"/>
  <c r="B547" s="1"/>
  <c r="B549" s="1"/>
  <c r="B551" s="1"/>
  <c r="B553" s="1"/>
  <c r="B555" s="1"/>
  <c r="B557" s="1"/>
  <c r="B559" s="1"/>
  <c r="B561" s="1"/>
  <c r="B563" s="1"/>
  <c r="B565" s="1"/>
  <c r="B567" s="1"/>
  <c r="B569" s="1"/>
  <c r="B571" s="1"/>
  <c r="B573" s="1"/>
  <c r="B575" s="1"/>
  <c r="B577" s="1"/>
  <c r="B579" s="1"/>
  <c r="B581" s="1"/>
  <c r="B583" s="1"/>
  <c r="B585" s="1"/>
  <c r="B587" s="1"/>
  <c r="B589" s="1"/>
  <c r="B591" s="1"/>
  <c r="B593" s="1"/>
  <c r="B595" s="1"/>
  <c r="B597" s="1"/>
  <c r="B599" s="1"/>
  <c r="B601" s="1"/>
  <c r="B603" s="1"/>
  <c r="B605" s="1"/>
  <c r="B607" s="1"/>
  <c r="B609" s="1"/>
  <c r="B611" s="1"/>
  <c r="B613" s="1"/>
  <c r="B615" s="1"/>
  <c r="B617" s="1"/>
  <c r="B619" s="1"/>
  <c r="B424"/>
  <c r="B426" s="1"/>
  <c r="B428" s="1"/>
  <c r="B430" s="1"/>
  <c r="B432" s="1"/>
  <c r="B434" s="1"/>
  <c r="B436" s="1"/>
  <c r="B438" s="1"/>
  <c r="B440" s="1"/>
  <c r="B442" s="1"/>
  <c r="B444" s="1"/>
  <c r="B446" s="1"/>
  <c r="B448" s="1"/>
  <c r="B450" s="1"/>
  <c r="B452" s="1"/>
  <c r="B454" s="1"/>
  <c r="B456" s="1"/>
  <c r="B458" s="1"/>
  <c r="B460" s="1"/>
  <c r="B462" s="1"/>
  <c r="B464" s="1"/>
  <c r="B466" s="1"/>
  <c r="B468" s="1"/>
  <c r="B470" s="1"/>
  <c r="B472" s="1"/>
  <c r="B474" s="1"/>
  <c r="B476" s="1"/>
  <c r="B478" s="1"/>
  <c r="B480" s="1"/>
  <c r="B482" s="1"/>
  <c r="B484" s="1"/>
  <c r="B486" s="1"/>
  <c r="B488" s="1"/>
  <c r="B490" s="1"/>
  <c r="B492" s="1"/>
  <c r="B494" s="1"/>
  <c r="B496" s="1"/>
  <c r="B498" s="1"/>
  <c r="B500" s="1"/>
  <c r="B502" s="1"/>
  <c r="B504" s="1"/>
  <c r="B506" s="1"/>
  <c r="B508" s="1"/>
  <c r="B510" s="1"/>
  <c r="B512" s="1"/>
  <c r="B514" s="1"/>
  <c r="B516" s="1"/>
  <c r="B518" s="1"/>
  <c r="B520" s="1"/>
  <c r="B522" s="1"/>
  <c r="B524" s="1"/>
  <c r="B526" s="1"/>
  <c r="B528" s="1"/>
  <c r="B530" s="1"/>
  <c r="B532" s="1"/>
  <c r="B534" s="1"/>
  <c r="B536" s="1"/>
  <c r="B538" s="1"/>
  <c r="B540" s="1"/>
  <c r="B542" s="1"/>
  <c r="B544" s="1"/>
  <c r="B546" s="1"/>
  <c r="B548" s="1"/>
  <c r="B550" s="1"/>
  <c r="B552" s="1"/>
  <c r="B554" s="1"/>
  <c r="B556" s="1"/>
  <c r="B558" s="1"/>
  <c r="B560" s="1"/>
  <c r="B562" s="1"/>
  <c r="B564" s="1"/>
  <c r="B566" s="1"/>
  <c r="B568" s="1"/>
  <c r="B570" s="1"/>
  <c r="B572" s="1"/>
  <c r="B574" s="1"/>
  <c r="B576" s="1"/>
  <c r="B578" s="1"/>
  <c r="B580" s="1"/>
  <c r="B582" s="1"/>
  <c r="B584" s="1"/>
  <c r="B586" s="1"/>
  <c r="B588" s="1"/>
  <c r="B590" s="1"/>
  <c r="B592" s="1"/>
  <c r="B594" s="1"/>
  <c r="B596" s="1"/>
  <c r="B598" s="1"/>
  <c r="B600" s="1"/>
  <c r="B602" s="1"/>
  <c r="B604" s="1"/>
  <c r="B606" s="1"/>
  <c r="B608" s="1"/>
  <c r="B610" s="1"/>
  <c r="B612" s="1"/>
  <c r="B614" s="1"/>
  <c r="B616" s="1"/>
  <c r="B618" s="1"/>
  <c r="A425"/>
  <c r="A427" s="1"/>
  <c r="A429" s="1"/>
  <c r="A431" s="1"/>
  <c r="A433" s="1"/>
  <c r="A435" s="1"/>
  <c r="A437" s="1"/>
  <c r="A439" s="1"/>
  <c r="A441" s="1"/>
  <c r="A443" s="1"/>
  <c r="A445" s="1"/>
  <c r="A447" s="1"/>
  <c r="A449" s="1"/>
  <c r="A451" s="1"/>
  <c r="A453" s="1"/>
  <c r="A455" s="1"/>
  <c r="A457" s="1"/>
  <c r="A459" s="1"/>
  <c r="A461" s="1"/>
  <c r="A463" s="1"/>
  <c r="A465" s="1"/>
  <c r="A467" s="1"/>
  <c r="A469" s="1"/>
  <c r="A471" s="1"/>
  <c r="A473" s="1"/>
  <c r="A475" s="1"/>
  <c r="A477" s="1"/>
  <c r="A479" s="1"/>
  <c r="A481" s="1"/>
  <c r="A483" s="1"/>
  <c r="A485" s="1"/>
  <c r="A487" s="1"/>
  <c r="A489" s="1"/>
  <c r="A491" s="1"/>
  <c r="A493" s="1"/>
  <c r="A495" s="1"/>
  <c r="A497" s="1"/>
  <c r="A499" s="1"/>
  <c r="A501" s="1"/>
  <c r="A503" s="1"/>
  <c r="A505" s="1"/>
  <c r="A507" s="1"/>
  <c r="A509" s="1"/>
  <c r="A511" s="1"/>
  <c r="A513" s="1"/>
  <c r="A515" s="1"/>
  <c r="A517" s="1"/>
  <c r="A519" s="1"/>
  <c r="A521" s="1"/>
  <c r="A523" s="1"/>
  <c r="A525" s="1"/>
  <c r="A527" s="1"/>
  <c r="A529" s="1"/>
  <c r="A531" s="1"/>
  <c r="A533" s="1"/>
  <c r="A535" s="1"/>
  <c r="A537" s="1"/>
  <c r="A539" s="1"/>
  <c r="A541" s="1"/>
  <c r="A543" s="1"/>
  <c r="A545" s="1"/>
  <c r="A547" s="1"/>
  <c r="A549" s="1"/>
  <c r="A551" s="1"/>
  <c r="A553" s="1"/>
  <c r="A555" s="1"/>
  <c r="A557" s="1"/>
  <c r="A559" s="1"/>
  <c r="A561" s="1"/>
  <c r="A563" s="1"/>
  <c r="A565" s="1"/>
  <c r="A567" s="1"/>
  <c r="A569" s="1"/>
  <c r="A571" s="1"/>
  <c r="A573" s="1"/>
  <c r="A575" s="1"/>
  <c r="A577" s="1"/>
  <c r="A579" s="1"/>
  <c r="A581" s="1"/>
  <c r="A583" s="1"/>
  <c r="A585" s="1"/>
  <c r="A587" s="1"/>
  <c r="A589" s="1"/>
  <c r="A591" s="1"/>
  <c r="A593" s="1"/>
  <c r="A595" s="1"/>
  <c r="A597" s="1"/>
  <c r="A599" s="1"/>
  <c r="A601" s="1"/>
  <c r="A603" s="1"/>
  <c r="A605" s="1"/>
  <c r="A607" s="1"/>
  <c r="A609" s="1"/>
  <c r="A611" s="1"/>
  <c r="A613" s="1"/>
  <c r="A615" s="1"/>
  <c r="A617" s="1"/>
  <c r="A619" s="1"/>
  <c r="A424"/>
  <c r="A426" s="1"/>
  <c r="A428" s="1"/>
  <c r="A430" s="1"/>
  <c r="A432" s="1"/>
  <c r="A434" s="1"/>
  <c r="A436" s="1"/>
  <c r="A438" s="1"/>
  <c r="A440" s="1"/>
  <c r="A442" s="1"/>
  <c r="A444" s="1"/>
  <c r="A446" s="1"/>
  <c r="A448" s="1"/>
  <c r="A450" s="1"/>
  <c r="A452" s="1"/>
  <c r="A454" s="1"/>
  <c r="A456" s="1"/>
  <c r="A458" s="1"/>
  <c r="A460" s="1"/>
  <c r="A462" s="1"/>
  <c r="A464" s="1"/>
  <c r="A466" s="1"/>
  <c r="A468" s="1"/>
  <c r="A470" s="1"/>
  <c r="A472" s="1"/>
  <c r="A474" s="1"/>
  <c r="A476" s="1"/>
  <c r="A478" s="1"/>
  <c r="A480" s="1"/>
  <c r="A482" s="1"/>
  <c r="A484" s="1"/>
  <c r="A486" s="1"/>
  <c r="A488" s="1"/>
  <c r="A490" s="1"/>
  <c r="A492" s="1"/>
  <c r="A494" s="1"/>
  <c r="A496" s="1"/>
  <c r="A498" s="1"/>
  <c r="A500" s="1"/>
  <c r="A502" s="1"/>
  <c r="A504" s="1"/>
  <c r="A506" s="1"/>
  <c r="A508" s="1"/>
  <c r="A510" s="1"/>
  <c r="A512" s="1"/>
  <c r="A514" s="1"/>
  <c r="A516" s="1"/>
  <c r="A518" s="1"/>
  <c r="A520" s="1"/>
  <c r="A522" s="1"/>
  <c r="A524" s="1"/>
  <c r="A526" s="1"/>
  <c r="A528" s="1"/>
  <c r="A530" s="1"/>
  <c r="A532" s="1"/>
  <c r="A534" s="1"/>
  <c r="A536" s="1"/>
  <c r="A538" s="1"/>
  <c r="A540" s="1"/>
  <c r="A542" s="1"/>
  <c r="A544" s="1"/>
  <c r="A546" s="1"/>
  <c r="A548" s="1"/>
  <c r="A550" s="1"/>
  <c r="A552" s="1"/>
  <c r="A554" s="1"/>
  <c r="A556" s="1"/>
  <c r="A558" s="1"/>
  <c r="A560" s="1"/>
  <c r="A562" s="1"/>
  <c r="A564" s="1"/>
  <c r="A566" s="1"/>
  <c r="A568" s="1"/>
  <c r="A570" s="1"/>
  <c r="A572" s="1"/>
  <c r="A574" s="1"/>
  <c r="A576" s="1"/>
  <c r="A578" s="1"/>
  <c r="A580" s="1"/>
  <c r="A582" s="1"/>
  <c r="A584" s="1"/>
  <c r="A586" s="1"/>
  <c r="A588" s="1"/>
  <c r="A590" s="1"/>
  <c r="A592" s="1"/>
  <c r="A594" s="1"/>
  <c r="A596" s="1"/>
  <c r="A598" s="1"/>
  <c r="A600" s="1"/>
  <c r="A602" s="1"/>
  <c r="A604" s="1"/>
  <c r="A606" s="1"/>
  <c r="A608" s="1"/>
  <c r="A610" s="1"/>
  <c r="A612" s="1"/>
  <c r="A614" s="1"/>
  <c r="A616" s="1"/>
  <c r="A618" s="1"/>
  <c r="C6"/>
  <c r="C3"/>
  <c r="A198"/>
  <c r="A307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06"/>
  <c r="A20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5"/>
  <c r="D217"/>
  <c r="D216"/>
  <c r="D214"/>
  <c r="D213"/>
  <c r="D212"/>
  <c r="D211"/>
  <c r="D210"/>
  <c r="D209"/>
  <c r="D208"/>
  <c r="D207"/>
  <c r="D206"/>
  <c r="D205"/>
  <c r="D204"/>
  <c r="D203"/>
  <c r="D202"/>
  <c r="D201"/>
  <c r="D200"/>
  <c r="D199"/>
  <c r="K9"/>
  <c r="N9" s="1"/>
  <c r="Q9" s="1"/>
  <c r="T9" s="1"/>
  <c r="W9" s="1"/>
  <c r="C168"/>
  <c r="C19"/>
  <c r="F19"/>
  <c r="E156"/>
  <c r="E159" s="1"/>
  <c r="B168"/>
  <c r="B171" s="1"/>
  <c r="C173"/>
  <c r="C176" s="1"/>
  <c r="A346" l="1"/>
  <c r="K10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N28" s="1"/>
  <c r="Q28" s="1"/>
  <c r="T28" s="1"/>
  <c r="W28" s="1"/>
  <c r="N17"/>
  <c r="N25"/>
  <c r="N10"/>
  <c r="N14"/>
  <c r="N22"/>
  <c r="C154"/>
  <c r="C157"/>
  <c r="E164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G119" s="1"/>
  <c r="N26" l="1"/>
  <c r="N18"/>
  <c r="N21"/>
  <c r="N13"/>
  <c r="I119"/>
  <c r="A347"/>
  <c r="N24"/>
  <c r="O24" s="1"/>
  <c r="N20"/>
  <c r="N16"/>
  <c r="O16" s="1"/>
  <c r="N12"/>
  <c r="N27"/>
  <c r="O27" s="1"/>
  <c r="N23"/>
  <c r="N19"/>
  <c r="O19" s="1"/>
  <c r="N15"/>
  <c r="N11"/>
  <c r="O11" s="1"/>
  <c r="C298"/>
  <c r="H119" s="1"/>
  <c r="C296"/>
  <c r="C294"/>
  <c r="C292"/>
  <c r="C290"/>
  <c r="C288"/>
  <c r="C286"/>
  <c r="C284"/>
  <c r="C282"/>
  <c r="C280"/>
  <c r="C278"/>
  <c r="C276"/>
  <c r="C274"/>
  <c r="C272"/>
  <c r="C270"/>
  <c r="C268"/>
  <c r="C266"/>
  <c r="C264"/>
  <c r="C262"/>
  <c r="C260"/>
  <c r="C258"/>
  <c r="C256"/>
  <c r="C254"/>
  <c r="C252"/>
  <c r="C250"/>
  <c r="C248"/>
  <c r="C246"/>
  <c r="C244"/>
  <c r="C242"/>
  <c r="C240"/>
  <c r="C238"/>
  <c r="C236"/>
  <c r="C234"/>
  <c r="C232"/>
  <c r="C230"/>
  <c r="C228"/>
  <c r="C226"/>
  <c r="C224"/>
  <c r="C222"/>
  <c r="C220"/>
  <c r="C218"/>
  <c r="C216"/>
  <c r="C214"/>
  <c r="C212"/>
  <c r="C210"/>
  <c r="C208"/>
  <c r="C206"/>
  <c r="C204"/>
  <c r="C202"/>
  <c r="C200"/>
  <c r="C198"/>
  <c r="H19" s="1"/>
  <c r="X28"/>
  <c r="U28"/>
  <c r="R28"/>
  <c r="O28"/>
  <c r="O26"/>
  <c r="O22"/>
  <c r="O20"/>
  <c r="O18"/>
  <c r="O14"/>
  <c r="O12"/>
  <c r="O10"/>
  <c r="L28"/>
  <c r="L26"/>
  <c r="L24"/>
  <c r="L22"/>
  <c r="L20"/>
  <c r="L18"/>
  <c r="L16"/>
  <c r="L14"/>
  <c r="L12"/>
  <c r="L10"/>
  <c r="C297"/>
  <c r="C295"/>
  <c r="C293"/>
  <c r="C291"/>
  <c r="C289"/>
  <c r="C287"/>
  <c r="C285"/>
  <c r="C283"/>
  <c r="C281"/>
  <c r="C279"/>
  <c r="C277"/>
  <c r="C275"/>
  <c r="C273"/>
  <c r="C271"/>
  <c r="C269"/>
  <c r="C267"/>
  <c r="C265"/>
  <c r="C263"/>
  <c r="C261"/>
  <c r="C259"/>
  <c r="C257"/>
  <c r="C255"/>
  <c r="C253"/>
  <c r="C251"/>
  <c r="C249"/>
  <c r="C247"/>
  <c r="C245"/>
  <c r="C243"/>
  <c r="C241"/>
  <c r="C239"/>
  <c r="C237"/>
  <c r="C235"/>
  <c r="C233"/>
  <c r="C231"/>
  <c r="C229"/>
  <c r="C227"/>
  <c r="C225"/>
  <c r="C223"/>
  <c r="C221"/>
  <c r="C219"/>
  <c r="C217"/>
  <c r="C215"/>
  <c r="C213"/>
  <c r="C211"/>
  <c r="C209"/>
  <c r="C207"/>
  <c r="C205"/>
  <c r="C203"/>
  <c r="C201"/>
  <c r="C199"/>
  <c r="L8"/>
  <c r="X9"/>
  <c r="U9"/>
  <c r="R9"/>
  <c r="O25"/>
  <c r="O23"/>
  <c r="O21"/>
  <c r="O17"/>
  <c r="O15"/>
  <c r="O13"/>
  <c r="O9"/>
  <c r="L27"/>
  <c r="L25"/>
  <c r="L23"/>
  <c r="L21"/>
  <c r="L19"/>
  <c r="L17"/>
  <c r="L15"/>
  <c r="L13"/>
  <c r="L11"/>
  <c r="L9"/>
  <c r="D154"/>
  <c r="Q20"/>
  <c r="T20" s="1"/>
  <c r="W20" s="1"/>
  <c r="X20" s="1"/>
  <c r="Q12"/>
  <c r="T12" s="1"/>
  <c r="W12" s="1"/>
  <c r="X12" s="1"/>
  <c r="Q23"/>
  <c r="T23" s="1"/>
  <c r="W23" s="1"/>
  <c r="X23" s="1"/>
  <c r="Q15"/>
  <c r="T15" s="1"/>
  <c r="W15" s="1"/>
  <c r="X15" s="1"/>
  <c r="Q26"/>
  <c r="T26" s="1"/>
  <c r="W26" s="1"/>
  <c r="X26" s="1"/>
  <c r="Q22"/>
  <c r="T22" s="1"/>
  <c r="W22" s="1"/>
  <c r="X22" s="1"/>
  <c r="Q18"/>
  <c r="T18" s="1"/>
  <c r="W18" s="1"/>
  <c r="X18" s="1"/>
  <c r="Q14"/>
  <c r="T14" s="1"/>
  <c r="W14" s="1"/>
  <c r="X14" s="1"/>
  <c r="Q10"/>
  <c r="T10" s="1"/>
  <c r="W10" s="1"/>
  <c r="X10" s="1"/>
  <c r="Q25"/>
  <c r="T25" s="1"/>
  <c r="W25" s="1"/>
  <c r="X25" s="1"/>
  <c r="Q21"/>
  <c r="T21" s="1"/>
  <c r="W21" s="1"/>
  <c r="X21" s="1"/>
  <c r="Q17"/>
  <c r="T17" s="1"/>
  <c r="W17" s="1"/>
  <c r="X17" s="1"/>
  <c r="Q13"/>
  <c r="T13" s="1"/>
  <c r="W13" s="1"/>
  <c r="X13" s="1"/>
  <c r="C164"/>
  <c r="F20" s="1"/>
  <c r="F21" s="1"/>
  <c r="F22" s="1"/>
  <c r="F23" s="1"/>
  <c r="F24" s="1"/>
  <c r="F25" s="1"/>
  <c r="F26" s="1"/>
  <c r="F27" s="1"/>
  <c r="F28" s="1"/>
  <c r="F29" s="1"/>
  <c r="B28" l="1"/>
  <c r="B26"/>
  <c r="B24"/>
  <c r="B22"/>
  <c r="B20"/>
  <c r="G20" s="1"/>
  <c r="B29"/>
  <c r="B27"/>
  <c r="B25"/>
  <c r="B23"/>
  <c r="B21"/>
  <c r="B19"/>
  <c r="F30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E119" s="1"/>
  <c r="A348"/>
  <c r="Q11"/>
  <c r="T11" s="1"/>
  <c r="W11" s="1"/>
  <c r="X11" s="1"/>
  <c r="Q19"/>
  <c r="T19" s="1"/>
  <c r="W19" s="1"/>
  <c r="X19" s="1"/>
  <c r="Q27"/>
  <c r="T27" s="1"/>
  <c r="W27" s="1"/>
  <c r="X27" s="1"/>
  <c r="Q16"/>
  <c r="T16" s="1"/>
  <c r="W16" s="1"/>
  <c r="X16" s="1"/>
  <c r="Q24"/>
  <c r="T24" s="1"/>
  <c r="W24" s="1"/>
  <c r="X24" s="1"/>
  <c r="R11"/>
  <c r="R15"/>
  <c r="R19"/>
  <c r="R23"/>
  <c r="R27"/>
  <c r="U11"/>
  <c r="U15"/>
  <c r="U23"/>
  <c r="U27"/>
  <c r="R10"/>
  <c r="R14"/>
  <c r="R18"/>
  <c r="R22"/>
  <c r="R26"/>
  <c r="U10"/>
  <c r="U14"/>
  <c r="U18"/>
  <c r="U22"/>
  <c r="U26"/>
  <c r="R13"/>
  <c r="R17"/>
  <c r="R21"/>
  <c r="R25"/>
  <c r="U13"/>
  <c r="U17"/>
  <c r="U21"/>
  <c r="U25"/>
  <c r="R12"/>
  <c r="R16"/>
  <c r="R20"/>
  <c r="R24"/>
  <c r="U12"/>
  <c r="U16"/>
  <c r="U20"/>
  <c r="U24"/>
  <c r="C160"/>
  <c r="C151" s="1"/>
  <c r="H20"/>
  <c r="H21" s="1"/>
  <c r="H22" s="1"/>
  <c r="H23" s="1"/>
  <c r="H24" s="1"/>
  <c r="H25" s="1"/>
  <c r="H26" s="1"/>
  <c r="H27" s="1"/>
  <c r="H28" s="1"/>
  <c r="H29" s="1"/>
  <c r="E19"/>
  <c r="D19" s="1"/>
  <c r="G19"/>
  <c r="I19" s="1"/>
  <c r="I20" s="1"/>
  <c r="I21" s="1"/>
  <c r="I22" s="1"/>
  <c r="I23" s="1"/>
  <c r="I24" s="1"/>
  <c r="I25" s="1"/>
  <c r="I26" s="1"/>
  <c r="G122" l="1"/>
  <c r="H122" s="1"/>
  <c r="I122" s="1"/>
  <c r="B31"/>
  <c r="B35"/>
  <c r="B39"/>
  <c r="B43"/>
  <c r="B47"/>
  <c r="B51"/>
  <c r="B55"/>
  <c r="B59"/>
  <c r="B63"/>
  <c r="B67"/>
  <c r="B72"/>
  <c r="B76"/>
  <c r="B80"/>
  <c r="B84"/>
  <c r="B88"/>
  <c r="B92"/>
  <c r="B96"/>
  <c r="B100"/>
  <c r="B104"/>
  <c r="B108"/>
  <c r="B112"/>
  <c r="B116"/>
  <c r="B32"/>
  <c r="B36"/>
  <c r="B40"/>
  <c r="B44"/>
  <c r="B48"/>
  <c r="B52"/>
  <c r="B56"/>
  <c r="B60"/>
  <c r="B64"/>
  <c r="B68"/>
  <c r="B69" s="1"/>
  <c r="B73"/>
  <c r="B77"/>
  <c r="B81"/>
  <c r="B85"/>
  <c r="B89"/>
  <c r="B93"/>
  <c r="B97"/>
  <c r="B101"/>
  <c r="B105"/>
  <c r="B109"/>
  <c r="B113"/>
  <c r="B117"/>
  <c r="B33"/>
  <c r="B37"/>
  <c r="B41"/>
  <c r="B45"/>
  <c r="B49"/>
  <c r="B53"/>
  <c r="B57"/>
  <c r="B61"/>
  <c r="B65"/>
  <c r="B70"/>
  <c r="B74"/>
  <c r="B78"/>
  <c r="B82"/>
  <c r="B86"/>
  <c r="B90"/>
  <c r="B94"/>
  <c r="B98"/>
  <c r="B102"/>
  <c r="B106"/>
  <c r="B110"/>
  <c r="B114"/>
  <c r="B118"/>
  <c r="B30"/>
  <c r="B34"/>
  <c r="B38"/>
  <c r="B42"/>
  <c r="B46"/>
  <c r="B50"/>
  <c r="B54"/>
  <c r="B58"/>
  <c r="B62"/>
  <c r="B66"/>
  <c r="B71"/>
  <c r="B75"/>
  <c r="B79"/>
  <c r="B83"/>
  <c r="B87"/>
  <c r="B91"/>
  <c r="B95"/>
  <c r="B99"/>
  <c r="B103"/>
  <c r="B107"/>
  <c r="B111"/>
  <c r="B115"/>
  <c r="H30"/>
  <c r="E29"/>
  <c r="D29" s="1"/>
  <c r="A349"/>
  <c r="U19"/>
  <c r="E20"/>
  <c r="D20" s="1"/>
  <c r="G21"/>
  <c r="G123" s="1"/>
  <c r="H123" s="1"/>
  <c r="E21"/>
  <c r="D21" s="1"/>
  <c r="I123" l="1"/>
  <c r="H31"/>
  <c r="A350"/>
  <c r="G22"/>
  <c r="G124" s="1"/>
  <c r="H124" s="1"/>
  <c r="E22"/>
  <c r="D22" s="1"/>
  <c r="I124" l="1"/>
  <c r="H32"/>
  <c r="A351"/>
  <c r="G23"/>
  <c r="G125" s="1"/>
  <c r="H125" s="1"/>
  <c r="E23"/>
  <c r="D23" s="1"/>
  <c r="I125" l="1"/>
  <c r="H33"/>
  <c r="A352"/>
  <c r="G24"/>
  <c r="G126" s="1"/>
  <c r="H126" s="1"/>
  <c r="E24"/>
  <c r="D24" s="1"/>
  <c r="I126" l="1"/>
  <c r="H34"/>
  <c r="A353"/>
  <c r="G25"/>
  <c r="G127" s="1"/>
  <c r="H127" s="1"/>
  <c r="E25"/>
  <c r="D25" s="1"/>
  <c r="I127" l="1"/>
  <c r="H35"/>
  <c r="A354"/>
  <c r="G26"/>
  <c r="G128" s="1"/>
  <c r="H128" s="1"/>
  <c r="E26"/>
  <c r="D26" s="1"/>
  <c r="I128" l="1"/>
  <c r="H36"/>
  <c r="A355"/>
  <c r="G27"/>
  <c r="E27"/>
  <c r="D27" s="1"/>
  <c r="I27" l="1"/>
  <c r="I28" s="1"/>
  <c r="G129"/>
  <c r="H129" s="1"/>
  <c r="I129" s="1"/>
  <c r="I130" s="1"/>
  <c r="H37"/>
  <c r="A356"/>
  <c r="G28"/>
  <c r="G130" s="1"/>
  <c r="H130" s="1"/>
  <c r="E28"/>
  <c r="D28" s="1"/>
  <c r="H38" l="1"/>
  <c r="A357"/>
  <c r="G29"/>
  <c r="G131" s="1"/>
  <c r="H131" s="1"/>
  <c r="I131" s="1"/>
  <c r="H39" l="1"/>
  <c r="I29"/>
  <c r="I30" s="1"/>
  <c r="I31" s="1"/>
  <c r="I32" s="1"/>
  <c r="I33" s="1"/>
  <c r="I34" s="1"/>
  <c r="A358"/>
  <c r="G30"/>
  <c r="G132" s="1"/>
  <c r="H132" s="1"/>
  <c r="I132" s="1"/>
  <c r="E30"/>
  <c r="D30" s="1"/>
  <c r="H40" l="1"/>
  <c r="A359"/>
  <c r="G31"/>
  <c r="G133" s="1"/>
  <c r="H133" s="1"/>
  <c r="I133" s="1"/>
  <c r="E31"/>
  <c r="D31" s="1"/>
  <c r="H41" l="1"/>
  <c r="A360"/>
  <c r="G32"/>
  <c r="G134" s="1"/>
  <c r="H134" s="1"/>
  <c r="I134" s="1"/>
  <c r="E32"/>
  <c r="D32" s="1"/>
  <c r="H42" l="1"/>
  <c r="A361"/>
  <c r="G33"/>
  <c r="G135" s="1"/>
  <c r="H135" s="1"/>
  <c r="I135" s="1"/>
  <c r="E33"/>
  <c r="D33" s="1"/>
  <c r="H43" l="1"/>
  <c r="A362"/>
  <c r="G34"/>
  <c r="G136" s="1"/>
  <c r="H136" s="1"/>
  <c r="I136" s="1"/>
  <c r="E34"/>
  <c r="D34" s="1"/>
  <c r="H44" l="1"/>
  <c r="A363"/>
  <c r="G35"/>
  <c r="E35"/>
  <c r="D35" s="1"/>
  <c r="I35" l="1"/>
  <c r="I36" s="1"/>
  <c r="I37" s="1"/>
  <c r="I38" s="1"/>
  <c r="I39" s="1"/>
  <c r="I40" s="1"/>
  <c r="I41" s="1"/>
  <c r="I42" s="1"/>
  <c r="I43" s="1"/>
  <c r="I44" s="1"/>
  <c r="I45" s="1"/>
  <c r="I46" s="1"/>
  <c r="G137"/>
  <c r="H137" s="1"/>
  <c r="I137" s="1"/>
  <c r="H45"/>
  <c r="A364"/>
  <c r="G36"/>
  <c r="G138" s="1"/>
  <c r="H138" s="1"/>
  <c r="E36"/>
  <c r="D36" s="1"/>
  <c r="I138" l="1"/>
  <c r="H46"/>
  <c r="A365"/>
  <c r="G37"/>
  <c r="G139" s="1"/>
  <c r="H139" s="1"/>
  <c r="E37"/>
  <c r="D37" s="1"/>
  <c r="I139" l="1"/>
  <c r="H47"/>
  <c r="A366"/>
  <c r="G38"/>
  <c r="G140" s="1"/>
  <c r="H140" s="1"/>
  <c r="E38"/>
  <c r="D38" s="1"/>
  <c r="I140" l="1"/>
  <c r="H48"/>
  <c r="A367"/>
  <c r="G39"/>
  <c r="G141" s="1"/>
  <c r="H141" s="1"/>
  <c r="E39"/>
  <c r="D39" s="1"/>
  <c r="I141" l="1"/>
  <c r="H49"/>
  <c r="A368"/>
  <c r="G40"/>
  <c r="G142" s="1"/>
  <c r="H142" s="1"/>
  <c r="E40"/>
  <c r="D40" s="1"/>
  <c r="I142" l="1"/>
  <c r="H50"/>
  <c r="A369"/>
  <c r="G41"/>
  <c r="G143" s="1"/>
  <c r="H143" s="1"/>
  <c r="E41"/>
  <c r="D41" s="1"/>
  <c r="I143" l="1"/>
  <c r="H51"/>
  <c r="A370"/>
  <c r="G42"/>
  <c r="G144" s="1"/>
  <c r="H144" s="1"/>
  <c r="E42"/>
  <c r="D42" s="1"/>
  <c r="I144" l="1"/>
  <c r="H52"/>
  <c r="A371"/>
  <c r="G43"/>
  <c r="G145" s="1"/>
  <c r="H145" s="1"/>
  <c r="E43"/>
  <c r="D43" s="1"/>
  <c r="I145" l="1"/>
  <c r="H53"/>
  <c r="A372"/>
  <c r="G44"/>
  <c r="G146" s="1"/>
  <c r="H146" s="1"/>
  <c r="E44"/>
  <c r="D44" s="1"/>
  <c r="I146" l="1"/>
  <c r="H54"/>
  <c r="A373"/>
  <c r="G45"/>
  <c r="G147" s="1"/>
  <c r="H147" s="1"/>
  <c r="E45"/>
  <c r="D45" s="1"/>
  <c r="I147" l="1"/>
  <c r="H55"/>
  <c r="A374"/>
  <c r="G46"/>
  <c r="G148" s="1"/>
  <c r="H148" s="1"/>
  <c r="E46"/>
  <c r="D46" s="1"/>
  <c r="I148" l="1"/>
  <c r="H56"/>
  <c r="A375"/>
  <c r="G47"/>
  <c r="E47"/>
  <c r="D47" s="1"/>
  <c r="I47" l="1"/>
  <c r="I48" s="1"/>
  <c r="I49" s="1"/>
  <c r="G149"/>
  <c r="H149" s="1"/>
  <c r="I149" s="1"/>
  <c r="I150" s="1"/>
  <c r="H57"/>
  <c r="A376"/>
  <c r="G48"/>
  <c r="G150" s="1"/>
  <c r="H150" s="1"/>
  <c r="E48"/>
  <c r="D48" s="1"/>
  <c r="H58" l="1"/>
  <c r="A377"/>
  <c r="G49"/>
  <c r="G151" s="1"/>
  <c r="H151" s="1"/>
  <c r="I151" s="1"/>
  <c r="E49"/>
  <c r="D49" s="1"/>
  <c r="H59" l="1"/>
  <c r="A378"/>
  <c r="G50"/>
  <c r="G152" s="1"/>
  <c r="H152" s="1"/>
  <c r="I152" s="1"/>
  <c r="E50"/>
  <c r="D50" s="1"/>
  <c r="H60" l="1"/>
  <c r="I50"/>
  <c r="I51" s="1"/>
  <c r="I52" s="1"/>
  <c r="I53" s="1"/>
  <c r="I54" s="1"/>
  <c r="I55" s="1"/>
  <c r="A379"/>
  <c r="G51"/>
  <c r="G153" s="1"/>
  <c r="H153" s="1"/>
  <c r="I153" s="1"/>
  <c r="E51"/>
  <c r="D51" s="1"/>
  <c r="H61" l="1"/>
  <c r="A380"/>
  <c r="G52"/>
  <c r="G154" s="1"/>
  <c r="H154" s="1"/>
  <c r="I154" s="1"/>
  <c r="E52"/>
  <c r="D52" s="1"/>
  <c r="H62" l="1"/>
  <c r="A381"/>
  <c r="G53"/>
  <c r="G155" s="1"/>
  <c r="H155" s="1"/>
  <c r="I155" s="1"/>
  <c r="E53"/>
  <c r="D53" s="1"/>
  <c r="H63" l="1"/>
  <c r="A382"/>
  <c r="G54"/>
  <c r="G156" s="1"/>
  <c r="H156" s="1"/>
  <c r="I156" s="1"/>
  <c r="E54"/>
  <c r="D54" s="1"/>
  <c r="H64" l="1"/>
  <c r="A383"/>
  <c r="G55"/>
  <c r="G157" s="1"/>
  <c r="H157" s="1"/>
  <c r="I157" s="1"/>
  <c r="E55"/>
  <c r="D55" s="1"/>
  <c r="H65" l="1"/>
  <c r="A384"/>
  <c r="G56"/>
  <c r="E56"/>
  <c r="D56" s="1"/>
  <c r="I56" l="1"/>
  <c r="I57" s="1"/>
  <c r="I58" s="1"/>
  <c r="I59" s="1"/>
  <c r="I60" s="1"/>
  <c r="I61" s="1"/>
  <c r="I62" s="1"/>
  <c r="I63" s="1"/>
  <c r="G158"/>
  <c r="H158" s="1"/>
  <c r="I158" s="1"/>
  <c r="H66"/>
  <c r="A385"/>
  <c r="G57"/>
  <c r="G159" s="1"/>
  <c r="H159" s="1"/>
  <c r="E57"/>
  <c r="D57" s="1"/>
  <c r="I159" l="1"/>
  <c r="I160" s="1"/>
  <c r="H67"/>
  <c r="A386"/>
  <c r="G58"/>
  <c r="G160" s="1"/>
  <c r="H160" s="1"/>
  <c r="E58"/>
  <c r="D58" s="1"/>
  <c r="I161" l="1"/>
  <c r="H68"/>
  <c r="A387"/>
  <c r="G59"/>
  <c r="G161" s="1"/>
  <c r="H161" s="1"/>
  <c r="E59"/>
  <c r="D59" s="1"/>
  <c r="I162" l="1"/>
  <c r="H69"/>
  <c r="A388"/>
  <c r="G60"/>
  <c r="G162" s="1"/>
  <c r="H162" s="1"/>
  <c r="E60"/>
  <c r="D60" s="1"/>
  <c r="I163" l="1"/>
  <c r="H70"/>
  <c r="A389"/>
  <c r="G61"/>
  <c r="G163" s="1"/>
  <c r="H163" s="1"/>
  <c r="E61"/>
  <c r="D61" s="1"/>
  <c r="I164" l="1"/>
  <c r="H71"/>
  <c r="A390"/>
  <c r="G62"/>
  <c r="G164" s="1"/>
  <c r="H164" s="1"/>
  <c r="E62"/>
  <c r="D62" s="1"/>
  <c r="I165" l="1"/>
  <c r="H72"/>
  <c r="A391"/>
  <c r="G63"/>
  <c r="G165" s="1"/>
  <c r="H165" s="1"/>
  <c r="E63"/>
  <c r="D63" s="1"/>
  <c r="H73" l="1"/>
  <c r="A392"/>
  <c r="G64"/>
  <c r="E64"/>
  <c r="D64" s="1"/>
  <c r="I64" l="1"/>
  <c r="I65" s="1"/>
  <c r="I66" s="1"/>
  <c r="I67" s="1"/>
  <c r="I68" s="1"/>
  <c r="I69" s="1"/>
  <c r="I70" s="1"/>
  <c r="G166"/>
  <c r="H166" s="1"/>
  <c r="I166" s="1"/>
  <c r="H74"/>
  <c r="A393"/>
  <c r="G65"/>
  <c r="G167" s="1"/>
  <c r="H167" s="1"/>
  <c r="E65"/>
  <c r="D65" s="1"/>
  <c r="I167" l="1"/>
  <c r="I168" s="1"/>
  <c r="H75"/>
  <c r="A394"/>
  <c r="A395" s="1"/>
  <c r="A396" s="1"/>
  <c r="A397" s="1"/>
  <c r="A398" s="1"/>
  <c r="A399" s="1"/>
  <c r="A400" s="1"/>
  <c r="A401" s="1"/>
  <c r="A402" s="1"/>
  <c r="A403" s="1"/>
  <c r="A404" s="1"/>
  <c r="G66"/>
  <c r="G168" s="1"/>
  <c r="H168" s="1"/>
  <c r="E66"/>
  <c r="D66" s="1"/>
  <c r="H76" l="1"/>
  <c r="G67"/>
  <c r="G169" s="1"/>
  <c r="H169" s="1"/>
  <c r="I169" s="1"/>
  <c r="E67"/>
  <c r="D67" s="1"/>
  <c r="H77" l="1"/>
  <c r="E68"/>
  <c r="D68" s="1"/>
  <c r="H78" l="1"/>
  <c r="G68"/>
  <c r="G170" s="1"/>
  <c r="H170" s="1"/>
  <c r="I170" s="1"/>
  <c r="G69"/>
  <c r="G171" s="1"/>
  <c r="H171" s="1"/>
  <c r="E69"/>
  <c r="D69" s="1"/>
  <c r="I171" l="1"/>
  <c r="H79"/>
  <c r="G70"/>
  <c r="G172" s="1"/>
  <c r="H172" s="1"/>
  <c r="E70"/>
  <c r="D70" s="1"/>
  <c r="I172" l="1"/>
  <c r="H80"/>
  <c r="G71"/>
  <c r="G173" s="1"/>
  <c r="H173" s="1"/>
  <c r="E71"/>
  <c r="D71" s="1"/>
  <c r="I173" l="1"/>
  <c r="I174" s="1"/>
  <c r="H81"/>
  <c r="I71"/>
  <c r="I72" s="1"/>
  <c r="I73" s="1"/>
  <c r="G72"/>
  <c r="G174" s="1"/>
  <c r="H174" s="1"/>
  <c r="E72"/>
  <c r="D72" s="1"/>
  <c r="H82" l="1"/>
  <c r="G73"/>
  <c r="G175" s="1"/>
  <c r="H175" s="1"/>
  <c r="I175" s="1"/>
  <c r="E73"/>
  <c r="D73" s="1"/>
  <c r="H83" l="1"/>
  <c r="G74"/>
  <c r="E74"/>
  <c r="D74" s="1"/>
  <c r="I74" l="1"/>
  <c r="I75" s="1"/>
  <c r="I76" s="1"/>
  <c r="I77" s="1"/>
  <c r="I78" s="1"/>
  <c r="I79" s="1"/>
  <c r="I80" s="1"/>
  <c r="G176"/>
  <c r="H176" s="1"/>
  <c r="I176" s="1"/>
  <c r="H84"/>
  <c r="G75"/>
  <c r="G177" s="1"/>
  <c r="H177" s="1"/>
  <c r="E75"/>
  <c r="D75" s="1"/>
  <c r="I177" l="1"/>
  <c r="H85"/>
  <c r="G76"/>
  <c r="G178" s="1"/>
  <c r="H178" s="1"/>
  <c r="E76"/>
  <c r="D76" s="1"/>
  <c r="I178" l="1"/>
  <c r="H86"/>
  <c r="G77"/>
  <c r="G179" s="1"/>
  <c r="H179" s="1"/>
  <c r="E77"/>
  <c r="D77" s="1"/>
  <c r="I179" l="1"/>
  <c r="H87"/>
  <c r="G78"/>
  <c r="G180" s="1"/>
  <c r="H180" s="1"/>
  <c r="E78"/>
  <c r="D78" s="1"/>
  <c r="I180" l="1"/>
  <c r="H88"/>
  <c r="G79"/>
  <c r="G181" s="1"/>
  <c r="H181" s="1"/>
  <c r="E79"/>
  <c r="D79" s="1"/>
  <c r="I181" l="1"/>
  <c r="H89"/>
  <c r="G80"/>
  <c r="G182" s="1"/>
  <c r="H182" s="1"/>
  <c r="E80"/>
  <c r="D80" s="1"/>
  <c r="I182" l="1"/>
  <c r="H90"/>
  <c r="G81"/>
  <c r="E81"/>
  <c r="D81" s="1"/>
  <c r="I81" l="1"/>
  <c r="I82" s="1"/>
  <c r="I83" s="1"/>
  <c r="I84" s="1"/>
  <c r="I85" s="1"/>
  <c r="I86" s="1"/>
  <c r="I87" s="1"/>
  <c r="I88" s="1"/>
  <c r="I89" s="1"/>
  <c r="I90" s="1"/>
  <c r="G183"/>
  <c r="H183" s="1"/>
  <c r="I183" s="1"/>
  <c r="H91"/>
  <c r="E82"/>
  <c r="D82" s="1"/>
  <c r="H92" l="1"/>
  <c r="G82"/>
  <c r="G184" s="1"/>
  <c r="H184" s="1"/>
  <c r="I184" s="1"/>
  <c r="I185" s="1"/>
  <c r="G83"/>
  <c r="G185" s="1"/>
  <c r="H185" s="1"/>
  <c r="E83"/>
  <c r="D83" s="1"/>
  <c r="I186" l="1"/>
  <c r="H93"/>
  <c r="E84"/>
  <c r="D84" s="1"/>
  <c r="G84"/>
  <c r="G186" s="1"/>
  <c r="H186" s="1"/>
  <c r="H94" l="1"/>
  <c r="G85"/>
  <c r="G187" s="1"/>
  <c r="H187" s="1"/>
  <c r="I187" s="1"/>
  <c r="E85"/>
  <c r="D85" s="1"/>
  <c r="I188" l="1"/>
  <c r="H95"/>
  <c r="E86"/>
  <c r="D86" s="1"/>
  <c r="G86"/>
  <c r="G188" s="1"/>
  <c r="H188" s="1"/>
  <c r="H96" l="1"/>
  <c r="G87"/>
  <c r="G189" s="1"/>
  <c r="H189" s="1"/>
  <c r="I189" s="1"/>
  <c r="E87"/>
  <c r="D87" s="1"/>
  <c r="H97" l="1"/>
  <c r="G88"/>
  <c r="G190" s="1"/>
  <c r="H190" s="1"/>
  <c r="I190" s="1"/>
  <c r="E88"/>
  <c r="D88" s="1"/>
  <c r="H98" l="1"/>
  <c r="G89"/>
  <c r="G191" s="1"/>
  <c r="H191" s="1"/>
  <c r="I191" s="1"/>
  <c r="E89"/>
  <c r="D89" s="1"/>
  <c r="H99" l="1"/>
  <c r="G90"/>
  <c r="G192" s="1"/>
  <c r="H192" s="1"/>
  <c r="I192" s="1"/>
  <c r="E90"/>
  <c r="D90" s="1"/>
  <c r="H100" l="1"/>
  <c r="G91"/>
  <c r="E91"/>
  <c r="D91" s="1"/>
  <c r="I91" l="1"/>
  <c r="G193"/>
  <c r="H193" s="1"/>
  <c r="I193" s="1"/>
  <c r="H101"/>
  <c r="G92"/>
  <c r="G194" s="1"/>
  <c r="H194" s="1"/>
  <c r="E92"/>
  <c r="D92" s="1"/>
  <c r="I194" l="1"/>
  <c r="I195" s="1"/>
  <c r="H102"/>
  <c r="I92"/>
  <c r="I93" s="1"/>
  <c r="I94" s="1"/>
  <c r="I95" s="1"/>
  <c r="I96" s="1"/>
  <c r="I97" s="1"/>
  <c r="I98" s="1"/>
  <c r="G93"/>
  <c r="G195" s="1"/>
  <c r="H195" s="1"/>
  <c r="E93"/>
  <c r="D93" s="1"/>
  <c r="H103" l="1"/>
  <c r="G94"/>
  <c r="G196" s="1"/>
  <c r="H196" s="1"/>
  <c r="I196" s="1"/>
  <c r="E94"/>
  <c r="D94" s="1"/>
  <c r="H104" l="1"/>
  <c r="G95"/>
  <c r="G197" s="1"/>
  <c r="H197" s="1"/>
  <c r="I197" s="1"/>
  <c r="E95"/>
  <c r="D95" s="1"/>
  <c r="H105" l="1"/>
  <c r="G96"/>
  <c r="G198" s="1"/>
  <c r="H198" s="1"/>
  <c r="I198" s="1"/>
  <c r="E96"/>
  <c r="D96" s="1"/>
  <c r="H106" l="1"/>
  <c r="G97"/>
  <c r="G199" s="1"/>
  <c r="H199" s="1"/>
  <c r="I199" s="1"/>
  <c r="E97"/>
  <c r="D97" s="1"/>
  <c r="H107" l="1"/>
  <c r="G98"/>
  <c r="G200" s="1"/>
  <c r="H200" s="1"/>
  <c r="I200" s="1"/>
  <c r="E98"/>
  <c r="D98" s="1"/>
  <c r="H108" l="1"/>
  <c r="G99"/>
  <c r="G201" s="1"/>
  <c r="H201" s="1"/>
  <c r="I201" s="1"/>
  <c r="E99"/>
  <c r="D99" s="1"/>
  <c r="I202" l="1"/>
  <c r="H109"/>
  <c r="I99"/>
  <c r="I100" s="1"/>
  <c r="I101" s="1"/>
  <c r="I102" s="1"/>
  <c r="I103" s="1"/>
  <c r="G100"/>
  <c r="G202" s="1"/>
  <c r="H202" s="1"/>
  <c r="E100"/>
  <c r="D100" s="1"/>
  <c r="H110" l="1"/>
  <c r="G101"/>
  <c r="G203" s="1"/>
  <c r="H203" s="1"/>
  <c r="I203" s="1"/>
  <c r="E101"/>
  <c r="D101" s="1"/>
  <c r="H111" l="1"/>
  <c r="G102"/>
  <c r="G204" s="1"/>
  <c r="H204" s="1"/>
  <c r="I204" s="1"/>
  <c r="E102"/>
  <c r="D102" s="1"/>
  <c r="H112" l="1"/>
  <c r="G103"/>
  <c r="G205" s="1"/>
  <c r="H205" s="1"/>
  <c r="I205" s="1"/>
  <c r="E103"/>
  <c r="D103" s="1"/>
  <c r="H113" l="1"/>
  <c r="G104"/>
  <c r="G206" s="1"/>
  <c r="H206" s="1"/>
  <c r="I206" s="1"/>
  <c r="E104"/>
  <c r="D104" s="1"/>
  <c r="I207" l="1"/>
  <c r="H114"/>
  <c r="I104"/>
  <c r="I105" s="1"/>
  <c r="I106" s="1"/>
  <c r="I107" s="1"/>
  <c r="I108" s="1"/>
  <c r="G105"/>
  <c r="G207" s="1"/>
  <c r="H207" s="1"/>
  <c r="E105"/>
  <c r="D105" s="1"/>
  <c r="H115" l="1"/>
  <c r="G106"/>
  <c r="G208" s="1"/>
  <c r="H208" s="1"/>
  <c r="I208" s="1"/>
  <c r="E106"/>
  <c r="D106" s="1"/>
  <c r="H116" l="1"/>
  <c r="G107"/>
  <c r="G209" s="1"/>
  <c r="H209" s="1"/>
  <c r="I209" s="1"/>
  <c r="E107"/>
  <c r="D107" s="1"/>
  <c r="H117" l="1"/>
  <c r="G108"/>
  <c r="G210" s="1"/>
  <c r="H210" s="1"/>
  <c r="I210" s="1"/>
  <c r="E108"/>
  <c r="D108" s="1"/>
  <c r="H118" l="1"/>
  <c r="G109"/>
  <c r="E109"/>
  <c r="D109" s="1"/>
  <c r="I109" l="1"/>
  <c r="I110" s="1"/>
  <c r="G211"/>
  <c r="H211" s="1"/>
  <c r="I211" s="1"/>
  <c r="G110"/>
  <c r="G212" s="1"/>
  <c r="H212" s="1"/>
  <c r="E110"/>
  <c r="D110" s="1"/>
  <c r="I212" l="1"/>
  <c r="I213" s="1"/>
  <c r="G111"/>
  <c r="G213" s="1"/>
  <c r="H213" s="1"/>
  <c r="E111"/>
  <c r="D111" s="1"/>
  <c r="I111" l="1"/>
  <c r="I112" s="1"/>
  <c r="I113" s="1"/>
  <c r="I114" s="1"/>
  <c r="G112"/>
  <c r="G214" s="1"/>
  <c r="H214" s="1"/>
  <c r="I214" s="1"/>
  <c r="E112"/>
  <c r="D112" s="1"/>
  <c r="G113" l="1"/>
  <c r="G215" s="1"/>
  <c r="H215" s="1"/>
  <c r="I215" s="1"/>
  <c r="E113"/>
  <c r="D113" s="1"/>
  <c r="G114" l="1"/>
  <c r="G216" s="1"/>
  <c r="H216" s="1"/>
  <c r="I216" s="1"/>
  <c r="E114"/>
  <c r="D114" s="1"/>
  <c r="G115" l="1"/>
  <c r="G217" s="1"/>
  <c r="H217" s="1"/>
  <c r="I217" s="1"/>
  <c r="E115"/>
  <c r="D115" s="1"/>
  <c r="I115" l="1"/>
  <c r="I116" s="1"/>
  <c r="I117" s="1"/>
  <c r="I118" s="1"/>
  <c r="G116"/>
  <c r="G218" s="1"/>
  <c r="H218" s="1"/>
  <c r="I218" s="1"/>
  <c r="E116"/>
  <c r="D116" s="1"/>
  <c r="G117" l="1"/>
  <c r="G219" s="1"/>
  <c r="H219" s="1"/>
  <c r="I219" s="1"/>
  <c r="E117"/>
  <c r="D117" s="1"/>
  <c r="G118" l="1"/>
  <c r="E118"/>
  <c r="D118" s="1"/>
  <c r="G221" l="1"/>
  <c r="H221" s="1"/>
  <c r="G220"/>
  <c r="H220" s="1"/>
  <c r="I220" s="1"/>
  <c r="I221" s="1"/>
  <c r="C179"/>
  <c r="B305" l="1"/>
  <c r="C305" s="1"/>
  <c r="A199"/>
  <c r="D305" l="1"/>
  <c r="E305"/>
  <c r="I305"/>
  <c r="F305"/>
  <c r="A200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l="1"/>
  <c r="A284" l="1"/>
  <c r="A285" l="1"/>
  <c r="A286" l="1"/>
  <c r="A287" l="1"/>
  <c r="A288" l="1"/>
  <c r="A289" l="1"/>
  <c r="A290" l="1"/>
  <c r="A291" l="1"/>
  <c r="A292" l="1"/>
  <c r="A293" l="1"/>
  <c r="A294" s="1"/>
  <c r="A295" s="1"/>
  <c r="A296" s="1"/>
  <c r="A297" s="1"/>
  <c r="A298" s="1"/>
  <c r="B315"/>
  <c r="C315" s="1"/>
  <c r="B311" l="1"/>
  <c r="C311" s="1"/>
  <c r="B306"/>
  <c r="C306" s="1"/>
  <c r="G306" s="1"/>
  <c r="B307"/>
  <c r="C307" s="1"/>
  <c r="G307" s="1"/>
  <c r="B308"/>
  <c r="C308" s="1"/>
  <c r="G308" s="1"/>
  <c r="B310"/>
  <c r="C310" s="1"/>
  <c r="B309"/>
  <c r="C309" s="1"/>
  <c r="G309" s="1"/>
  <c r="E315"/>
  <c r="D315"/>
  <c r="I315"/>
  <c r="F315"/>
  <c r="B391"/>
  <c r="C391" s="1"/>
  <c r="B393"/>
  <c r="C393" s="1"/>
  <c r="B387"/>
  <c r="C387" s="1"/>
  <c r="B389"/>
  <c r="C389" s="1"/>
  <c r="B385"/>
  <c r="C385" s="1"/>
  <c r="B383"/>
  <c r="C383" s="1"/>
  <c r="B367"/>
  <c r="C367" s="1"/>
  <c r="B352"/>
  <c r="C352" s="1"/>
  <c r="B320"/>
  <c r="C320" s="1"/>
  <c r="B342"/>
  <c r="C342" s="1"/>
  <c r="B390"/>
  <c r="C390" s="1"/>
  <c r="G390" s="1"/>
  <c r="B374"/>
  <c r="C374" s="1"/>
  <c r="B358"/>
  <c r="C358" s="1"/>
  <c r="B399"/>
  <c r="C399" s="1"/>
  <c r="B377"/>
  <c r="C377" s="1"/>
  <c r="B361"/>
  <c r="C361" s="1"/>
  <c r="B349"/>
  <c r="C349" s="1"/>
  <c r="B332"/>
  <c r="C332" s="1"/>
  <c r="B384"/>
  <c r="C384" s="1"/>
  <c r="G384" s="1"/>
  <c r="B368"/>
  <c r="C368" s="1"/>
  <c r="G368" s="1"/>
  <c r="B345"/>
  <c r="C345" s="1"/>
  <c r="B318"/>
  <c r="C318" s="1"/>
  <c r="B379"/>
  <c r="C379" s="1"/>
  <c r="B363"/>
  <c r="C363" s="1"/>
  <c r="B328"/>
  <c r="C328" s="1"/>
  <c r="B386"/>
  <c r="C386" s="1"/>
  <c r="G386" s="1"/>
  <c r="B370"/>
  <c r="C370" s="1"/>
  <c r="B354"/>
  <c r="C354" s="1"/>
  <c r="B373"/>
  <c r="C373" s="1"/>
  <c r="B357"/>
  <c r="C357" s="1"/>
  <c r="B340"/>
  <c r="C340" s="1"/>
  <c r="B380"/>
  <c r="C380" s="1"/>
  <c r="G380" s="1"/>
  <c r="B364"/>
  <c r="C364" s="1"/>
  <c r="G364" s="1"/>
  <c r="B402"/>
  <c r="C402" s="1"/>
  <c r="B375"/>
  <c r="C375" s="1"/>
  <c r="G375" s="1"/>
  <c r="B359"/>
  <c r="C359" s="1"/>
  <c r="G359" s="1"/>
  <c r="B348"/>
  <c r="C348" s="1"/>
  <c r="B336"/>
  <c r="C336" s="1"/>
  <c r="B382"/>
  <c r="C382" s="1"/>
  <c r="B366"/>
  <c r="C366" s="1"/>
  <c r="B403"/>
  <c r="C403" s="1"/>
  <c r="G403" s="1"/>
  <c r="B322"/>
  <c r="C322" s="1"/>
  <c r="B369"/>
  <c r="C369" s="1"/>
  <c r="G369" s="1"/>
  <c r="B396"/>
  <c r="C396" s="1"/>
  <c r="B334"/>
  <c r="C334" s="1"/>
  <c r="B392"/>
  <c r="C392" s="1"/>
  <c r="G392" s="1"/>
  <c r="B376"/>
  <c r="C376" s="1"/>
  <c r="G376" s="1"/>
  <c r="B360"/>
  <c r="C360" s="1"/>
  <c r="G360" s="1"/>
  <c r="B400"/>
  <c r="C400" s="1"/>
  <c r="G400" s="1"/>
  <c r="B338"/>
  <c r="C338" s="1"/>
  <c r="B355"/>
  <c r="C355" s="1"/>
  <c r="G355" s="1"/>
  <c r="B344"/>
  <c r="C344" s="1"/>
  <c r="B378"/>
  <c r="C378" s="1"/>
  <c r="G378" s="1"/>
  <c r="B362"/>
  <c r="C362" s="1"/>
  <c r="G362" s="1"/>
  <c r="B381"/>
  <c r="C381" s="1"/>
  <c r="G381" s="1"/>
  <c r="B365"/>
  <c r="C365" s="1"/>
  <c r="G365" s="1"/>
  <c r="B351"/>
  <c r="C351" s="1"/>
  <c r="B324"/>
  <c r="C324" s="1"/>
  <c r="B388"/>
  <c r="C388" s="1"/>
  <c r="G388" s="1"/>
  <c r="B372"/>
  <c r="C372" s="1"/>
  <c r="B356"/>
  <c r="C356" s="1"/>
  <c r="G356" s="1"/>
  <c r="B330"/>
  <c r="C330" s="1"/>
  <c r="B326"/>
  <c r="C326" s="1"/>
  <c r="B343"/>
  <c r="C343" s="1"/>
  <c r="G343" s="1"/>
  <c r="B397"/>
  <c r="C397" s="1"/>
  <c r="G397" s="1"/>
  <c r="B371"/>
  <c r="C371" s="1"/>
  <c r="G371" s="1"/>
  <c r="B317"/>
  <c r="C317" s="1"/>
  <c r="B331"/>
  <c r="C331" s="1"/>
  <c r="G331" s="1"/>
  <c r="B321"/>
  <c r="C321" s="1"/>
  <c r="G321" s="1"/>
  <c r="B319"/>
  <c r="C319" s="1"/>
  <c r="G319" s="1"/>
  <c r="B395"/>
  <c r="C395" s="1"/>
  <c r="B341"/>
  <c r="C341" s="1"/>
  <c r="G341" s="1"/>
  <c r="B347"/>
  <c r="C347" s="1"/>
  <c r="B323"/>
  <c r="C323" s="1"/>
  <c r="G323" s="1"/>
  <c r="B346"/>
  <c r="C346" s="1"/>
  <c r="G346" s="1"/>
  <c r="B314"/>
  <c r="B327"/>
  <c r="C327" s="1"/>
  <c r="G327" s="1"/>
  <c r="B401"/>
  <c r="C401" s="1"/>
  <c r="G401" s="1"/>
  <c r="B333"/>
  <c r="C333" s="1"/>
  <c r="G333" s="1"/>
  <c r="B353"/>
  <c r="C353" s="1"/>
  <c r="G353" s="1"/>
  <c r="B404"/>
  <c r="C404" s="1"/>
  <c r="G404" s="1"/>
  <c r="B337"/>
  <c r="C337" s="1"/>
  <c r="G337" s="1"/>
  <c r="B335"/>
  <c r="C335" s="1"/>
  <c r="G335" s="1"/>
  <c r="B325"/>
  <c r="C325" s="1"/>
  <c r="G325" s="1"/>
  <c r="B339"/>
  <c r="C339" s="1"/>
  <c r="G339" s="1"/>
  <c r="B398"/>
  <c r="C398" s="1"/>
  <c r="G398" s="1"/>
  <c r="B329"/>
  <c r="C329" s="1"/>
  <c r="G329" s="1"/>
  <c r="B350"/>
  <c r="C350" s="1"/>
  <c r="G350" s="1"/>
  <c r="B394"/>
  <c r="C394" s="1"/>
  <c r="G394" s="1"/>
  <c r="B312"/>
  <c r="C312" s="1"/>
  <c r="G312" s="1"/>
  <c r="B313"/>
  <c r="C313" s="1"/>
  <c r="B316"/>
  <c r="C316" s="1"/>
  <c r="G316" s="1"/>
  <c r="F311"/>
  <c r="G313" l="1"/>
  <c r="C314"/>
  <c r="F314"/>
  <c r="D314"/>
  <c r="E314"/>
  <c r="G330"/>
  <c r="G372"/>
  <c r="G324"/>
  <c r="G344"/>
  <c r="G338"/>
  <c r="G396"/>
  <c r="G322"/>
  <c r="G366"/>
  <c r="G336"/>
  <c r="G402"/>
  <c r="G357"/>
  <c r="G354"/>
  <c r="G363"/>
  <c r="G318"/>
  <c r="G332"/>
  <c r="G361"/>
  <c r="G399"/>
  <c r="G374"/>
  <c r="G342"/>
  <c r="G352"/>
  <c r="G383"/>
  <c r="G389"/>
  <c r="G393"/>
  <c r="G347"/>
  <c r="G395"/>
  <c r="G317"/>
  <c r="G326"/>
  <c r="G351"/>
  <c r="G334"/>
  <c r="G382"/>
  <c r="G348"/>
  <c r="G340"/>
  <c r="G373"/>
  <c r="G370"/>
  <c r="G328"/>
  <c r="G379"/>
  <c r="G345"/>
  <c r="G349"/>
  <c r="G377"/>
  <c r="G358"/>
  <c r="G320"/>
  <c r="G367"/>
  <c r="G385"/>
  <c r="G387"/>
  <c r="G391"/>
  <c r="G310"/>
  <c r="G311"/>
  <c r="D311"/>
  <c r="E311"/>
  <c r="I311"/>
  <c r="E306"/>
  <c r="I306"/>
  <c r="D306"/>
  <c r="H306" s="1"/>
  <c r="F306"/>
  <c r="D307"/>
  <c r="I307"/>
  <c r="F307"/>
  <c r="E307"/>
  <c r="E308"/>
  <c r="I308"/>
  <c r="D308"/>
  <c r="H308" s="1"/>
  <c r="F308"/>
  <c r="E309"/>
  <c r="D309"/>
  <c r="I309"/>
  <c r="F309"/>
  <c r="D310"/>
  <c r="H310" s="1"/>
  <c r="F310"/>
  <c r="I310"/>
  <c r="E310"/>
  <c r="D316"/>
  <c r="H316" s="1"/>
  <c r="F316"/>
  <c r="I316"/>
  <c r="E316"/>
  <c r="D329"/>
  <c r="H329" s="1"/>
  <c r="E329"/>
  <c r="I329"/>
  <c r="F329"/>
  <c r="I398"/>
  <c r="D398"/>
  <c r="F398"/>
  <c r="E398"/>
  <c r="E313"/>
  <c r="D313"/>
  <c r="I313"/>
  <c r="F313"/>
  <c r="I312"/>
  <c r="E312"/>
  <c r="D312"/>
  <c r="H312" s="1"/>
  <c r="F312"/>
  <c r="E394"/>
  <c r="I394"/>
  <c r="D394"/>
  <c r="H394" s="1"/>
  <c r="F394"/>
  <c r="D325"/>
  <c r="I325"/>
  <c r="E325"/>
  <c r="F325"/>
  <c r="D335"/>
  <c r="H335" s="1"/>
  <c r="F335"/>
  <c r="I335"/>
  <c r="E335"/>
  <c r="D337"/>
  <c r="H337" s="1"/>
  <c r="E337"/>
  <c r="I337"/>
  <c r="F337"/>
  <c r="D353"/>
  <c r="F353"/>
  <c r="E353"/>
  <c r="I353"/>
  <c r="D333"/>
  <c r="I333"/>
  <c r="E333"/>
  <c r="F333"/>
  <c r="I314"/>
  <c r="E346"/>
  <c r="I346"/>
  <c r="D346"/>
  <c r="F346"/>
  <c r="D319"/>
  <c r="F319"/>
  <c r="I319"/>
  <c r="E319"/>
  <c r="D321"/>
  <c r="E321"/>
  <c r="I321"/>
  <c r="F321"/>
  <c r="D331"/>
  <c r="F331"/>
  <c r="E331"/>
  <c r="I331"/>
  <c r="D317"/>
  <c r="I317"/>
  <c r="E317"/>
  <c r="F317"/>
  <c r="I326"/>
  <c r="F326"/>
  <c r="D326"/>
  <c r="E326"/>
  <c r="E356"/>
  <c r="I356"/>
  <c r="D356"/>
  <c r="F356"/>
  <c r="E388"/>
  <c r="I388"/>
  <c r="D388"/>
  <c r="F388"/>
  <c r="E365"/>
  <c r="I365"/>
  <c r="D365"/>
  <c r="F365"/>
  <c r="E362"/>
  <c r="I362"/>
  <c r="D362"/>
  <c r="F362"/>
  <c r="E355"/>
  <c r="D355"/>
  <c r="I355"/>
  <c r="F355"/>
  <c r="I338"/>
  <c r="F338"/>
  <c r="E338"/>
  <c r="D338"/>
  <c r="H338" s="1"/>
  <c r="I400"/>
  <c r="D400"/>
  <c r="F400"/>
  <c r="E400"/>
  <c r="E376"/>
  <c r="I376"/>
  <c r="D376"/>
  <c r="F376"/>
  <c r="I334"/>
  <c r="F334"/>
  <c r="D334"/>
  <c r="E334"/>
  <c r="E396"/>
  <c r="I396"/>
  <c r="D396"/>
  <c r="F396"/>
  <c r="D369"/>
  <c r="F369"/>
  <c r="E369"/>
  <c r="I369"/>
  <c r="E366"/>
  <c r="I366"/>
  <c r="D366"/>
  <c r="F366"/>
  <c r="I336"/>
  <c r="E336"/>
  <c r="F336"/>
  <c r="D336"/>
  <c r="H336" s="1"/>
  <c r="I348"/>
  <c r="D348"/>
  <c r="F348"/>
  <c r="E348"/>
  <c r="D375"/>
  <c r="I375"/>
  <c r="F375"/>
  <c r="E375"/>
  <c r="I402"/>
  <c r="D402"/>
  <c r="F402"/>
  <c r="E402"/>
  <c r="E380"/>
  <c r="I380"/>
  <c r="D380"/>
  <c r="F380"/>
  <c r="E357"/>
  <c r="I357"/>
  <c r="D357"/>
  <c r="F357"/>
  <c r="E354"/>
  <c r="I354"/>
  <c r="D354"/>
  <c r="F354"/>
  <c r="E386"/>
  <c r="I386"/>
  <c r="D386"/>
  <c r="F386"/>
  <c r="E363"/>
  <c r="D363"/>
  <c r="I363"/>
  <c r="F363"/>
  <c r="I318"/>
  <c r="F318"/>
  <c r="D318"/>
  <c r="E318"/>
  <c r="E384"/>
  <c r="I384"/>
  <c r="D384"/>
  <c r="F384"/>
  <c r="D361"/>
  <c r="F361"/>
  <c r="E361"/>
  <c r="I361"/>
  <c r="E358"/>
  <c r="I358"/>
  <c r="D358"/>
  <c r="F358"/>
  <c r="E390"/>
  <c r="I390"/>
  <c r="D390"/>
  <c r="F390"/>
  <c r="I320"/>
  <c r="E320"/>
  <c r="F320"/>
  <c r="D320"/>
  <c r="H320" s="1"/>
  <c r="I352"/>
  <c r="D352"/>
  <c r="F352"/>
  <c r="E352"/>
  <c r="D383"/>
  <c r="I383"/>
  <c r="F383"/>
  <c r="E383"/>
  <c r="E389"/>
  <c r="I389"/>
  <c r="D389"/>
  <c r="F389"/>
  <c r="D393"/>
  <c r="F393"/>
  <c r="E393"/>
  <c r="I393"/>
  <c r="E350"/>
  <c r="I350"/>
  <c r="D350"/>
  <c r="F350"/>
  <c r="D339"/>
  <c r="F339"/>
  <c r="E339"/>
  <c r="I339"/>
  <c r="E404"/>
  <c r="I404"/>
  <c r="D404"/>
  <c r="F404"/>
  <c r="D401"/>
  <c r="F401"/>
  <c r="E401"/>
  <c r="I401"/>
  <c r="D327"/>
  <c r="F327"/>
  <c r="I327"/>
  <c r="E327"/>
  <c r="D323"/>
  <c r="F323"/>
  <c r="E323"/>
  <c r="I323"/>
  <c r="E347"/>
  <c r="D347"/>
  <c r="I347"/>
  <c r="F347"/>
  <c r="D341"/>
  <c r="I341"/>
  <c r="E341"/>
  <c r="F341"/>
  <c r="E395"/>
  <c r="I395"/>
  <c r="D395"/>
  <c r="F395"/>
  <c r="D371"/>
  <c r="I371"/>
  <c r="F371"/>
  <c r="E371"/>
  <c r="E397"/>
  <c r="I397"/>
  <c r="D397"/>
  <c r="F397"/>
  <c r="D343"/>
  <c r="F343"/>
  <c r="I343"/>
  <c r="E343"/>
  <c r="I330"/>
  <c r="F330"/>
  <c r="E330"/>
  <c r="D330"/>
  <c r="H330" s="1"/>
  <c r="E372"/>
  <c r="I372"/>
  <c r="D372"/>
  <c r="F372"/>
  <c r="I324"/>
  <c r="D324"/>
  <c r="F324"/>
  <c r="E324"/>
  <c r="E351"/>
  <c r="D351"/>
  <c r="I351"/>
  <c r="F351"/>
  <c r="D381"/>
  <c r="F381"/>
  <c r="E381"/>
  <c r="I381"/>
  <c r="E378"/>
  <c r="I378"/>
  <c r="D378"/>
  <c r="F378"/>
  <c r="I344"/>
  <c r="E344"/>
  <c r="F344"/>
  <c r="D344"/>
  <c r="H344" s="1"/>
  <c r="E360"/>
  <c r="I360"/>
  <c r="D360"/>
  <c r="F360"/>
  <c r="E392"/>
  <c r="I392"/>
  <c r="D392"/>
  <c r="F392"/>
  <c r="I322"/>
  <c r="F322"/>
  <c r="E322"/>
  <c r="D322"/>
  <c r="H322" s="1"/>
  <c r="E403"/>
  <c r="I403"/>
  <c r="D403"/>
  <c r="F403"/>
  <c r="E382"/>
  <c r="I382"/>
  <c r="D382"/>
  <c r="F382"/>
  <c r="E359"/>
  <c r="D359"/>
  <c r="H359" s="1"/>
  <c r="I359"/>
  <c r="F359"/>
  <c r="E364"/>
  <c r="I364"/>
  <c r="D364"/>
  <c r="F364"/>
  <c r="I340"/>
  <c r="D340"/>
  <c r="F340"/>
  <c r="E340"/>
  <c r="D373"/>
  <c r="F373"/>
  <c r="E373"/>
  <c r="I373"/>
  <c r="E370"/>
  <c r="I370"/>
  <c r="D370"/>
  <c r="F370"/>
  <c r="I328"/>
  <c r="E328"/>
  <c r="F328"/>
  <c r="D328"/>
  <c r="H328" s="1"/>
  <c r="E379"/>
  <c r="D379"/>
  <c r="I379"/>
  <c r="F379"/>
  <c r="D345"/>
  <c r="F345"/>
  <c r="E345"/>
  <c r="I345"/>
  <c r="E368"/>
  <c r="I368"/>
  <c r="D368"/>
  <c r="F368"/>
  <c r="I332"/>
  <c r="D332"/>
  <c r="F332"/>
  <c r="E332"/>
  <c r="E349"/>
  <c r="I349"/>
  <c r="D349"/>
  <c r="F349"/>
  <c r="D377"/>
  <c r="F377"/>
  <c r="E377"/>
  <c r="I377"/>
  <c r="E399"/>
  <c r="I399"/>
  <c r="D399"/>
  <c r="F399"/>
  <c r="E374"/>
  <c r="I374"/>
  <c r="D374"/>
  <c r="F374"/>
  <c r="I342"/>
  <c r="F342"/>
  <c r="D342"/>
  <c r="E342"/>
  <c r="E367"/>
  <c r="D367"/>
  <c r="H367" s="1"/>
  <c r="I367"/>
  <c r="F367"/>
  <c r="E385"/>
  <c r="I385"/>
  <c r="D385"/>
  <c r="F385"/>
  <c r="E387"/>
  <c r="D387"/>
  <c r="I387"/>
  <c r="F387"/>
  <c r="D391"/>
  <c r="I391"/>
  <c r="F391"/>
  <c r="E391"/>
  <c r="H324" l="1"/>
  <c r="H332"/>
  <c r="H340"/>
  <c r="G314"/>
  <c r="G315"/>
  <c r="H315" s="1"/>
  <c r="H387"/>
  <c r="H379"/>
  <c r="H391"/>
  <c r="H385"/>
  <c r="H342"/>
  <c r="H374"/>
  <c r="H399"/>
  <c r="H377"/>
  <c r="H349"/>
  <c r="H368"/>
  <c r="H345"/>
  <c r="H370"/>
  <c r="H373"/>
  <c r="H364"/>
  <c r="H382"/>
  <c r="H403"/>
  <c r="H392"/>
  <c r="H360"/>
  <c r="H378"/>
  <c r="H381"/>
  <c r="H372"/>
  <c r="H343"/>
  <c r="H397"/>
  <c r="H371"/>
  <c r="H395"/>
  <c r="H341"/>
  <c r="H323"/>
  <c r="H327"/>
  <c r="H401"/>
  <c r="H404"/>
  <c r="H339"/>
  <c r="H350"/>
  <c r="H393"/>
  <c r="H389"/>
  <c r="H383"/>
  <c r="H390"/>
  <c r="H358"/>
  <c r="H361"/>
  <c r="H384"/>
  <c r="H318"/>
  <c r="H386"/>
  <c r="H354"/>
  <c r="H357"/>
  <c r="H380"/>
  <c r="H375"/>
  <c r="H366"/>
  <c r="H369"/>
  <c r="H396"/>
  <c r="H334"/>
  <c r="H376"/>
  <c r="H362"/>
  <c r="H365"/>
  <c r="H388"/>
  <c r="H356"/>
  <c r="H326"/>
  <c r="H317"/>
  <c r="H331"/>
  <c r="H321"/>
  <c r="H319"/>
  <c r="H346"/>
  <c r="H313"/>
  <c r="H398"/>
  <c r="H309"/>
  <c r="H311"/>
  <c r="H314"/>
  <c r="H351"/>
  <c r="H347"/>
  <c r="H352"/>
  <c r="H363"/>
  <c r="H402"/>
  <c r="H348"/>
  <c r="H400"/>
  <c r="H355"/>
  <c r="H333"/>
  <c r="H353"/>
  <c r="H325"/>
  <c r="H307"/>
  <c r="I304"/>
  <c r="D618" l="1"/>
  <c r="D616"/>
  <c r="D614"/>
  <c r="D612"/>
  <c r="D610"/>
  <c r="D608"/>
  <c r="D606"/>
  <c r="D604"/>
  <c r="D602"/>
  <c r="D600"/>
  <c r="D598"/>
  <c r="D596"/>
  <c r="D594"/>
  <c r="D592"/>
  <c r="D590"/>
  <c r="D588"/>
  <c r="D586"/>
  <c r="D584"/>
  <c r="D582"/>
  <c r="D580"/>
  <c r="D578"/>
  <c r="D576"/>
  <c r="D574"/>
  <c r="D572"/>
  <c r="D570"/>
  <c r="D568"/>
  <c r="D566"/>
  <c r="D564"/>
  <c r="D562"/>
  <c r="D560"/>
  <c r="D558"/>
  <c r="D556"/>
  <c r="D554"/>
  <c r="D552"/>
  <c r="D550"/>
  <c r="D548"/>
  <c r="D546"/>
  <c r="D544"/>
  <c r="D542"/>
  <c r="D540"/>
  <c r="D538"/>
  <c r="D536"/>
  <c r="D534"/>
  <c r="D532"/>
  <c r="D530"/>
  <c r="D528"/>
  <c r="D526"/>
  <c r="D524"/>
  <c r="D522"/>
  <c r="D520"/>
  <c r="D518"/>
  <c r="D516"/>
  <c r="D514"/>
  <c r="D512"/>
  <c r="D510"/>
  <c r="D508"/>
  <c r="D506"/>
  <c r="D504"/>
  <c r="D502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D619"/>
  <c r="D617"/>
  <c r="D615"/>
  <c r="D613"/>
  <c r="D611"/>
  <c r="D609"/>
  <c r="D607"/>
  <c r="D605"/>
  <c r="D603"/>
  <c r="D601"/>
  <c r="D599"/>
  <c r="D597"/>
  <c r="D595"/>
  <c r="D593"/>
  <c r="D591"/>
  <c r="D589"/>
  <c r="D587"/>
  <c r="D585"/>
  <c r="D583"/>
  <c r="D581"/>
  <c r="D579"/>
  <c r="D577"/>
  <c r="D575"/>
  <c r="D573"/>
  <c r="D571"/>
  <c r="D569"/>
  <c r="D567"/>
  <c r="D565"/>
  <c r="D563"/>
  <c r="D561"/>
  <c r="D559"/>
  <c r="D557"/>
  <c r="D555"/>
  <c r="D553"/>
  <c r="D551"/>
  <c r="D549"/>
  <c r="D547"/>
  <c r="D545"/>
  <c r="D543"/>
  <c r="D541"/>
  <c r="D539"/>
  <c r="D537"/>
  <c r="D535"/>
  <c r="D533"/>
  <c r="D531"/>
  <c r="D529"/>
  <c r="D527"/>
  <c r="D525"/>
  <c r="D523"/>
  <c r="D521"/>
  <c r="D519"/>
  <c r="D517"/>
  <c r="D515"/>
  <c r="D513"/>
  <c r="D511"/>
  <c r="D509"/>
  <c r="D507"/>
  <c r="D505"/>
  <c r="D503"/>
  <c r="D501"/>
  <c r="D499"/>
  <c r="D497"/>
  <c r="D495"/>
  <c r="D493"/>
  <c r="D491"/>
  <c r="D489"/>
  <c r="D487"/>
  <c r="D485"/>
  <c r="D483"/>
  <c r="D481"/>
  <c r="D479"/>
  <c r="D477"/>
  <c r="D475"/>
  <c r="D473"/>
  <c r="D471"/>
  <c r="D469"/>
  <c r="D467"/>
  <c r="D465"/>
  <c r="D463"/>
  <c r="D461"/>
  <c r="D459"/>
  <c r="D457"/>
  <c r="D455"/>
  <c r="D453"/>
  <c r="D451"/>
  <c r="D449"/>
  <c r="D447"/>
  <c r="D445"/>
  <c r="D443"/>
  <c r="D441"/>
  <c r="D439"/>
  <c r="D437"/>
  <c r="D435"/>
  <c r="D433"/>
  <c r="D431"/>
  <c r="D429"/>
  <c r="D427"/>
  <c r="D425"/>
  <c r="D423"/>
  <c r="D422"/>
  <c r="C422" s="1"/>
  <c r="C423" l="1"/>
  <c r="C424" l="1"/>
  <c r="C425" l="1"/>
  <c r="C426" s="1"/>
  <c r="C427" l="1"/>
  <c r="C428" l="1"/>
  <c r="C429" l="1"/>
  <c r="C430" l="1"/>
  <c r="C431" l="1"/>
  <c r="C432" l="1"/>
  <c r="C433" l="1"/>
  <c r="C434" l="1"/>
  <c r="C435" l="1"/>
  <c r="C436" l="1"/>
  <c r="C437" l="1"/>
  <c r="C438" l="1"/>
  <c r="C439" l="1"/>
  <c r="C440" l="1"/>
  <c r="C441" l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H511" l="1"/>
  <c r="C91" i="2" s="1"/>
  <c r="B91" s="1"/>
  <c r="H423" i="1"/>
  <c r="C3" i="2" s="1"/>
  <c r="B3" s="1"/>
  <c r="H421" i="1"/>
  <c r="C1" i="2" s="1"/>
  <c r="B1" s="1"/>
  <c r="H422" i="1"/>
  <c r="C2" i="2" s="1"/>
  <c r="B2" s="1"/>
  <c r="H546" i="1"/>
  <c r="C126" i="2" s="1"/>
  <c r="B126" s="1"/>
  <c r="H431" i="1"/>
  <c r="C11" i="2" s="1"/>
  <c r="B11" s="1"/>
  <c r="H462" i="1"/>
  <c r="C42" i="2" s="1"/>
  <c r="B42" s="1"/>
  <c r="H519" i="1"/>
  <c r="C99" i="2" s="1"/>
  <c r="B99" s="1"/>
  <c r="H461" i="1"/>
  <c r="C41" i="2" s="1"/>
  <c r="B41" s="1"/>
  <c r="H451" i="1"/>
  <c r="C31" i="2" s="1"/>
  <c r="B31" s="1"/>
  <c r="H579" i="1"/>
  <c r="C159" i="2" s="1"/>
  <c r="B159" s="1"/>
  <c r="H614" i="1"/>
  <c r="C194" i="2" s="1"/>
  <c r="B194" s="1"/>
  <c r="H443" i="1"/>
  <c r="C23" i="2" s="1"/>
  <c r="B23" s="1"/>
  <c r="H584" i="1"/>
  <c r="C164" i="2" s="1"/>
  <c r="B164" s="1"/>
  <c r="H495" i="1"/>
  <c r="C75" i="2" s="1"/>
  <c r="B75" s="1"/>
  <c r="H486" i="1"/>
  <c r="C66" i="2" s="1"/>
  <c r="B66" s="1"/>
  <c r="H472" i="1"/>
  <c r="C52" i="2" s="1"/>
  <c r="B52" s="1"/>
  <c r="H446" i="1"/>
  <c r="C26" i="2" s="1"/>
  <c r="B26" s="1"/>
  <c r="H478" i="1"/>
  <c r="C58" i="2" s="1"/>
  <c r="B58" s="1"/>
  <c r="H583" i="1"/>
  <c r="C163" i="2" s="1"/>
  <c r="B163" s="1"/>
  <c r="H504" i="1"/>
  <c r="C84" i="2" s="1"/>
  <c r="B84" s="1"/>
  <c r="H578" i="1"/>
  <c r="C158" i="2" s="1"/>
  <c r="B158" s="1"/>
  <c r="H450" i="1"/>
  <c r="C30" i="2" s="1"/>
  <c r="B30" s="1"/>
  <c r="H538" i="1"/>
  <c r="C118" i="2" s="1"/>
  <c r="B118" s="1"/>
  <c r="H571" i="1"/>
  <c r="C151" i="2" s="1"/>
  <c r="B151" s="1"/>
  <c r="H476" i="1"/>
  <c r="C56" i="2" s="1"/>
  <c r="B56" s="1"/>
  <c r="H566" i="1"/>
  <c r="C146" i="2" s="1"/>
  <c r="B146" s="1"/>
  <c r="H516" i="1"/>
  <c r="C96" i="2" s="1"/>
  <c r="B96" s="1"/>
  <c r="H481" i="1"/>
  <c r="C61" i="2" s="1"/>
  <c r="B61" s="1"/>
  <c r="H470" i="1"/>
  <c r="C50" i="2" s="1"/>
  <c r="B50" s="1"/>
  <c r="H483" i="1"/>
  <c r="C63" i="2" s="1"/>
  <c r="B63" s="1"/>
  <c r="H435" i="1"/>
  <c r="C15" i="2" s="1"/>
  <c r="B15" s="1"/>
  <c r="H582" i="1"/>
  <c r="C162" i="2" s="1"/>
  <c r="B162" s="1"/>
  <c r="H471" i="1"/>
  <c r="C51" i="2" s="1"/>
  <c r="B51" s="1"/>
  <c r="H606" i="1"/>
  <c r="C186" i="2" s="1"/>
  <c r="B186" s="1"/>
  <c r="H602" i="1"/>
  <c r="C182" i="2" s="1"/>
  <c r="B182" s="1"/>
  <c r="H604" i="1"/>
  <c r="C184" i="2" s="1"/>
  <c r="B184" s="1"/>
  <c r="H528" i="1"/>
  <c r="C108" i="2" s="1"/>
  <c r="B108" s="1"/>
  <c r="H445" i="1"/>
  <c r="C25" i="2" s="1"/>
  <c r="B25" s="1"/>
  <c r="H567" i="1"/>
  <c r="C147" i="2" s="1"/>
  <c r="B147" s="1"/>
  <c r="H463" i="1"/>
  <c r="C43" i="2" s="1"/>
  <c r="B43" s="1"/>
  <c r="H490" i="1"/>
  <c r="C70" i="2" s="1"/>
  <c r="B70" s="1"/>
  <c r="H442" i="1"/>
  <c r="C22" i="2" s="1"/>
  <c r="B22" s="1"/>
  <c r="H585" i="1"/>
  <c r="C165" i="2" s="1"/>
  <c r="B165" s="1"/>
  <c r="H593" i="1"/>
  <c r="C173" i="2" s="1"/>
  <c r="B173" s="1"/>
  <c r="H532" i="1"/>
  <c r="C112" i="2" s="1"/>
  <c r="B112" s="1"/>
  <c r="H554" i="1"/>
  <c r="C134" i="2" s="1"/>
  <c r="B134" s="1"/>
  <c r="H424" i="1"/>
  <c r="C4" i="2" s="1"/>
  <c r="B4" s="1"/>
  <c r="H425" i="1"/>
  <c r="C5" i="2" s="1"/>
  <c r="B5" s="1"/>
  <c r="H474" i="1"/>
  <c r="C54" i="2" s="1"/>
  <c r="B54" s="1"/>
  <c r="H531" i="1"/>
  <c r="C111" i="2" s="1"/>
  <c r="B111" s="1"/>
  <c r="H561" i="1"/>
  <c r="C141" i="2" s="1"/>
  <c r="B141" s="1"/>
  <c r="H465" i="1"/>
  <c r="C45" i="2" s="1"/>
  <c r="B45" s="1"/>
  <c r="H533" i="1"/>
  <c r="C113" i="2" s="1"/>
  <c r="B113" s="1"/>
  <c r="H518" i="1"/>
  <c r="C98" i="2" s="1"/>
  <c r="B98" s="1"/>
  <c r="H434" i="1"/>
  <c r="C14" i="2" s="1"/>
  <c r="B14" s="1"/>
  <c r="H548" i="1"/>
  <c r="C128" i="2" s="1"/>
  <c r="B128" s="1"/>
  <c r="H439" i="1"/>
  <c r="C19" i="2" s="1"/>
  <c r="B19" s="1"/>
  <c r="H464" i="1"/>
  <c r="C44" i="2" s="1"/>
  <c r="B44" s="1"/>
  <c r="H617" i="1"/>
  <c r="C197" i="2" s="1"/>
  <c r="B197" s="1"/>
  <c r="H563" i="1"/>
  <c r="C143" i="2" s="1"/>
  <c r="B143" s="1"/>
  <c r="H498" i="1"/>
  <c r="C78" i="2" s="1"/>
  <c r="B78" s="1"/>
  <c r="H479" i="1"/>
  <c r="C59" i="2" s="1"/>
  <c r="B59" s="1"/>
  <c r="H426" i="1"/>
  <c r="C6" i="2" s="1"/>
  <c r="B6" s="1"/>
  <c r="H427" i="1"/>
  <c r="C7" i="2" s="1"/>
  <c r="B7" s="1"/>
  <c r="H455" i="1"/>
  <c r="C35" i="2" s="1"/>
  <c r="B35" s="1"/>
  <c r="H570" i="1"/>
  <c r="C150" i="2" s="1"/>
  <c r="B150" s="1"/>
  <c r="H611" i="1"/>
  <c r="C191" i="2" s="1"/>
  <c r="B191" s="1"/>
  <c r="H596" i="1"/>
  <c r="C176" i="2" s="1"/>
  <c r="B176" s="1"/>
  <c r="H507" i="1"/>
  <c r="C87" i="2" s="1"/>
  <c r="B87" s="1"/>
  <c r="H493" i="1"/>
  <c r="C73" i="2" s="1"/>
  <c r="B73" s="1"/>
  <c r="H568" i="1"/>
  <c r="C148" i="2" s="1"/>
  <c r="B148" s="1"/>
  <c r="H502" i="1"/>
  <c r="C82" i="2" s="1"/>
  <c r="B82" s="1"/>
  <c r="H601" i="1"/>
  <c r="C181" i="2" s="1"/>
  <c r="B181" s="1"/>
  <c r="H508" i="1"/>
  <c r="C88" i="2" s="1"/>
  <c r="B88" s="1"/>
  <c r="H564" i="1"/>
  <c r="C144" i="2" s="1"/>
  <c r="B144" s="1"/>
  <c r="H488" i="1"/>
  <c r="C68" i="2" s="1"/>
  <c r="B68" s="1"/>
  <c r="H540" i="1"/>
  <c r="C120" i="2" s="1"/>
  <c r="B120" s="1"/>
  <c r="H618" i="1"/>
  <c r="C198" i="2" s="1"/>
  <c r="B198" s="1"/>
  <c r="H428" i="1"/>
  <c r="C8" i="2" s="1"/>
  <c r="B8" s="1"/>
  <c r="H429" i="1"/>
  <c r="C9" i="2" s="1"/>
  <c r="B9" s="1"/>
  <c r="H545" i="1"/>
  <c r="C125" i="2" s="1"/>
  <c r="B125" s="1"/>
  <c r="H552" i="1"/>
  <c r="C132" i="2" s="1"/>
  <c r="B132" s="1"/>
  <c r="H449" i="1"/>
  <c r="C29" i="2" s="1"/>
  <c r="B29" s="1"/>
  <c r="H530" i="1"/>
  <c r="C110" i="2" s="1"/>
  <c r="B110" s="1"/>
  <c r="H619" i="1"/>
  <c r="C199" i="2" s="1"/>
  <c r="B199" s="1"/>
  <c r="H610" i="1"/>
  <c r="C190" i="2" s="1"/>
  <c r="B190" s="1"/>
  <c r="H586" i="1"/>
  <c r="C166" i="2" s="1"/>
  <c r="B166" s="1"/>
  <c r="H480" i="1"/>
  <c r="C60" i="2" s="1"/>
  <c r="B60" s="1"/>
  <c r="H612" i="1"/>
  <c r="C192" i="2" s="1"/>
  <c r="B192" s="1"/>
  <c r="H438" i="1"/>
  <c r="C18" i="2" s="1"/>
  <c r="B18" s="1"/>
  <c r="H590" i="1"/>
  <c r="C170" i="2" s="1"/>
  <c r="B170" s="1"/>
  <c r="H551" i="1"/>
  <c r="C131" i="2" s="1"/>
  <c r="B131" s="1"/>
  <c r="H430" i="1"/>
  <c r="C10" i="2" s="1"/>
  <c r="B10" s="1"/>
  <c r="H432" i="1"/>
  <c r="C12" i="2" s="1"/>
  <c r="B12" s="1"/>
  <c r="H433" i="1"/>
  <c r="C13" i="2" s="1"/>
  <c r="B13" s="1"/>
  <c r="H515" i="1"/>
  <c r="C95" i="2" s="1"/>
  <c r="B95" s="1"/>
  <c r="H492" i="1"/>
  <c r="C72" i="2" s="1"/>
  <c r="B72" s="1"/>
  <c r="H597" i="1"/>
  <c r="C177" i="2" s="1"/>
  <c r="B177" s="1"/>
  <c r="H572" i="1"/>
  <c r="C152" i="2" s="1"/>
  <c r="B152" s="1"/>
  <c r="H501" i="1"/>
  <c r="C81" i="2" s="1"/>
  <c r="B81" s="1"/>
  <c r="H613" i="1"/>
  <c r="C193" i="2" s="1"/>
  <c r="B193" s="1"/>
  <c r="H592" i="1"/>
  <c r="C172" i="2" s="1"/>
  <c r="B172" s="1"/>
  <c r="H453" i="1"/>
  <c r="C33" i="2" s="1"/>
  <c r="B33" s="1"/>
  <c r="H608" i="1"/>
  <c r="C188" i="2" s="1"/>
  <c r="B188" s="1"/>
  <c r="H587" i="1"/>
  <c r="C167" i="2" s="1"/>
  <c r="B167" s="1"/>
  <c r="H603" i="1"/>
  <c r="C183" i="2" s="1"/>
  <c r="B183" s="1"/>
  <c r="H560" i="1"/>
  <c r="C140" i="2" s="1"/>
  <c r="B140" s="1"/>
  <c r="H600" i="1"/>
  <c r="C180" i="2" s="1"/>
  <c r="B180" s="1"/>
  <c r="H550" i="1"/>
  <c r="C130" i="2" s="1"/>
  <c r="B130" s="1"/>
  <c r="H496" i="1"/>
  <c r="C76" i="2" s="1"/>
  <c r="B76" s="1"/>
  <c r="H510" i="1"/>
  <c r="C90" i="2" s="1"/>
  <c r="B90" s="1"/>
  <c r="H526" i="1"/>
  <c r="C106" i="2" s="1"/>
  <c r="B106" s="1"/>
  <c r="H558" i="1"/>
  <c r="C138" i="2" s="1"/>
  <c r="B138" s="1"/>
  <c r="H469" i="1"/>
  <c r="C49" i="2" s="1"/>
  <c r="B49" s="1"/>
  <c r="H509" i="1"/>
  <c r="C89" i="2" s="1"/>
  <c r="B89" s="1"/>
  <c r="H485" i="1"/>
  <c r="C65" i="2" s="1"/>
  <c r="B65" s="1"/>
  <c r="H607" i="1"/>
  <c r="C187" i="2" s="1"/>
  <c r="B187" s="1"/>
  <c r="H500" i="1"/>
  <c r="C80" i="2" s="1"/>
  <c r="B80" s="1"/>
  <c r="H542" i="1"/>
  <c r="C122" i="2" s="1"/>
  <c r="B122" s="1"/>
  <c r="H506" i="1"/>
  <c r="C86" i="2" s="1"/>
  <c r="B86" s="1"/>
  <c r="H539" i="1"/>
  <c r="C119" i="2" s="1"/>
  <c r="B119" s="1"/>
  <c r="H553" i="1"/>
  <c r="C133" i="2" s="1"/>
  <c r="B133" s="1"/>
  <c r="H499" i="1"/>
  <c r="C79" i="2" s="1"/>
  <c r="B79" s="1"/>
  <c r="H574" i="1"/>
  <c r="C154" i="2" s="1"/>
  <c r="B154" s="1"/>
  <c r="H437" i="1"/>
  <c r="C17" i="2" s="1"/>
  <c r="B17" s="1"/>
  <c r="H598" i="1"/>
  <c r="C178" i="2" s="1"/>
  <c r="B178" s="1"/>
  <c r="H484" i="1"/>
  <c r="C64" i="2" s="1"/>
  <c r="B64" s="1"/>
  <c r="H599" i="1"/>
  <c r="C179" i="2" s="1"/>
  <c r="B179" s="1"/>
  <c r="H454" i="1"/>
  <c r="C34" i="2" s="1"/>
  <c r="B34" s="1"/>
  <c r="H475" i="1"/>
  <c r="C55" i="2" s="1"/>
  <c r="B55" s="1"/>
  <c r="H467" i="1"/>
  <c r="C47" i="2" s="1"/>
  <c r="B47" s="1"/>
  <c r="H447" i="1"/>
  <c r="C27" i="2" s="1"/>
  <c r="B27" s="1"/>
  <c r="H577" i="1"/>
  <c r="C157" i="2" s="1"/>
  <c r="B157" s="1"/>
  <c r="H494" i="1"/>
  <c r="C74" i="2" s="1"/>
  <c r="B74" s="1"/>
  <c r="H441" i="1"/>
  <c r="C21" i="2" s="1"/>
  <c r="B21" s="1"/>
  <c r="H466" i="1"/>
  <c r="C46" i="2" s="1"/>
  <c r="B46" s="1"/>
  <c r="H452" i="1"/>
  <c r="C32" i="2" s="1"/>
  <c r="B32" s="1"/>
  <c r="H589" i="1"/>
  <c r="C169" i="2" s="1"/>
  <c r="B169" s="1"/>
  <c r="H505" i="1"/>
  <c r="C85" i="2" s="1"/>
  <c r="B85" s="1"/>
  <c r="H616" i="1"/>
  <c r="C196" i="2" s="1"/>
  <c r="B196" s="1"/>
  <c r="H562" i="1"/>
  <c r="C142" i="2" s="1"/>
  <c r="B142" s="1"/>
  <c r="H559" i="1"/>
  <c r="C139" i="2" s="1"/>
  <c r="B139" s="1"/>
  <c r="H541" i="1"/>
  <c r="C121" i="2" s="1"/>
  <c r="B121" s="1"/>
  <c r="H513" i="1"/>
  <c r="C93" i="2" s="1"/>
  <c r="B93" s="1"/>
  <c r="H576" i="1"/>
  <c r="C156" i="2" s="1"/>
  <c r="B156" s="1"/>
  <c r="H456" i="1"/>
  <c r="C36" i="2" s="1"/>
  <c r="B36" s="1"/>
  <c r="H514" i="1"/>
  <c r="C94" i="2" s="1"/>
  <c r="B94" s="1"/>
  <c r="H544" i="1"/>
  <c r="C124" i="2" s="1"/>
  <c r="B124" s="1"/>
  <c r="H573" i="1"/>
  <c r="C153" i="2" s="1"/>
  <c r="B153" s="1"/>
  <c r="H489" i="1"/>
  <c r="C69" i="2" s="1"/>
  <c r="B69" s="1"/>
  <c r="H440" i="1"/>
  <c r="C20" i="2" s="1"/>
  <c r="B20" s="1"/>
  <c r="H522" i="1"/>
  <c r="C102" i="2" s="1"/>
  <c r="B102" s="1"/>
  <c r="H436" i="1"/>
  <c r="C16" i="2" s="1"/>
  <c r="B16" s="1"/>
  <c r="H595" i="1"/>
  <c r="C175" i="2" s="1"/>
  <c r="B175" s="1"/>
  <c r="H524" i="1"/>
  <c r="C104" i="2" s="1"/>
  <c r="B104" s="1"/>
  <c r="H512" i="1"/>
  <c r="C92" i="2" s="1"/>
  <c r="B92" s="1"/>
  <c r="H557" i="1"/>
  <c r="C137" i="2" s="1"/>
  <c r="B137" s="1"/>
  <c r="H549" i="1"/>
  <c r="C129" i="2" s="1"/>
  <c r="B129" s="1"/>
  <c r="H565" i="1"/>
  <c r="C145" i="2" s="1"/>
  <c r="B145" s="1"/>
  <c r="H477" i="1"/>
  <c r="C57" i="2" s="1"/>
  <c r="B57" s="1"/>
  <c r="H535" i="1"/>
  <c r="C115" i="2" s="1"/>
  <c r="B115" s="1"/>
  <c r="H457" i="1"/>
  <c r="C37" i="2" s="1"/>
  <c r="B37" s="1"/>
  <c r="H468" i="1"/>
  <c r="C48" i="2" s="1"/>
  <c r="B48" s="1"/>
  <c r="H555" i="1"/>
  <c r="C135" i="2" s="1"/>
  <c r="B135" s="1"/>
  <c r="H523" i="1"/>
  <c r="C103" i="2" s="1"/>
  <c r="B103" s="1"/>
  <c r="H521" i="1"/>
  <c r="C101" i="2" s="1"/>
  <c r="B101" s="1"/>
  <c r="H520" i="1"/>
  <c r="C100" i="2" s="1"/>
  <c r="B100" s="1"/>
  <c r="H482" i="1"/>
  <c r="C62" i="2" s="1"/>
  <c r="B62" s="1"/>
  <c r="H459" i="1"/>
  <c r="C39" i="2" s="1"/>
  <c r="B39" s="1"/>
  <c r="H527" i="1"/>
  <c r="C107" i="2" s="1"/>
  <c r="B107" s="1"/>
  <c r="H444" i="1"/>
  <c r="C24" i="2" s="1"/>
  <c r="B24" s="1"/>
  <c r="H537" i="1"/>
  <c r="C117" i="2" s="1"/>
  <c r="B117" s="1"/>
  <c r="H448" i="1"/>
  <c r="C28" i="2" s="1"/>
  <c r="B28" s="1"/>
  <c r="H534" i="1"/>
  <c r="C114" i="2" s="1"/>
  <c r="B114" s="1"/>
  <c r="H529" i="1"/>
  <c r="C109" i="2" s="1"/>
  <c r="B109" s="1"/>
  <c r="H460" i="1"/>
  <c r="C40" i="2" s="1"/>
  <c r="B40" s="1"/>
  <c r="H487" i="1"/>
  <c r="C67" i="2" s="1"/>
  <c r="B67" s="1"/>
  <c r="H497" i="1"/>
  <c r="C77" i="2" s="1"/>
  <c r="B77" s="1"/>
  <c r="H543" i="1"/>
  <c r="C123" i="2" s="1"/>
  <c r="B123" s="1"/>
  <c r="H594" i="1"/>
  <c r="C174" i="2" s="1"/>
  <c r="B174" s="1"/>
  <c r="H580" i="1"/>
  <c r="C160" i="2" s="1"/>
  <c r="B160" s="1"/>
  <c r="H575" i="1"/>
  <c r="C155" i="2" s="1"/>
  <c r="B155" s="1"/>
  <c r="H547" i="1"/>
  <c r="C127" i="2" s="1"/>
  <c r="B127" s="1"/>
  <c r="H620" i="1"/>
  <c r="C200" i="2" s="1"/>
  <c r="B200" s="1"/>
  <c r="H609" i="1"/>
  <c r="C189" i="2" s="1"/>
  <c r="B189" s="1"/>
  <c r="H503" i="1"/>
  <c r="C83" i="2" s="1"/>
  <c r="B83" s="1"/>
  <c r="H491" i="1"/>
  <c r="C71" i="2" s="1"/>
  <c r="B71" s="1"/>
  <c r="H517" i="1"/>
  <c r="C97" i="2" s="1"/>
  <c r="B97" s="1"/>
  <c r="H525" i="1"/>
  <c r="C105" i="2" s="1"/>
  <c r="B105" s="1"/>
  <c r="H588" i="1"/>
  <c r="C168" i="2" s="1"/>
  <c r="B168" s="1"/>
  <c r="H458" i="1"/>
  <c r="C38" i="2" s="1"/>
  <c r="B38" s="1"/>
  <c r="H605" i="1"/>
  <c r="C185" i="2" s="1"/>
  <c r="B185" s="1"/>
  <c r="H536" i="1"/>
  <c r="C116" i="2" s="1"/>
  <c r="B116" s="1"/>
  <c r="H556" i="1"/>
  <c r="C136" i="2" s="1"/>
  <c r="B136" s="1"/>
  <c r="H591" i="1"/>
  <c r="C171" i="2" s="1"/>
  <c r="B171" s="1"/>
  <c r="H615" i="1"/>
  <c r="C195" i="2" s="1"/>
  <c r="B195" s="1"/>
  <c r="H569" i="1"/>
  <c r="C149" i="2" s="1"/>
  <c r="B149" s="1"/>
  <c r="H473" i="1"/>
  <c r="C53" i="2" s="1"/>
  <c r="B53" s="1"/>
  <c r="H581" i="1"/>
  <c r="C161" i="2" s="1"/>
  <c r="B161" s="1"/>
  <c r="A1" l="1"/>
</calcChain>
</file>

<file path=xl/sharedStrings.xml><?xml version="1.0" encoding="utf-8"?>
<sst xmlns="http://schemas.openxmlformats.org/spreadsheetml/2006/main" count="39" uniqueCount="30">
  <si>
    <t>Angle</t>
  </si>
  <si>
    <t>XYZ Distance</t>
  </si>
  <si>
    <t>XY Distance</t>
  </si>
  <si>
    <t>Starting X</t>
  </si>
  <si>
    <t>End X</t>
  </si>
  <si>
    <t>Arc Power</t>
  </si>
  <si>
    <t>Degrees</t>
  </si>
  <si>
    <t>Middle</t>
  </si>
  <si>
    <t>Hypotenuse</t>
  </si>
  <si>
    <t>Starting Z</t>
  </si>
  <si>
    <t>End Z</t>
  </si>
  <si>
    <t>Max Height</t>
  </si>
  <si>
    <t>x</t>
  </si>
  <si>
    <t>Time</t>
  </si>
  <si>
    <t>Destination Spritemove</t>
  </si>
  <si>
    <t>Starting Spritemove</t>
  </si>
  <si>
    <t>Total Time</t>
  </si>
  <si>
    <t>Waymarks</t>
  </si>
  <si>
    <t>%</t>
  </si>
  <si>
    <t>Dist</t>
  </si>
  <si>
    <t>X</t>
  </si>
  <si>
    <t>Y</t>
  </si>
  <si>
    <t>Z</t>
  </si>
  <si>
    <t>Unit ID</t>
  </si>
  <si>
    <t>Remember to manually resize the chart whenever you make a change to the base values!</t>
  </si>
  <si>
    <t>Steps</t>
  </si>
  <si>
    <t>This Chart is Height (Y) over Distance (X)</t>
  </si>
  <si>
    <t>By Xifanie</t>
  </si>
  <si>
    <t>SpriteMove Arc Generator v1.0</t>
  </si>
  <si>
    <t>Arc Length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</si>
</sst>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1"/>
      <name val="Courier New"/>
      <family val="3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Brush Script Std"/>
      <family val="4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9" fontId="0" fillId="3" borderId="1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3" borderId="6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11" borderId="0" xfId="0" applyFill="1"/>
    <xf numFmtId="0" fontId="0" fillId="11" borderId="0" xfId="0" applyFill="1" applyAlignment="1">
      <alignment horizontal="center"/>
    </xf>
    <xf numFmtId="9" fontId="0" fillId="11" borderId="0" xfId="0" applyNumberFormat="1" applyFill="1" applyAlignment="1">
      <alignment horizontal="center"/>
    </xf>
    <xf numFmtId="0" fontId="0" fillId="11" borderId="0" xfId="0" applyFill="1" applyAlignment="1">
      <alignment horizontal="left"/>
    </xf>
    <xf numFmtId="0" fontId="0" fillId="11" borderId="0" xfId="0" applyNumberFormat="1" applyFill="1" applyAlignment="1">
      <alignment horizontal="center"/>
    </xf>
    <xf numFmtId="0" fontId="6" fillId="11" borderId="0" xfId="0" applyFont="1" applyFill="1" applyAlignment="1">
      <alignment horizontal="left"/>
    </xf>
    <xf numFmtId="0" fontId="7" fillId="11" borderId="0" xfId="0" applyFont="1" applyFill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0" fontId="1" fillId="4" borderId="9" xfId="0" applyNumberFormat="1" applyFont="1" applyFill="1" applyBorder="1" applyAlignment="1">
      <alignment horizontal="center"/>
    </xf>
    <xf numFmtId="10" fontId="1" fillId="4" borderId="10" xfId="0" applyNumberFormat="1" applyFont="1" applyFill="1" applyBorder="1" applyAlignment="1">
      <alignment horizontal="center"/>
    </xf>
    <xf numFmtId="10" fontId="1" fillId="4" borderId="11" xfId="0" applyNumberFormat="1" applyFont="1" applyFill="1" applyBorder="1" applyAlignment="1">
      <alignment horizontal="center"/>
    </xf>
    <xf numFmtId="0" fontId="4" fillId="11" borderId="0" xfId="0" applyFont="1" applyFill="1" applyAlignment="1">
      <alignment horizontal="left" vertical="center" indent="2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11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theme="4" tint="0.39994506668294322"/>
        </patternFill>
      </fill>
    </dxf>
    <dxf>
      <fill>
        <patternFill>
          <bgColor theme="6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>
        <c:manualLayout>
          <c:layoutTarget val="inner"/>
          <c:xMode val="edge"/>
          <c:yMode val="edge"/>
          <c:x val="2.6636398032538786E-2"/>
          <c:y val="9.3341146310199644E-2"/>
          <c:w val="0.94794927024587361"/>
          <c:h val="0.85362778489898061"/>
        </c:manualLayout>
      </c:layout>
      <c:scatterChart>
        <c:scatterStyle val="smoothMarker"/>
        <c:ser>
          <c:idx val="0"/>
          <c:order val="0"/>
          <c:tx>
            <c:v>Generated Curve</c:v>
          </c:tx>
          <c:xVal>
            <c:numRef>
              <c:f>'Arc Generator'!$F$19:$F$119</c:f>
              <c:numCache>
                <c:formatCode>General</c:formatCode>
                <c:ptCount val="101"/>
                <c:pt idx="0">
                  <c:v>0</c:v>
                </c:pt>
                <c:pt idx="1">
                  <c:v>2.3923210486889088</c:v>
                </c:pt>
                <c:pt idx="2">
                  <c:v>4.7846420973778176</c:v>
                </c:pt>
                <c:pt idx="3">
                  <c:v>7.1769631460667265</c:v>
                </c:pt>
                <c:pt idx="4">
                  <c:v>9.5692841947556353</c:v>
                </c:pt>
                <c:pt idx="5">
                  <c:v>11.961605243444545</c:v>
                </c:pt>
                <c:pt idx="6">
                  <c:v>14.353926292133455</c:v>
                </c:pt>
                <c:pt idx="7">
                  <c:v>16.746247340822364</c:v>
                </c:pt>
                <c:pt idx="8">
                  <c:v>19.138568389511274</c:v>
                </c:pt>
                <c:pt idx="9">
                  <c:v>21.530889438200184</c:v>
                </c:pt>
                <c:pt idx="10">
                  <c:v>23.923210486889094</c:v>
                </c:pt>
                <c:pt idx="11">
                  <c:v>26.315531535578003</c:v>
                </c:pt>
                <c:pt idx="12">
                  <c:v>28.707852584266913</c:v>
                </c:pt>
                <c:pt idx="13">
                  <c:v>31.100173632955823</c:v>
                </c:pt>
                <c:pt idx="14">
                  <c:v>33.492494681644729</c:v>
                </c:pt>
                <c:pt idx="15">
                  <c:v>35.884815730333635</c:v>
                </c:pt>
                <c:pt idx="16">
                  <c:v>38.277136779022541</c:v>
                </c:pt>
                <c:pt idx="17">
                  <c:v>40.669457827711447</c:v>
                </c:pt>
                <c:pt idx="18">
                  <c:v>43.061778876400354</c:v>
                </c:pt>
                <c:pt idx="19">
                  <c:v>45.45409992508926</c:v>
                </c:pt>
                <c:pt idx="20">
                  <c:v>47.846420973778166</c:v>
                </c:pt>
                <c:pt idx="21">
                  <c:v>50.238742022467072</c:v>
                </c:pt>
                <c:pt idx="22">
                  <c:v>52.631063071155978</c:v>
                </c:pt>
                <c:pt idx="23">
                  <c:v>55.023384119844884</c:v>
                </c:pt>
                <c:pt idx="24">
                  <c:v>57.41570516853379</c:v>
                </c:pt>
                <c:pt idx="25">
                  <c:v>59.808026217222697</c:v>
                </c:pt>
                <c:pt idx="26">
                  <c:v>62.200347265911603</c:v>
                </c:pt>
                <c:pt idx="27">
                  <c:v>64.592668314600516</c:v>
                </c:pt>
                <c:pt idx="28">
                  <c:v>66.984989363289429</c:v>
                </c:pt>
                <c:pt idx="29">
                  <c:v>69.377310411978343</c:v>
                </c:pt>
                <c:pt idx="30">
                  <c:v>71.769631460667256</c:v>
                </c:pt>
                <c:pt idx="31">
                  <c:v>74.161952509356169</c:v>
                </c:pt>
                <c:pt idx="32">
                  <c:v>76.554273558045082</c:v>
                </c:pt>
                <c:pt idx="33">
                  <c:v>78.946594606733996</c:v>
                </c:pt>
                <c:pt idx="34">
                  <c:v>81.338915655422909</c:v>
                </c:pt>
                <c:pt idx="35">
                  <c:v>83.731236704111822</c:v>
                </c:pt>
                <c:pt idx="36">
                  <c:v>86.123557752800735</c:v>
                </c:pt>
                <c:pt idx="37">
                  <c:v>88.515878801489649</c:v>
                </c:pt>
                <c:pt idx="38">
                  <c:v>90.908199850178562</c:v>
                </c:pt>
                <c:pt idx="39">
                  <c:v>93.300520898867475</c:v>
                </c:pt>
                <c:pt idx="40">
                  <c:v>95.692841947556389</c:v>
                </c:pt>
                <c:pt idx="41">
                  <c:v>98.085162996245302</c:v>
                </c:pt>
                <c:pt idx="42">
                  <c:v>100.47748404493422</c:v>
                </c:pt>
                <c:pt idx="43">
                  <c:v>102.86980509362313</c:v>
                </c:pt>
                <c:pt idx="44">
                  <c:v>105.26212614231204</c:v>
                </c:pt>
                <c:pt idx="45">
                  <c:v>107.65444719100095</c:v>
                </c:pt>
                <c:pt idx="46">
                  <c:v>110.04676823968987</c:v>
                </c:pt>
                <c:pt idx="47">
                  <c:v>112.43908928837878</c:v>
                </c:pt>
                <c:pt idx="48">
                  <c:v>114.83141033706769</c:v>
                </c:pt>
                <c:pt idx="49">
                  <c:v>117.22373138575661</c:v>
                </c:pt>
                <c:pt idx="50">
                  <c:v>119.61605243444552</c:v>
                </c:pt>
                <c:pt idx="51">
                  <c:v>122.00837348313443</c:v>
                </c:pt>
                <c:pt idx="52">
                  <c:v>124.40069453182335</c:v>
                </c:pt>
                <c:pt idx="53">
                  <c:v>126.79301558051226</c:v>
                </c:pt>
                <c:pt idx="54">
                  <c:v>129.18533662920117</c:v>
                </c:pt>
                <c:pt idx="55">
                  <c:v>131.57765767789007</c:v>
                </c:pt>
                <c:pt idx="56">
                  <c:v>133.96997872657897</c:v>
                </c:pt>
                <c:pt idx="57">
                  <c:v>136.36229977526787</c:v>
                </c:pt>
                <c:pt idx="58">
                  <c:v>138.75462082395677</c:v>
                </c:pt>
                <c:pt idx="59">
                  <c:v>141.14694187264567</c:v>
                </c:pt>
                <c:pt idx="60">
                  <c:v>143.53926292133457</c:v>
                </c:pt>
                <c:pt idx="61">
                  <c:v>145.93158397002347</c:v>
                </c:pt>
                <c:pt idx="62">
                  <c:v>148.32390501871237</c:v>
                </c:pt>
                <c:pt idx="63">
                  <c:v>150.71622606740127</c:v>
                </c:pt>
                <c:pt idx="64">
                  <c:v>153.10854711609016</c:v>
                </c:pt>
                <c:pt idx="65">
                  <c:v>155.50086816477906</c:v>
                </c:pt>
                <c:pt idx="66">
                  <c:v>157.89318921346796</c:v>
                </c:pt>
                <c:pt idx="67">
                  <c:v>160.28551026215686</c:v>
                </c:pt>
                <c:pt idx="68">
                  <c:v>162.67783131084576</c:v>
                </c:pt>
                <c:pt idx="69">
                  <c:v>165.07015235953466</c:v>
                </c:pt>
                <c:pt idx="70">
                  <c:v>167.46247340822356</c:v>
                </c:pt>
                <c:pt idx="71">
                  <c:v>169.85479445691246</c:v>
                </c:pt>
                <c:pt idx="72">
                  <c:v>172.24711550560136</c:v>
                </c:pt>
                <c:pt idx="73">
                  <c:v>174.63943655429026</c:v>
                </c:pt>
                <c:pt idx="74">
                  <c:v>177.03175760297916</c:v>
                </c:pt>
                <c:pt idx="75">
                  <c:v>179.42407865166805</c:v>
                </c:pt>
                <c:pt idx="76">
                  <c:v>181.81639970035695</c:v>
                </c:pt>
                <c:pt idx="77">
                  <c:v>184.20872074904585</c:v>
                </c:pt>
                <c:pt idx="78">
                  <c:v>186.60104179773475</c:v>
                </c:pt>
                <c:pt idx="79">
                  <c:v>188.99336284642365</c:v>
                </c:pt>
                <c:pt idx="80">
                  <c:v>191.38568389511255</c:v>
                </c:pt>
                <c:pt idx="81">
                  <c:v>193.77800494380145</c:v>
                </c:pt>
                <c:pt idx="82">
                  <c:v>196.17032599249035</c:v>
                </c:pt>
                <c:pt idx="83">
                  <c:v>198.56264704117925</c:v>
                </c:pt>
                <c:pt idx="84">
                  <c:v>200.95496808986815</c:v>
                </c:pt>
                <c:pt idx="85">
                  <c:v>203.34728913855704</c:v>
                </c:pt>
                <c:pt idx="86">
                  <c:v>205.73961018724594</c:v>
                </c:pt>
                <c:pt idx="87">
                  <c:v>208.13193123593484</c:v>
                </c:pt>
                <c:pt idx="88">
                  <c:v>210.52425228462374</c:v>
                </c:pt>
                <c:pt idx="89">
                  <c:v>212.91657333331264</c:v>
                </c:pt>
                <c:pt idx="90">
                  <c:v>215.30889438200154</c:v>
                </c:pt>
                <c:pt idx="91">
                  <c:v>217.70121543069044</c:v>
                </c:pt>
                <c:pt idx="92">
                  <c:v>220.09353647937934</c:v>
                </c:pt>
                <c:pt idx="93">
                  <c:v>222.48585752806824</c:v>
                </c:pt>
                <c:pt idx="94">
                  <c:v>224.87817857675714</c:v>
                </c:pt>
                <c:pt idx="95">
                  <c:v>227.27049962544604</c:v>
                </c:pt>
                <c:pt idx="96">
                  <c:v>229.66282067413493</c:v>
                </c:pt>
                <c:pt idx="97">
                  <c:v>232.05514172282383</c:v>
                </c:pt>
                <c:pt idx="98">
                  <c:v>234.44746277151273</c:v>
                </c:pt>
                <c:pt idx="99">
                  <c:v>236.83978382020163</c:v>
                </c:pt>
                <c:pt idx="100">
                  <c:v>239.23210486889053</c:v>
                </c:pt>
              </c:numCache>
            </c:numRef>
          </c:xVal>
          <c:yVal>
            <c:numRef>
              <c:f>'Arc Generator'!$G$19:$G$119</c:f>
              <c:numCache>
                <c:formatCode>General</c:formatCode>
                <c:ptCount val="101"/>
                <c:pt idx="0">
                  <c:v>0</c:v>
                </c:pt>
                <c:pt idx="1">
                  <c:v>7.7278083382462341</c:v>
                </c:pt>
                <c:pt idx="2">
                  <c:v>15.169159943247855</c:v>
                </c:pt>
                <c:pt idx="3">
                  <c:v>22.33724650040817</c:v>
                </c:pt>
                <c:pt idx="4">
                  <c:v>29.244279663445859</c:v>
                </c:pt>
                <c:pt idx="5">
                  <c:v>35.901578733588039</c:v>
                </c:pt>
                <c:pt idx="6">
                  <c:v>42.319648937727429</c:v>
                </c:pt>
                <c:pt idx="7">
                  <c:v>48.508251457785605</c:v>
                </c:pt>
                <c:pt idx="8">
                  <c:v>54.476466204567274</c:v>
                </c:pt>
                <c:pt idx="9">
                  <c:v>60.232748194673654</c:v>
                </c:pt>
                <c:pt idx="10">
                  <c:v>65.784978274527063</c:v>
                </c:pt>
                <c:pt idx="11">
                  <c:v>71.140508837931804</c:v>
                </c:pt>
                <c:pt idx="12">
                  <c:v>76.306205100132971</c:v>
                </c:pt>
                <c:pt idx="13">
                  <c:v>81.288482419788664</c:v>
                </c:pt>
                <c:pt idx="14">
                  <c:v>86.09334009877702</c:v>
                </c:pt>
                <c:pt idx="15">
                  <c:v>90.726392036773987</c:v>
                </c:pt>
                <c:pt idx="16">
                  <c:v>95.192894571768178</c:v>
                </c:pt>
                <c:pt idx="17">
                  <c:v>99.497771798049754</c:v>
                </c:pt>
                <c:pt idx="18">
                  <c:v>103.64563861881827</c:v>
                </c:pt>
                <c:pt idx="19">
                  <c:v>107.64082176063826</c:v>
                </c:pt>
                <c:pt idx="20">
                  <c:v>111.48737895089256</c:v>
                </c:pt>
                <c:pt idx="21">
                  <c:v>115.1891164366012</c:v>
                </c:pt>
                <c:pt idx="22">
                  <c:v>118.74960500302807</c:v>
                </c:pt>
                <c:pt idx="23">
                  <c:v>122.172194633001</c:v>
                </c:pt>
                <c:pt idx="24">
                  <c:v>125.46002793249035</c:v>
                </c:pt>
                <c:pt idx="25">
                  <c:v>128.61605243444541</c:v>
                </c:pt>
                <c:pt idx="26">
                  <c:v>131.64303188093123</c:v>
                </c:pt>
                <c:pt idx="27">
                  <c:v>134.54355657303924</c:v>
                </c:pt>
                <c:pt idx="28">
                  <c:v>137.320052868678</c:v>
                </c:pt>
                <c:pt idx="29">
                  <c:v>139.97479190003702</c:v>
                </c:pt>
                <c:pt idx="30">
                  <c:v>142.50989757512198</c:v>
                </c:pt>
                <c:pt idx="31">
                  <c:v>144.92735392116916</c:v>
                </c:pt>
                <c:pt idx="32">
                  <c:v>147.22901182186206</c:v>
                </c:pt>
                <c:pt idx="33">
                  <c:v>149.41659519500567</c:v>
                </c:pt>
                <c:pt idx="34">
                  <c:v>151.4917066525912</c:v>
                </c:pt>
                <c:pt idx="35">
                  <c:v>153.45583268093822</c:v>
                </c:pt>
                <c:pt idx="36">
                  <c:v>155.31034837477429</c:v>
                </c:pt>
                <c:pt idx="37">
                  <c:v>157.05652175565891</c:v>
                </c:pt>
                <c:pt idx="38">
                  <c:v>158.69551770202528</c:v>
                </c:pt>
                <c:pt idx="39">
                  <c:v>160.22840151527356</c:v>
                </c:pt>
                <c:pt idx="40">
                  <c:v>161.65614214375316</c:v>
                </c:pt>
                <c:pt idx="41">
                  <c:v>162.97961508410674</c:v>
                </c:pt>
                <c:pt idx="42">
                  <c:v>164.19960497726993</c:v>
                </c:pt>
                <c:pt idx="43">
                  <c:v>165.31680791441283</c:v>
                </c:pt>
                <c:pt idx="44">
                  <c:v>166.33183346625987</c:v>
                </c:pt>
                <c:pt idx="45">
                  <c:v>167.24520644748392</c:v>
                </c:pt>
                <c:pt idx="46">
                  <c:v>168.05736842626357</c:v>
                </c:pt>
                <c:pt idx="47">
                  <c:v>168.76867898756046</c:v>
                </c:pt>
                <c:pt idx="48">
                  <c:v>169.37941675722891</c:v>
                </c:pt>
                <c:pt idx="49">
                  <c:v>169.88978019269723</c:v>
                </c:pt>
                <c:pt idx="50">
                  <c:v>170.24978019269724</c:v>
                </c:pt>
                <c:pt idx="51">
                  <c:v>170.60978019272267</c:v>
                </c:pt>
                <c:pt idx="52">
                  <c:v>170.81941675724164</c:v>
                </c:pt>
                <c:pt idx="53">
                  <c:v>170.92867898756896</c:v>
                </c:pt>
                <c:pt idx="54">
                  <c:v>170.93736842626993</c:v>
                </c:pt>
                <c:pt idx="55">
                  <c:v>170.84520644748881</c:v>
                </c:pt>
                <c:pt idx="56">
                  <c:v>170.65183346626378</c:v>
                </c:pt>
                <c:pt idx="57">
                  <c:v>170.35680791441609</c:v>
                </c:pt>
                <c:pt idx="58">
                  <c:v>169.95960497727268</c:v>
                </c:pt>
                <c:pt idx="59">
                  <c:v>169.45961508410912</c:v>
                </c:pt>
                <c:pt idx="60">
                  <c:v>168.85614214375516</c:v>
                </c:pt>
                <c:pt idx="61">
                  <c:v>168.14840151527531</c:v>
                </c:pt>
                <c:pt idx="62">
                  <c:v>167.33551770202695</c:v>
                </c:pt>
                <c:pt idx="63">
                  <c:v>166.41652175566028</c:v>
                </c:pt>
                <c:pt idx="64">
                  <c:v>165.3903483747755</c:v>
                </c:pt>
                <c:pt idx="65">
                  <c:v>164.25583268093931</c:v>
                </c:pt>
                <c:pt idx="66">
                  <c:v>163.01170665259227</c:v>
                </c:pt>
                <c:pt idx="67">
                  <c:v>161.65659519500647</c:v>
                </c:pt>
                <c:pt idx="68">
                  <c:v>160.18901182186286</c:v>
                </c:pt>
                <c:pt idx="69">
                  <c:v>158.6073539211699</c:v>
                </c:pt>
                <c:pt idx="70">
                  <c:v>156.90989757512256</c:v>
                </c:pt>
                <c:pt idx="71">
                  <c:v>155.09479190003759</c:v>
                </c:pt>
                <c:pt idx="72">
                  <c:v>153.16005286867855</c:v>
                </c:pt>
                <c:pt idx="73">
                  <c:v>151.1035565730397</c:v>
                </c:pt>
                <c:pt idx="74">
                  <c:v>148.92303188093157</c:v>
                </c:pt>
                <c:pt idx="75">
                  <c:v>146.61605243444566</c:v>
                </c:pt>
                <c:pt idx="76">
                  <c:v>144.18002793249062</c:v>
                </c:pt>
                <c:pt idx="77">
                  <c:v>141.61219463300117</c:v>
                </c:pt>
                <c:pt idx="78">
                  <c:v>138.90960500302819</c:v>
                </c:pt>
                <c:pt idx="79">
                  <c:v>136.06911643660123</c:v>
                </c:pt>
                <c:pt idx="80">
                  <c:v>133.08737895089251</c:v>
                </c:pt>
                <c:pt idx="81">
                  <c:v>129.96082176063814</c:v>
                </c:pt>
                <c:pt idx="82">
                  <c:v>126.68563861881809</c:v>
                </c:pt>
                <c:pt idx="83">
                  <c:v>123.2577717980496</c:v>
                </c:pt>
                <c:pt idx="84">
                  <c:v>119.67289457176798</c:v>
                </c:pt>
                <c:pt idx="85">
                  <c:v>115.92639203677375</c:v>
                </c:pt>
                <c:pt idx="86">
                  <c:v>112.01334009877674</c:v>
                </c:pt>
                <c:pt idx="87">
                  <c:v>107.92848241978835</c:v>
                </c:pt>
                <c:pt idx="88">
                  <c:v>103.66620510013261</c:v>
                </c:pt>
                <c:pt idx="89">
                  <c:v>99.220508837931391</c:v>
                </c:pt>
                <c:pt idx="90">
                  <c:v>94.584978274526691</c:v>
                </c:pt>
                <c:pt idx="91">
                  <c:v>89.752748194673245</c:v>
                </c:pt>
                <c:pt idx="92">
                  <c:v>84.716466204566814</c:v>
                </c:pt>
                <c:pt idx="93">
                  <c:v>79.468251457785101</c:v>
                </c:pt>
                <c:pt idx="94">
                  <c:v>73.999648937726889</c:v>
                </c:pt>
                <c:pt idx="95">
                  <c:v>68.301578733587462</c:v>
                </c:pt>
                <c:pt idx="96">
                  <c:v>62.364279663445323</c:v>
                </c:pt>
                <c:pt idx="97">
                  <c:v>56.177246500407577</c:v>
                </c:pt>
                <c:pt idx="98">
                  <c:v>49.729159943247211</c:v>
                </c:pt>
                <c:pt idx="99">
                  <c:v>43.007808338245539</c:v>
                </c:pt>
                <c:pt idx="100">
                  <c:v>35.999999999999964</c:v>
                </c:pt>
              </c:numCache>
            </c:numRef>
          </c:yVal>
          <c:smooth val="1"/>
        </c:ser>
        <c:ser>
          <c:idx val="1"/>
          <c:order val="1"/>
          <c:tx>
            <c:v>Manual Steps</c:v>
          </c:tx>
          <c:xVal>
            <c:numRef>
              <c:f>'Arc Generator'!$H$19:$H$119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19.138568389511271</c:v>
                </c:pt>
                <c:pt idx="9">
                  <c:v>19.138568389511271</c:v>
                </c:pt>
                <c:pt idx="10">
                  <c:v>19.138568389511271</c:v>
                </c:pt>
                <c:pt idx="11">
                  <c:v>19.138568389511271</c:v>
                </c:pt>
                <c:pt idx="12">
                  <c:v>19.138568389511271</c:v>
                </c:pt>
                <c:pt idx="13">
                  <c:v>19.138568389511271</c:v>
                </c:pt>
                <c:pt idx="14">
                  <c:v>19.138568389511271</c:v>
                </c:pt>
                <c:pt idx="15">
                  <c:v>19.138568389511271</c:v>
                </c:pt>
                <c:pt idx="16">
                  <c:v>38.277136779022541</c:v>
                </c:pt>
                <c:pt idx="17">
                  <c:v>38.277136779022541</c:v>
                </c:pt>
                <c:pt idx="18">
                  <c:v>38.277136779022541</c:v>
                </c:pt>
                <c:pt idx="19">
                  <c:v>38.277136779022541</c:v>
                </c:pt>
                <c:pt idx="20">
                  <c:v>38.277136779022541</c:v>
                </c:pt>
                <c:pt idx="21">
                  <c:v>38.277136779022541</c:v>
                </c:pt>
                <c:pt idx="22">
                  <c:v>38.277136779022541</c:v>
                </c:pt>
                <c:pt idx="23">
                  <c:v>38.277136779022541</c:v>
                </c:pt>
                <c:pt idx="24">
                  <c:v>38.277136779022541</c:v>
                </c:pt>
                <c:pt idx="25">
                  <c:v>38.277136779022541</c:v>
                </c:pt>
                <c:pt idx="26">
                  <c:v>38.277136779022541</c:v>
                </c:pt>
                <c:pt idx="27">
                  <c:v>38.277136779022541</c:v>
                </c:pt>
                <c:pt idx="28">
                  <c:v>66.984989363289458</c:v>
                </c:pt>
                <c:pt idx="29">
                  <c:v>66.984989363289458</c:v>
                </c:pt>
                <c:pt idx="30">
                  <c:v>66.984989363289458</c:v>
                </c:pt>
                <c:pt idx="31">
                  <c:v>66.984989363289458</c:v>
                </c:pt>
                <c:pt idx="32">
                  <c:v>66.984989363289458</c:v>
                </c:pt>
                <c:pt idx="33">
                  <c:v>66.984989363289458</c:v>
                </c:pt>
                <c:pt idx="34">
                  <c:v>66.984989363289458</c:v>
                </c:pt>
                <c:pt idx="35">
                  <c:v>66.984989363289458</c:v>
                </c:pt>
                <c:pt idx="36">
                  <c:v>66.984989363289458</c:v>
                </c:pt>
                <c:pt idx="37">
                  <c:v>88.515878801489663</c:v>
                </c:pt>
                <c:pt idx="38">
                  <c:v>88.515878801489663</c:v>
                </c:pt>
                <c:pt idx="39">
                  <c:v>88.515878801489663</c:v>
                </c:pt>
                <c:pt idx="40">
                  <c:v>88.515878801489663</c:v>
                </c:pt>
                <c:pt idx="41">
                  <c:v>88.515878801489663</c:v>
                </c:pt>
                <c:pt idx="42">
                  <c:v>88.515878801489663</c:v>
                </c:pt>
                <c:pt idx="43">
                  <c:v>88.515878801489663</c:v>
                </c:pt>
                <c:pt idx="44">
                  <c:v>88.515878801489663</c:v>
                </c:pt>
                <c:pt idx="45">
                  <c:v>107.65444719100095</c:v>
                </c:pt>
                <c:pt idx="46">
                  <c:v>107.65444719100095</c:v>
                </c:pt>
                <c:pt idx="47">
                  <c:v>107.65444719100095</c:v>
                </c:pt>
                <c:pt idx="48">
                  <c:v>107.65444719100095</c:v>
                </c:pt>
                <c:pt idx="49">
                  <c:v>107.65444719100095</c:v>
                </c:pt>
                <c:pt idx="50">
                  <c:v>107.65444719100095</c:v>
                </c:pt>
                <c:pt idx="51">
                  <c:v>107.65444719100095</c:v>
                </c:pt>
                <c:pt idx="52">
                  <c:v>107.65444719100095</c:v>
                </c:pt>
                <c:pt idx="53">
                  <c:v>107.65444719100095</c:v>
                </c:pt>
                <c:pt idx="54">
                  <c:v>107.65444719100095</c:v>
                </c:pt>
                <c:pt idx="55">
                  <c:v>131.57765767789004</c:v>
                </c:pt>
                <c:pt idx="56">
                  <c:v>131.57765767789004</c:v>
                </c:pt>
                <c:pt idx="57">
                  <c:v>131.57765767789004</c:v>
                </c:pt>
                <c:pt idx="58">
                  <c:v>131.57765767789004</c:v>
                </c:pt>
                <c:pt idx="59">
                  <c:v>131.57765767789004</c:v>
                </c:pt>
                <c:pt idx="60">
                  <c:v>131.57765767789004</c:v>
                </c:pt>
                <c:pt idx="61">
                  <c:v>131.57765767789004</c:v>
                </c:pt>
                <c:pt idx="62">
                  <c:v>148.32390501871242</c:v>
                </c:pt>
                <c:pt idx="63">
                  <c:v>148.32390501871242</c:v>
                </c:pt>
                <c:pt idx="64">
                  <c:v>148.32390501871242</c:v>
                </c:pt>
                <c:pt idx="65">
                  <c:v>148.32390501871242</c:v>
                </c:pt>
                <c:pt idx="66">
                  <c:v>148.32390501871242</c:v>
                </c:pt>
                <c:pt idx="67">
                  <c:v>148.32390501871242</c:v>
                </c:pt>
                <c:pt idx="68">
                  <c:v>148.32390501871242</c:v>
                </c:pt>
                <c:pt idx="69">
                  <c:v>148.32390501871242</c:v>
                </c:pt>
                <c:pt idx="70">
                  <c:v>148.32390501871242</c:v>
                </c:pt>
                <c:pt idx="71">
                  <c:v>148.32390501871242</c:v>
                </c:pt>
                <c:pt idx="72">
                  <c:v>172.24711550560153</c:v>
                </c:pt>
                <c:pt idx="73">
                  <c:v>172.24711550560153</c:v>
                </c:pt>
                <c:pt idx="74">
                  <c:v>172.24711550560153</c:v>
                </c:pt>
                <c:pt idx="75">
                  <c:v>172.24711550560153</c:v>
                </c:pt>
                <c:pt idx="76">
                  <c:v>172.24711550560153</c:v>
                </c:pt>
                <c:pt idx="77">
                  <c:v>172.24711550560153</c:v>
                </c:pt>
                <c:pt idx="78">
                  <c:v>172.24711550560153</c:v>
                </c:pt>
                <c:pt idx="79">
                  <c:v>172.24711550560153</c:v>
                </c:pt>
                <c:pt idx="80">
                  <c:v>191.38568389511281</c:v>
                </c:pt>
                <c:pt idx="81">
                  <c:v>191.38568389511281</c:v>
                </c:pt>
                <c:pt idx="82">
                  <c:v>191.38568389511281</c:v>
                </c:pt>
                <c:pt idx="83">
                  <c:v>191.38568389511281</c:v>
                </c:pt>
                <c:pt idx="84">
                  <c:v>191.38568389511281</c:v>
                </c:pt>
                <c:pt idx="85">
                  <c:v>191.38568389511281</c:v>
                </c:pt>
                <c:pt idx="86">
                  <c:v>191.38568389511281</c:v>
                </c:pt>
                <c:pt idx="87">
                  <c:v>191.38568389511281</c:v>
                </c:pt>
                <c:pt idx="88">
                  <c:v>191.38568389511281</c:v>
                </c:pt>
                <c:pt idx="89">
                  <c:v>191.38568389511281</c:v>
                </c:pt>
                <c:pt idx="90">
                  <c:v>215.30889438200191</c:v>
                </c:pt>
                <c:pt idx="91">
                  <c:v>215.30889438200191</c:v>
                </c:pt>
                <c:pt idx="92">
                  <c:v>215.30889438200191</c:v>
                </c:pt>
                <c:pt idx="93">
                  <c:v>215.30889438200191</c:v>
                </c:pt>
                <c:pt idx="94">
                  <c:v>215.30889438200191</c:v>
                </c:pt>
                <c:pt idx="95">
                  <c:v>215.30889438200191</c:v>
                </c:pt>
                <c:pt idx="96">
                  <c:v>215.30889438200191</c:v>
                </c:pt>
                <c:pt idx="97">
                  <c:v>215.30889438200191</c:v>
                </c:pt>
                <c:pt idx="98">
                  <c:v>215.30889438200191</c:v>
                </c:pt>
                <c:pt idx="99">
                  <c:v>215.30889438200191</c:v>
                </c:pt>
                <c:pt idx="100">
                  <c:v>239.23210486889104</c:v>
                </c:pt>
              </c:numCache>
            </c:numRef>
          </c:xVal>
          <c:yVal>
            <c:numRef>
              <c:f>'Arc Generator'!$I$19:$I$119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54.476466204567274</c:v>
                </c:pt>
                <c:pt idx="9">
                  <c:v>54.476466204567274</c:v>
                </c:pt>
                <c:pt idx="10">
                  <c:v>54.476466204567274</c:v>
                </c:pt>
                <c:pt idx="11">
                  <c:v>54.476466204567274</c:v>
                </c:pt>
                <c:pt idx="12">
                  <c:v>54.476466204567274</c:v>
                </c:pt>
                <c:pt idx="13">
                  <c:v>54.476466204567274</c:v>
                </c:pt>
                <c:pt idx="14">
                  <c:v>54.476466204567274</c:v>
                </c:pt>
                <c:pt idx="15">
                  <c:v>54.476466204567274</c:v>
                </c:pt>
                <c:pt idx="16">
                  <c:v>95.192894571768178</c:v>
                </c:pt>
                <c:pt idx="17">
                  <c:v>95.192894571768178</c:v>
                </c:pt>
                <c:pt idx="18">
                  <c:v>95.192894571768178</c:v>
                </c:pt>
                <c:pt idx="19">
                  <c:v>95.192894571768178</c:v>
                </c:pt>
                <c:pt idx="20">
                  <c:v>95.192894571768178</c:v>
                </c:pt>
                <c:pt idx="21">
                  <c:v>95.192894571768178</c:v>
                </c:pt>
                <c:pt idx="22">
                  <c:v>95.192894571768178</c:v>
                </c:pt>
                <c:pt idx="23">
                  <c:v>95.192894571768178</c:v>
                </c:pt>
                <c:pt idx="24">
                  <c:v>95.192894571768178</c:v>
                </c:pt>
                <c:pt idx="25">
                  <c:v>95.192894571768178</c:v>
                </c:pt>
                <c:pt idx="26">
                  <c:v>95.192894571768178</c:v>
                </c:pt>
                <c:pt idx="27">
                  <c:v>95.192894571768178</c:v>
                </c:pt>
                <c:pt idx="28">
                  <c:v>137.320052868678</c:v>
                </c:pt>
                <c:pt idx="29">
                  <c:v>137.320052868678</c:v>
                </c:pt>
                <c:pt idx="30">
                  <c:v>137.320052868678</c:v>
                </c:pt>
                <c:pt idx="31">
                  <c:v>137.320052868678</c:v>
                </c:pt>
                <c:pt idx="32">
                  <c:v>137.320052868678</c:v>
                </c:pt>
                <c:pt idx="33">
                  <c:v>137.320052868678</c:v>
                </c:pt>
                <c:pt idx="34">
                  <c:v>137.320052868678</c:v>
                </c:pt>
                <c:pt idx="35">
                  <c:v>137.320052868678</c:v>
                </c:pt>
                <c:pt idx="36">
                  <c:v>137.320052868678</c:v>
                </c:pt>
                <c:pt idx="37">
                  <c:v>157.05652175565891</c:v>
                </c:pt>
                <c:pt idx="38">
                  <c:v>157.05652175565891</c:v>
                </c:pt>
                <c:pt idx="39">
                  <c:v>157.05652175565891</c:v>
                </c:pt>
                <c:pt idx="40">
                  <c:v>157.05652175565891</c:v>
                </c:pt>
                <c:pt idx="41">
                  <c:v>157.05652175565891</c:v>
                </c:pt>
                <c:pt idx="42">
                  <c:v>157.05652175565891</c:v>
                </c:pt>
                <c:pt idx="43">
                  <c:v>157.05652175565891</c:v>
                </c:pt>
                <c:pt idx="44">
                  <c:v>157.05652175565891</c:v>
                </c:pt>
                <c:pt idx="45">
                  <c:v>167.24520644748392</c:v>
                </c:pt>
                <c:pt idx="46">
                  <c:v>167.24520644748392</c:v>
                </c:pt>
                <c:pt idx="47">
                  <c:v>167.24520644748392</c:v>
                </c:pt>
                <c:pt idx="48">
                  <c:v>167.24520644748392</c:v>
                </c:pt>
                <c:pt idx="49">
                  <c:v>167.24520644748392</c:v>
                </c:pt>
                <c:pt idx="50">
                  <c:v>167.24520644748392</c:v>
                </c:pt>
                <c:pt idx="51">
                  <c:v>167.24520644748392</c:v>
                </c:pt>
                <c:pt idx="52">
                  <c:v>167.24520644748392</c:v>
                </c:pt>
                <c:pt idx="53">
                  <c:v>167.24520644748392</c:v>
                </c:pt>
                <c:pt idx="54">
                  <c:v>167.24520644748392</c:v>
                </c:pt>
                <c:pt idx="55">
                  <c:v>170.84520644748881</c:v>
                </c:pt>
                <c:pt idx="56">
                  <c:v>170.84520644748881</c:v>
                </c:pt>
                <c:pt idx="57">
                  <c:v>170.84520644748881</c:v>
                </c:pt>
                <c:pt idx="58">
                  <c:v>170.84520644748881</c:v>
                </c:pt>
                <c:pt idx="59">
                  <c:v>170.84520644748881</c:v>
                </c:pt>
                <c:pt idx="60">
                  <c:v>170.84520644748881</c:v>
                </c:pt>
                <c:pt idx="61">
                  <c:v>170.84520644748881</c:v>
                </c:pt>
                <c:pt idx="62">
                  <c:v>167.33551770202695</c:v>
                </c:pt>
                <c:pt idx="63">
                  <c:v>167.33551770202695</c:v>
                </c:pt>
                <c:pt idx="64">
                  <c:v>167.33551770202695</c:v>
                </c:pt>
                <c:pt idx="65">
                  <c:v>167.33551770202695</c:v>
                </c:pt>
                <c:pt idx="66">
                  <c:v>167.33551770202695</c:v>
                </c:pt>
                <c:pt idx="67">
                  <c:v>167.33551770202695</c:v>
                </c:pt>
                <c:pt idx="68">
                  <c:v>167.33551770202695</c:v>
                </c:pt>
                <c:pt idx="69">
                  <c:v>167.33551770202695</c:v>
                </c:pt>
                <c:pt idx="70">
                  <c:v>167.33551770202695</c:v>
                </c:pt>
                <c:pt idx="71">
                  <c:v>167.33551770202695</c:v>
                </c:pt>
                <c:pt idx="72">
                  <c:v>153.16005286867855</c:v>
                </c:pt>
                <c:pt idx="73">
                  <c:v>153.16005286867855</c:v>
                </c:pt>
                <c:pt idx="74">
                  <c:v>153.16005286867855</c:v>
                </c:pt>
                <c:pt idx="75">
                  <c:v>153.16005286867855</c:v>
                </c:pt>
                <c:pt idx="76">
                  <c:v>153.16005286867855</c:v>
                </c:pt>
                <c:pt idx="77">
                  <c:v>153.16005286867855</c:v>
                </c:pt>
                <c:pt idx="78">
                  <c:v>153.16005286867855</c:v>
                </c:pt>
                <c:pt idx="79">
                  <c:v>153.16005286867855</c:v>
                </c:pt>
                <c:pt idx="80">
                  <c:v>133.08737895089251</c:v>
                </c:pt>
                <c:pt idx="81">
                  <c:v>133.08737895089251</c:v>
                </c:pt>
                <c:pt idx="82">
                  <c:v>133.08737895089251</c:v>
                </c:pt>
                <c:pt idx="83">
                  <c:v>133.08737895089251</c:v>
                </c:pt>
                <c:pt idx="84">
                  <c:v>133.08737895089251</c:v>
                </c:pt>
                <c:pt idx="85">
                  <c:v>133.08737895089251</c:v>
                </c:pt>
                <c:pt idx="86">
                  <c:v>133.08737895089251</c:v>
                </c:pt>
                <c:pt idx="87">
                  <c:v>133.08737895089251</c:v>
                </c:pt>
                <c:pt idx="88">
                  <c:v>133.08737895089251</c:v>
                </c:pt>
                <c:pt idx="89">
                  <c:v>133.08737895089251</c:v>
                </c:pt>
                <c:pt idx="90">
                  <c:v>94.584978274526691</c:v>
                </c:pt>
                <c:pt idx="91">
                  <c:v>94.584978274526691</c:v>
                </c:pt>
                <c:pt idx="92">
                  <c:v>94.584978274526691</c:v>
                </c:pt>
                <c:pt idx="93">
                  <c:v>94.584978274526691</c:v>
                </c:pt>
                <c:pt idx="94">
                  <c:v>94.584978274526691</c:v>
                </c:pt>
                <c:pt idx="95">
                  <c:v>94.584978274526691</c:v>
                </c:pt>
                <c:pt idx="96">
                  <c:v>94.584978274526691</c:v>
                </c:pt>
                <c:pt idx="97">
                  <c:v>94.584978274526691</c:v>
                </c:pt>
                <c:pt idx="98">
                  <c:v>94.584978274526691</c:v>
                </c:pt>
                <c:pt idx="99">
                  <c:v>94.584978274526691</c:v>
                </c:pt>
                <c:pt idx="100">
                  <c:v>35.999999999999964</c:v>
                </c:pt>
              </c:numCache>
            </c:numRef>
          </c:yVal>
          <c:smooth val="1"/>
        </c:ser>
        <c:axId val="324306048"/>
        <c:axId val="324307584"/>
      </c:scatterChart>
      <c:valAx>
        <c:axId val="324306048"/>
        <c:scaling>
          <c:orientation val="minMax"/>
        </c:scaling>
        <c:axPos val="b"/>
        <c:numFmt formatCode="General" sourceLinked="1"/>
        <c:tickLblPos val="nextTo"/>
        <c:crossAx val="324307584"/>
        <c:crosses val="autoZero"/>
        <c:crossBetween val="midCat"/>
      </c:valAx>
      <c:valAx>
        <c:axId val="324307584"/>
        <c:scaling>
          <c:orientation val="minMax"/>
        </c:scaling>
        <c:axPos val="l"/>
        <c:majorGridlines/>
        <c:numFmt formatCode="General" sourceLinked="1"/>
        <c:tickLblPos val="nextTo"/>
        <c:crossAx val="324306048"/>
        <c:crosses val="autoZero"/>
        <c:crossBetween val="midCat"/>
      </c:valAx>
      <c:spPr>
        <a:solidFill>
          <a:schemeClr val="accent5">
            <a:lumMod val="60000"/>
            <a:lumOff val="40000"/>
          </a:schemeClr>
        </a:solidFill>
      </c:spPr>
    </c:plotArea>
    <c:legend>
      <c:legendPos val="t"/>
      <c:layout/>
      <c:txPr>
        <a:bodyPr/>
        <a:lstStyle/>
        <a:p>
          <a:pPr>
            <a:defRPr baseline="0">
              <a:solidFill>
                <a:schemeClr val="bg1"/>
              </a:solidFill>
            </a:defRPr>
          </a:pPr>
          <a:endParaRPr lang="en-US"/>
        </a:p>
      </c:txPr>
    </c:legend>
    <c:plotVisOnly val="1"/>
  </c:chart>
  <c:spPr>
    <a:solidFill>
      <a:schemeClr val="accent4">
        <a:lumMod val="5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266699</xdr:colOff>
      <xdr:row>4</xdr:row>
      <xdr:rowOff>57151</xdr:rowOff>
    </xdr:from>
    <xdr:to>
      <xdr:col>39</xdr:col>
      <xdr:colOff>466724</xdr:colOff>
      <xdr:row>27</xdr:row>
      <xdr:rowOff>190500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 tint="0.39997558519241921"/>
  </sheetPr>
  <dimension ref="A1:BB621"/>
  <sheetViews>
    <sheetView showGridLines="0" showRowColHeaders="0" tabSelected="1" topLeftCell="F1" workbookViewId="0">
      <selection activeCell="K3" sqref="K3:L3"/>
    </sheetView>
  </sheetViews>
  <sheetFormatPr defaultRowHeight="15"/>
  <cols>
    <col min="1" max="4" width="9.42578125" style="14" hidden="1" customWidth="1"/>
    <col min="5" max="5" width="9.28515625" style="14" hidden="1" customWidth="1"/>
    <col min="6" max="9" width="0.140625" style="14" customWidth="1"/>
    <col min="10" max="10" width="2.85546875" style="14" customWidth="1"/>
    <col min="11" max="25" width="5.42578125" style="1" customWidth="1"/>
    <col min="26" max="26" width="4" style="14" customWidth="1"/>
    <col min="27" max="54" width="9.140625" style="14"/>
  </cols>
  <sheetData>
    <row r="1" spans="3:39" ht="15.75" customHeight="1" thickBot="1">
      <c r="H1" s="14" t="b">
        <v>1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AA1" s="32" t="s">
        <v>24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3:39" ht="15.75" customHeight="1" thickBot="1">
      <c r="H2" s="14" t="b">
        <v>0</v>
      </c>
      <c r="K2" s="39" t="s">
        <v>15</v>
      </c>
      <c r="L2" s="40"/>
      <c r="M2" s="40"/>
      <c r="N2" s="40"/>
      <c r="O2" s="40"/>
      <c r="P2" s="41"/>
      <c r="Q2" s="15"/>
      <c r="R2" s="33" t="s">
        <v>5</v>
      </c>
      <c r="S2" s="34"/>
      <c r="T2" s="35"/>
      <c r="U2" s="15"/>
      <c r="V2" s="25" t="s">
        <v>23</v>
      </c>
      <c r="W2" s="26"/>
      <c r="X2" s="27"/>
      <c r="Y2" s="15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3:39" ht="15" customHeight="1">
      <c r="C3" s="21">
        <f>O3*-1</f>
        <v>0</v>
      </c>
      <c r="D3" s="22"/>
      <c r="H3" s="14" t="b">
        <v>0</v>
      </c>
      <c r="K3" s="23">
        <v>0</v>
      </c>
      <c r="L3" s="24"/>
      <c r="M3" s="23">
        <v>0</v>
      </c>
      <c r="N3" s="24"/>
      <c r="O3" s="23">
        <v>0</v>
      </c>
      <c r="P3" s="24"/>
      <c r="Q3" s="15"/>
      <c r="R3" s="23">
        <v>2</v>
      </c>
      <c r="S3" s="28"/>
      <c r="T3" s="24"/>
      <c r="U3" s="15"/>
      <c r="V3" s="23">
        <v>80</v>
      </c>
      <c r="W3" s="28"/>
      <c r="X3" s="24"/>
      <c r="Y3" s="15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3:39" ht="15.75" thickBot="1">
      <c r="K4" s="14"/>
      <c r="L4" s="14"/>
      <c r="M4" s="14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AA4" s="45" t="s">
        <v>26</v>
      </c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</row>
    <row r="5" spans="3:39" ht="15.75" thickBot="1">
      <c r="K5" s="42" t="s">
        <v>14</v>
      </c>
      <c r="L5" s="43"/>
      <c r="M5" s="43"/>
      <c r="N5" s="43"/>
      <c r="O5" s="43"/>
      <c r="P5" s="44"/>
      <c r="Q5" s="15"/>
      <c r="R5" s="36" t="s">
        <v>16</v>
      </c>
      <c r="S5" s="37"/>
      <c r="T5" s="38"/>
      <c r="U5" s="15"/>
      <c r="V5" s="15"/>
      <c r="W5" s="15"/>
      <c r="X5" s="15"/>
      <c r="Y5" s="15"/>
    </row>
    <row r="6" spans="3:39">
      <c r="C6" s="21">
        <f>O6*-1</f>
        <v>36</v>
      </c>
      <c r="D6" s="22"/>
      <c r="K6" s="23">
        <f>28*8</f>
        <v>224</v>
      </c>
      <c r="L6" s="24"/>
      <c r="M6" s="23">
        <f>28*-3</f>
        <v>-84</v>
      </c>
      <c r="N6" s="24"/>
      <c r="O6" s="23">
        <f>-18*2</f>
        <v>-36</v>
      </c>
      <c r="P6" s="24"/>
      <c r="Q6" s="15"/>
      <c r="R6" s="23">
        <v>180</v>
      </c>
      <c r="S6" s="28"/>
      <c r="T6" s="24"/>
      <c r="U6" s="15"/>
      <c r="V6" s="15"/>
      <c r="W6" s="15"/>
      <c r="X6" s="15"/>
      <c r="Y6" s="15"/>
    </row>
    <row r="7" spans="3:39" ht="15.75" thickBot="1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3:39" ht="15.75" thickBot="1">
      <c r="K8" s="2">
        <v>0</v>
      </c>
      <c r="L8" s="3">
        <f t="shared" ref="L8:L28" si="0">ROUND(K8*$C$154,0)</f>
        <v>0</v>
      </c>
      <c r="M8" s="12"/>
      <c r="N8" s="29" t="s">
        <v>25</v>
      </c>
      <c r="O8" s="30"/>
      <c r="P8" s="30"/>
      <c r="Q8" s="30"/>
      <c r="R8" s="30"/>
      <c r="S8" s="30"/>
      <c r="T8" s="30"/>
      <c r="U8" s="30"/>
      <c r="V8" s="31"/>
    </row>
    <row r="9" spans="3:39">
      <c r="K9" s="5">
        <f>K8+0.01</f>
        <v>0.01</v>
      </c>
      <c r="L9" s="6">
        <f t="shared" si="0"/>
        <v>2</v>
      </c>
      <c r="M9" s="7"/>
      <c r="N9" s="2">
        <f t="shared" ref="N9:N28" si="1">K9+0.2</f>
        <v>0.21000000000000002</v>
      </c>
      <c r="O9" s="3">
        <f t="shared" ref="O9:O28" si="2">ROUND(N9*$C$154,0)</f>
        <v>50</v>
      </c>
      <c r="P9" s="4"/>
      <c r="Q9" s="2">
        <f t="shared" ref="Q9:Q28" si="3">N9+0.2</f>
        <v>0.41000000000000003</v>
      </c>
      <c r="R9" s="3">
        <f t="shared" ref="R9:R28" si="4">ROUND(Q9*$C$154,0)</f>
        <v>98</v>
      </c>
      <c r="S9" s="4"/>
      <c r="T9" s="2">
        <f t="shared" ref="T9:T28" si="5">Q9+0.2</f>
        <v>0.6100000000000001</v>
      </c>
      <c r="U9" s="3">
        <f t="shared" ref="U9:U28" si="6">ROUND(T9*$C$154,0)</f>
        <v>146</v>
      </c>
      <c r="V9" s="4"/>
      <c r="W9" s="2">
        <f t="shared" ref="W9:W28" si="7">T9+0.2</f>
        <v>0.81</v>
      </c>
      <c r="X9" s="3">
        <f t="shared" ref="X9:X28" si="8">ROUND(W9*$C$154,0)</f>
        <v>194</v>
      </c>
      <c r="Y9" s="4"/>
    </row>
    <row r="10" spans="3:39">
      <c r="K10" s="5">
        <f t="shared" ref="K10:K28" si="9">K9+0.01</f>
        <v>0.02</v>
      </c>
      <c r="L10" s="6">
        <f t="shared" si="0"/>
        <v>5</v>
      </c>
      <c r="M10" s="7"/>
      <c r="N10" s="5">
        <f t="shared" si="1"/>
        <v>0.22</v>
      </c>
      <c r="O10" s="6">
        <f t="shared" si="2"/>
        <v>53</v>
      </c>
      <c r="P10" s="7"/>
      <c r="Q10" s="5">
        <f t="shared" si="3"/>
        <v>0.42000000000000004</v>
      </c>
      <c r="R10" s="6">
        <f t="shared" si="4"/>
        <v>100</v>
      </c>
      <c r="S10" s="7"/>
      <c r="T10" s="5">
        <f t="shared" si="5"/>
        <v>0.62000000000000011</v>
      </c>
      <c r="U10" s="6">
        <f t="shared" si="6"/>
        <v>148</v>
      </c>
      <c r="V10" s="7" t="s">
        <v>12</v>
      </c>
      <c r="W10" s="5">
        <f t="shared" si="7"/>
        <v>0.82000000000000006</v>
      </c>
      <c r="X10" s="6">
        <f t="shared" si="8"/>
        <v>196</v>
      </c>
      <c r="Y10" s="7"/>
    </row>
    <row r="11" spans="3:39">
      <c r="K11" s="5">
        <f t="shared" si="9"/>
        <v>0.03</v>
      </c>
      <c r="L11" s="6">
        <f t="shared" si="0"/>
        <v>7</v>
      </c>
      <c r="M11" s="7"/>
      <c r="N11" s="5">
        <f t="shared" si="1"/>
        <v>0.23</v>
      </c>
      <c r="O11" s="6">
        <f t="shared" si="2"/>
        <v>55</v>
      </c>
      <c r="P11" s="7"/>
      <c r="Q11" s="5">
        <f t="shared" si="3"/>
        <v>0.43000000000000005</v>
      </c>
      <c r="R11" s="6">
        <f t="shared" si="4"/>
        <v>103</v>
      </c>
      <c r="S11" s="7"/>
      <c r="T11" s="5">
        <f t="shared" si="5"/>
        <v>0.63000000000000012</v>
      </c>
      <c r="U11" s="6">
        <f t="shared" si="6"/>
        <v>151</v>
      </c>
      <c r="V11" s="7"/>
      <c r="W11" s="5">
        <f t="shared" si="7"/>
        <v>0.83000000000000007</v>
      </c>
      <c r="X11" s="6">
        <f t="shared" si="8"/>
        <v>199</v>
      </c>
      <c r="Y11" s="7"/>
    </row>
    <row r="12" spans="3:39">
      <c r="K12" s="5">
        <f t="shared" si="9"/>
        <v>0.04</v>
      </c>
      <c r="L12" s="6">
        <f t="shared" si="0"/>
        <v>10</v>
      </c>
      <c r="M12" s="7"/>
      <c r="N12" s="5">
        <f t="shared" si="1"/>
        <v>0.24000000000000002</v>
      </c>
      <c r="O12" s="6">
        <f t="shared" si="2"/>
        <v>57</v>
      </c>
      <c r="P12" s="7"/>
      <c r="Q12" s="5">
        <f t="shared" si="3"/>
        <v>0.44000000000000006</v>
      </c>
      <c r="R12" s="6">
        <f t="shared" si="4"/>
        <v>105</v>
      </c>
      <c r="S12" s="7"/>
      <c r="T12" s="5">
        <f t="shared" si="5"/>
        <v>0.64000000000000012</v>
      </c>
      <c r="U12" s="6">
        <f t="shared" si="6"/>
        <v>153</v>
      </c>
      <c r="V12" s="7"/>
      <c r="W12" s="5">
        <f t="shared" si="7"/>
        <v>0.84000000000000008</v>
      </c>
      <c r="X12" s="6">
        <f t="shared" si="8"/>
        <v>201</v>
      </c>
      <c r="Y12" s="7"/>
    </row>
    <row r="13" spans="3:39">
      <c r="K13" s="5">
        <f t="shared" si="9"/>
        <v>0.05</v>
      </c>
      <c r="L13" s="6">
        <f t="shared" si="0"/>
        <v>12</v>
      </c>
      <c r="M13" s="7"/>
      <c r="N13" s="5">
        <f t="shared" si="1"/>
        <v>0.25</v>
      </c>
      <c r="O13" s="6">
        <f t="shared" si="2"/>
        <v>60</v>
      </c>
      <c r="P13" s="7"/>
      <c r="Q13" s="5">
        <f t="shared" si="3"/>
        <v>0.45</v>
      </c>
      <c r="R13" s="6">
        <f t="shared" si="4"/>
        <v>108</v>
      </c>
      <c r="S13" s="7" t="s">
        <v>12</v>
      </c>
      <c r="T13" s="5">
        <f t="shared" si="5"/>
        <v>0.65</v>
      </c>
      <c r="U13" s="6">
        <f t="shared" si="6"/>
        <v>156</v>
      </c>
      <c r="V13" s="7"/>
      <c r="W13" s="5">
        <f t="shared" si="7"/>
        <v>0.85000000000000009</v>
      </c>
      <c r="X13" s="6">
        <f t="shared" si="8"/>
        <v>203</v>
      </c>
      <c r="Y13" s="7"/>
    </row>
    <row r="14" spans="3:39">
      <c r="K14" s="5">
        <f t="shared" si="9"/>
        <v>6.0000000000000005E-2</v>
      </c>
      <c r="L14" s="6">
        <f t="shared" si="0"/>
        <v>14</v>
      </c>
      <c r="M14" s="7"/>
      <c r="N14" s="5">
        <f t="shared" si="1"/>
        <v>0.26</v>
      </c>
      <c r="O14" s="6">
        <f t="shared" si="2"/>
        <v>62</v>
      </c>
      <c r="P14" s="7"/>
      <c r="Q14" s="5">
        <f t="shared" si="3"/>
        <v>0.46</v>
      </c>
      <c r="R14" s="6">
        <f t="shared" si="4"/>
        <v>110</v>
      </c>
      <c r="S14" s="7"/>
      <c r="T14" s="5">
        <f t="shared" si="5"/>
        <v>0.66</v>
      </c>
      <c r="U14" s="6">
        <f t="shared" si="6"/>
        <v>158</v>
      </c>
      <c r="V14" s="7"/>
      <c r="W14" s="5">
        <f t="shared" si="7"/>
        <v>0.8600000000000001</v>
      </c>
      <c r="X14" s="6">
        <f t="shared" si="8"/>
        <v>206</v>
      </c>
      <c r="Y14" s="7"/>
    </row>
    <row r="15" spans="3:39">
      <c r="K15" s="5">
        <f t="shared" si="9"/>
        <v>7.0000000000000007E-2</v>
      </c>
      <c r="L15" s="6">
        <f t="shared" si="0"/>
        <v>17</v>
      </c>
      <c r="M15" s="7"/>
      <c r="N15" s="5">
        <f t="shared" si="1"/>
        <v>0.27</v>
      </c>
      <c r="O15" s="6">
        <f t="shared" si="2"/>
        <v>65</v>
      </c>
      <c r="P15" s="7"/>
      <c r="Q15" s="5">
        <f t="shared" si="3"/>
        <v>0.47000000000000003</v>
      </c>
      <c r="R15" s="6">
        <f t="shared" si="4"/>
        <v>112</v>
      </c>
      <c r="S15" s="7"/>
      <c r="T15" s="5">
        <f t="shared" si="5"/>
        <v>0.67</v>
      </c>
      <c r="U15" s="6">
        <f t="shared" si="6"/>
        <v>160</v>
      </c>
      <c r="V15" s="7"/>
      <c r="W15" s="5">
        <f t="shared" si="7"/>
        <v>0.87000000000000011</v>
      </c>
      <c r="X15" s="6">
        <f t="shared" si="8"/>
        <v>208</v>
      </c>
      <c r="Y15" s="7"/>
    </row>
    <row r="16" spans="3:39">
      <c r="K16" s="5">
        <f t="shared" si="9"/>
        <v>0.08</v>
      </c>
      <c r="L16" s="6">
        <f t="shared" si="0"/>
        <v>19</v>
      </c>
      <c r="M16" s="7" t="s">
        <v>12</v>
      </c>
      <c r="N16" s="5">
        <f t="shared" si="1"/>
        <v>0.28000000000000003</v>
      </c>
      <c r="O16" s="6">
        <f t="shared" si="2"/>
        <v>67</v>
      </c>
      <c r="P16" s="7" t="s">
        <v>12</v>
      </c>
      <c r="Q16" s="5">
        <f t="shared" si="3"/>
        <v>0.48000000000000004</v>
      </c>
      <c r="R16" s="6">
        <f t="shared" si="4"/>
        <v>115</v>
      </c>
      <c r="S16" s="7"/>
      <c r="T16" s="5">
        <f t="shared" si="5"/>
        <v>0.68</v>
      </c>
      <c r="U16" s="6">
        <f t="shared" si="6"/>
        <v>163</v>
      </c>
      <c r="V16" s="7"/>
      <c r="W16" s="5">
        <f t="shared" si="7"/>
        <v>0.88000000000000012</v>
      </c>
      <c r="X16" s="6">
        <f t="shared" si="8"/>
        <v>211</v>
      </c>
      <c r="Y16" s="7"/>
    </row>
    <row r="17" spans="1:25">
      <c r="K17" s="5">
        <f t="shared" si="9"/>
        <v>0.09</v>
      </c>
      <c r="L17" s="6">
        <f t="shared" si="0"/>
        <v>22</v>
      </c>
      <c r="M17" s="7"/>
      <c r="N17" s="5">
        <f t="shared" si="1"/>
        <v>0.29000000000000004</v>
      </c>
      <c r="O17" s="6">
        <f t="shared" si="2"/>
        <v>69</v>
      </c>
      <c r="P17" s="7"/>
      <c r="Q17" s="5">
        <f t="shared" si="3"/>
        <v>0.49000000000000005</v>
      </c>
      <c r="R17" s="6">
        <f t="shared" si="4"/>
        <v>117</v>
      </c>
      <c r="S17" s="7"/>
      <c r="T17" s="5">
        <f t="shared" si="5"/>
        <v>0.69000000000000006</v>
      </c>
      <c r="U17" s="6">
        <f t="shared" si="6"/>
        <v>165</v>
      </c>
      <c r="V17" s="7"/>
      <c r="W17" s="5">
        <f t="shared" si="7"/>
        <v>0.89000000000000012</v>
      </c>
      <c r="X17" s="6">
        <f t="shared" si="8"/>
        <v>213</v>
      </c>
      <c r="Y17" s="7"/>
    </row>
    <row r="18" spans="1:25">
      <c r="K18" s="5">
        <f t="shared" si="9"/>
        <v>9.9999999999999992E-2</v>
      </c>
      <c r="L18" s="6">
        <f t="shared" si="0"/>
        <v>24</v>
      </c>
      <c r="M18" s="7"/>
      <c r="N18" s="5">
        <f t="shared" si="1"/>
        <v>0.3</v>
      </c>
      <c r="O18" s="6">
        <f t="shared" si="2"/>
        <v>72</v>
      </c>
      <c r="P18" s="7"/>
      <c r="Q18" s="5">
        <f t="shared" si="3"/>
        <v>0.5</v>
      </c>
      <c r="R18" s="6">
        <f t="shared" si="4"/>
        <v>120</v>
      </c>
      <c r="S18" s="7"/>
      <c r="T18" s="5">
        <f t="shared" si="5"/>
        <v>0.7</v>
      </c>
      <c r="U18" s="6">
        <f t="shared" si="6"/>
        <v>167</v>
      </c>
      <c r="V18" s="7"/>
      <c r="W18" s="5">
        <f t="shared" si="7"/>
        <v>0.89999999999999991</v>
      </c>
      <c r="X18" s="6">
        <f t="shared" si="8"/>
        <v>215</v>
      </c>
      <c r="Y18" s="7" t="s">
        <v>12</v>
      </c>
    </row>
    <row r="19" spans="1:25">
      <c r="A19" s="14">
        <v>0</v>
      </c>
      <c r="B19" s="14">
        <f>(($D$154-F19)*TAN(RADIANS(A19)))*$R$3</f>
        <v>0</v>
      </c>
      <c r="C19" s="14">
        <f>E163</f>
        <v>0</v>
      </c>
      <c r="D19" s="14" t="e">
        <f t="shared" ref="D19:D79" si="10">(($D$154-H19)*TAN(RADIANS(E19)))</f>
        <v>#DIV/0!</v>
      </c>
      <c r="E19" s="14" t="e">
        <f>A19/F19*H19</f>
        <v>#DIV/0!</v>
      </c>
      <c r="F19" s="14">
        <f>C163</f>
        <v>0</v>
      </c>
      <c r="G19" s="14">
        <f t="shared" ref="G19:G50" si="11">C19+B19</f>
        <v>0</v>
      </c>
      <c r="H19" s="14">
        <f t="shared" ref="H19:H50" si="12">IF(D198,C198,H18)</f>
        <v>0</v>
      </c>
      <c r="I19" s="14">
        <f t="shared" ref="I19:I50" si="13">IF(D198,G19,I18)</f>
        <v>0</v>
      </c>
      <c r="K19" s="5">
        <f t="shared" si="9"/>
        <v>0.10999999999999999</v>
      </c>
      <c r="L19" s="6">
        <f t="shared" si="0"/>
        <v>26</v>
      </c>
      <c r="M19" s="7"/>
      <c r="N19" s="5">
        <f t="shared" si="1"/>
        <v>0.31</v>
      </c>
      <c r="O19" s="6">
        <f t="shared" si="2"/>
        <v>74</v>
      </c>
      <c r="P19" s="7"/>
      <c r="Q19" s="5">
        <f t="shared" si="3"/>
        <v>0.51</v>
      </c>
      <c r="R19" s="6">
        <f t="shared" si="4"/>
        <v>122</v>
      </c>
      <c r="S19" s="7"/>
      <c r="T19" s="5">
        <f t="shared" si="5"/>
        <v>0.71</v>
      </c>
      <c r="U19" s="6">
        <f t="shared" si="6"/>
        <v>170</v>
      </c>
      <c r="V19" s="7"/>
      <c r="W19" s="5">
        <f t="shared" si="7"/>
        <v>0.90999999999999992</v>
      </c>
      <c r="X19" s="6">
        <f t="shared" si="8"/>
        <v>218</v>
      </c>
      <c r="Y19" s="7"/>
    </row>
    <row r="20" spans="1:25">
      <c r="A20" s="14">
        <f t="shared" ref="A20:A35" si="14">A19+180/100</f>
        <v>1.8</v>
      </c>
      <c r="B20" s="14">
        <f t="shared" ref="B20:B83" si="15">(($D$154-F20)*TAN(RADIANS(A20)))*$R$3</f>
        <v>7.3678083382462338</v>
      </c>
      <c r="C20" s="14">
        <f t="shared" ref="C20:C57" si="16">C19+$E$164/100</f>
        <v>0.36</v>
      </c>
      <c r="D20" s="14">
        <f t="shared" si="10"/>
        <v>0</v>
      </c>
      <c r="E20" s="14">
        <f>A20/F20*H20</f>
        <v>0</v>
      </c>
      <c r="F20" s="14">
        <f t="shared" ref="F20:F24" si="17">F19+$C$164/100</f>
        <v>2.3923210486889088</v>
      </c>
      <c r="G20" s="14">
        <f t="shared" si="11"/>
        <v>7.7278083382462341</v>
      </c>
      <c r="H20" s="14">
        <f t="shared" si="12"/>
        <v>0</v>
      </c>
      <c r="I20" s="14">
        <f t="shared" si="13"/>
        <v>0</v>
      </c>
      <c r="K20" s="5">
        <f t="shared" si="9"/>
        <v>0.11999999999999998</v>
      </c>
      <c r="L20" s="6">
        <f t="shared" si="0"/>
        <v>29</v>
      </c>
      <c r="M20" s="7"/>
      <c r="N20" s="5">
        <f t="shared" si="1"/>
        <v>0.32</v>
      </c>
      <c r="O20" s="6">
        <f t="shared" si="2"/>
        <v>77</v>
      </c>
      <c r="P20" s="7"/>
      <c r="Q20" s="5">
        <f t="shared" si="3"/>
        <v>0.52</v>
      </c>
      <c r="R20" s="6">
        <f t="shared" si="4"/>
        <v>124</v>
      </c>
      <c r="S20" s="7"/>
      <c r="T20" s="5">
        <f t="shared" si="5"/>
        <v>0.72</v>
      </c>
      <c r="U20" s="6">
        <f t="shared" si="6"/>
        <v>172</v>
      </c>
      <c r="V20" s="7" t="s">
        <v>12</v>
      </c>
      <c r="W20" s="5">
        <f t="shared" si="7"/>
        <v>0.91999999999999993</v>
      </c>
      <c r="X20" s="6">
        <f t="shared" si="8"/>
        <v>220</v>
      </c>
      <c r="Y20" s="7"/>
    </row>
    <row r="21" spans="1:25">
      <c r="A21" s="14">
        <f t="shared" si="14"/>
        <v>3.6</v>
      </c>
      <c r="B21" s="14">
        <f t="shared" si="15"/>
        <v>14.449159943247855</v>
      </c>
      <c r="C21" s="14">
        <f t="shared" si="16"/>
        <v>0.72</v>
      </c>
      <c r="D21" s="14">
        <f t="shared" si="10"/>
        <v>0</v>
      </c>
      <c r="E21" s="14">
        <f t="shared" ref="E21:E84" si="18">A21/F21*H21</f>
        <v>0</v>
      </c>
      <c r="F21" s="14">
        <f t="shared" si="17"/>
        <v>4.7846420973778176</v>
      </c>
      <c r="G21" s="14">
        <f t="shared" si="11"/>
        <v>15.169159943247855</v>
      </c>
      <c r="H21" s="14">
        <f t="shared" si="12"/>
        <v>0</v>
      </c>
      <c r="I21" s="14">
        <f t="shared" si="13"/>
        <v>0</v>
      </c>
      <c r="K21" s="5">
        <f t="shared" si="9"/>
        <v>0.12999999999999998</v>
      </c>
      <c r="L21" s="6">
        <f t="shared" si="0"/>
        <v>31</v>
      </c>
      <c r="M21" s="7"/>
      <c r="N21" s="5">
        <f t="shared" si="1"/>
        <v>0.32999999999999996</v>
      </c>
      <c r="O21" s="6">
        <f t="shared" si="2"/>
        <v>79</v>
      </c>
      <c r="P21" s="7"/>
      <c r="Q21" s="5">
        <f t="shared" si="3"/>
        <v>0.53</v>
      </c>
      <c r="R21" s="6">
        <f t="shared" si="4"/>
        <v>127</v>
      </c>
      <c r="S21" s="7"/>
      <c r="T21" s="5">
        <f t="shared" si="5"/>
        <v>0.73</v>
      </c>
      <c r="U21" s="6">
        <f t="shared" si="6"/>
        <v>175</v>
      </c>
      <c r="V21" s="7"/>
      <c r="W21" s="5">
        <f t="shared" si="7"/>
        <v>0.92999999999999994</v>
      </c>
      <c r="X21" s="6">
        <f t="shared" si="8"/>
        <v>222</v>
      </c>
      <c r="Y21" s="7"/>
    </row>
    <row r="22" spans="1:25">
      <c r="A22" s="14">
        <f t="shared" si="14"/>
        <v>5.4</v>
      </c>
      <c r="B22" s="14">
        <f t="shared" si="15"/>
        <v>21.257246500408169</v>
      </c>
      <c r="C22" s="14">
        <f t="shared" si="16"/>
        <v>1.08</v>
      </c>
      <c r="D22" s="14">
        <f t="shared" si="10"/>
        <v>0</v>
      </c>
      <c r="E22" s="14">
        <f t="shared" si="18"/>
        <v>0</v>
      </c>
      <c r="F22" s="14">
        <f t="shared" si="17"/>
        <v>7.1769631460667265</v>
      </c>
      <c r="G22" s="14">
        <f t="shared" si="11"/>
        <v>22.33724650040817</v>
      </c>
      <c r="H22" s="14">
        <f t="shared" si="12"/>
        <v>0</v>
      </c>
      <c r="I22" s="14">
        <f t="shared" si="13"/>
        <v>0</v>
      </c>
      <c r="K22" s="5">
        <f t="shared" si="9"/>
        <v>0.13999999999999999</v>
      </c>
      <c r="L22" s="6">
        <f t="shared" si="0"/>
        <v>33</v>
      </c>
      <c r="M22" s="7"/>
      <c r="N22" s="5">
        <f t="shared" si="1"/>
        <v>0.33999999999999997</v>
      </c>
      <c r="O22" s="6">
        <f t="shared" si="2"/>
        <v>81</v>
      </c>
      <c r="P22" s="7"/>
      <c r="Q22" s="5">
        <f t="shared" si="3"/>
        <v>0.54</v>
      </c>
      <c r="R22" s="6">
        <f t="shared" si="4"/>
        <v>129</v>
      </c>
      <c r="S22" s="7"/>
      <c r="T22" s="5">
        <f t="shared" si="5"/>
        <v>0.74</v>
      </c>
      <c r="U22" s="6">
        <f t="shared" si="6"/>
        <v>177</v>
      </c>
      <c r="V22" s="7"/>
      <c r="W22" s="5">
        <f t="shared" si="7"/>
        <v>0.94</v>
      </c>
      <c r="X22" s="6">
        <f t="shared" si="8"/>
        <v>225</v>
      </c>
      <c r="Y22" s="7"/>
    </row>
    <row r="23" spans="1:25">
      <c r="A23" s="14">
        <f t="shared" si="14"/>
        <v>7.2</v>
      </c>
      <c r="B23" s="14">
        <f t="shared" si="15"/>
        <v>27.804279663445858</v>
      </c>
      <c r="C23" s="14">
        <f t="shared" si="16"/>
        <v>1.44</v>
      </c>
      <c r="D23" s="14">
        <f t="shared" si="10"/>
        <v>0</v>
      </c>
      <c r="E23" s="14">
        <f t="shared" si="18"/>
        <v>0</v>
      </c>
      <c r="F23" s="14">
        <f t="shared" si="17"/>
        <v>9.5692841947556353</v>
      </c>
      <c r="G23" s="14">
        <f t="shared" si="11"/>
        <v>29.244279663445859</v>
      </c>
      <c r="H23" s="14">
        <f t="shared" si="12"/>
        <v>0</v>
      </c>
      <c r="I23" s="14">
        <f t="shared" si="13"/>
        <v>0</v>
      </c>
      <c r="K23" s="5">
        <f t="shared" si="9"/>
        <v>0.15</v>
      </c>
      <c r="L23" s="6">
        <f t="shared" si="0"/>
        <v>36</v>
      </c>
      <c r="M23" s="7"/>
      <c r="N23" s="5">
        <f t="shared" si="1"/>
        <v>0.35</v>
      </c>
      <c r="O23" s="6">
        <f t="shared" si="2"/>
        <v>84</v>
      </c>
      <c r="P23" s="7"/>
      <c r="Q23" s="5">
        <f t="shared" si="3"/>
        <v>0.55000000000000004</v>
      </c>
      <c r="R23" s="6">
        <f t="shared" si="4"/>
        <v>132</v>
      </c>
      <c r="S23" s="7" t="s">
        <v>12</v>
      </c>
      <c r="T23" s="5">
        <f t="shared" si="5"/>
        <v>0.75</v>
      </c>
      <c r="U23" s="6">
        <f t="shared" si="6"/>
        <v>179</v>
      </c>
      <c r="V23" s="7"/>
      <c r="W23" s="5">
        <f t="shared" si="7"/>
        <v>0.95</v>
      </c>
      <c r="X23" s="6">
        <f t="shared" si="8"/>
        <v>227</v>
      </c>
      <c r="Y23" s="7"/>
    </row>
    <row r="24" spans="1:25">
      <c r="A24" s="14">
        <f t="shared" si="14"/>
        <v>9</v>
      </c>
      <c r="B24" s="14">
        <f t="shared" si="15"/>
        <v>34.101578733588042</v>
      </c>
      <c r="C24" s="14">
        <f t="shared" si="16"/>
        <v>1.7999999999999998</v>
      </c>
      <c r="D24" s="14">
        <f t="shared" si="10"/>
        <v>0</v>
      </c>
      <c r="E24" s="14">
        <f t="shared" si="18"/>
        <v>0</v>
      </c>
      <c r="F24" s="14">
        <f t="shared" si="17"/>
        <v>11.961605243444545</v>
      </c>
      <c r="G24" s="14">
        <f t="shared" si="11"/>
        <v>35.901578733588039</v>
      </c>
      <c r="H24" s="14">
        <f t="shared" si="12"/>
        <v>0</v>
      </c>
      <c r="I24" s="14">
        <f t="shared" si="13"/>
        <v>0</v>
      </c>
      <c r="K24" s="5">
        <f t="shared" si="9"/>
        <v>0.16</v>
      </c>
      <c r="L24" s="6">
        <f t="shared" si="0"/>
        <v>38</v>
      </c>
      <c r="M24" s="7" t="s">
        <v>12</v>
      </c>
      <c r="N24" s="5">
        <f t="shared" si="1"/>
        <v>0.36</v>
      </c>
      <c r="O24" s="6">
        <f t="shared" si="2"/>
        <v>86</v>
      </c>
      <c r="P24" s="7"/>
      <c r="Q24" s="5">
        <f t="shared" si="3"/>
        <v>0.56000000000000005</v>
      </c>
      <c r="R24" s="6">
        <f t="shared" si="4"/>
        <v>134</v>
      </c>
      <c r="S24" s="7"/>
      <c r="T24" s="5">
        <f t="shared" si="5"/>
        <v>0.76</v>
      </c>
      <c r="U24" s="6">
        <f t="shared" si="6"/>
        <v>182</v>
      </c>
      <c r="V24" s="7"/>
      <c r="W24" s="5">
        <f t="shared" si="7"/>
        <v>0.96</v>
      </c>
      <c r="X24" s="6">
        <f t="shared" si="8"/>
        <v>230</v>
      </c>
      <c r="Y24" s="7"/>
    </row>
    <row r="25" spans="1:25">
      <c r="A25" s="14">
        <f t="shared" si="14"/>
        <v>10.8</v>
      </c>
      <c r="B25" s="14">
        <f t="shared" si="15"/>
        <v>40.159648937727432</v>
      </c>
      <c r="C25" s="14">
        <f t="shared" si="16"/>
        <v>2.1599999999999997</v>
      </c>
      <c r="D25" s="14">
        <f t="shared" si="10"/>
        <v>0</v>
      </c>
      <c r="E25" s="14">
        <f t="shared" si="18"/>
        <v>0</v>
      </c>
      <c r="F25" s="14">
        <f>F24+$C$164/100</f>
        <v>14.353926292133455</v>
      </c>
      <c r="G25" s="14">
        <f t="shared" si="11"/>
        <v>42.319648937727429</v>
      </c>
      <c r="H25" s="14">
        <f t="shared" si="12"/>
        <v>0</v>
      </c>
      <c r="I25" s="14">
        <f t="shared" si="13"/>
        <v>0</v>
      </c>
      <c r="K25" s="5">
        <f t="shared" si="9"/>
        <v>0.17</v>
      </c>
      <c r="L25" s="6">
        <f t="shared" si="0"/>
        <v>41</v>
      </c>
      <c r="M25" s="7"/>
      <c r="N25" s="5">
        <f t="shared" si="1"/>
        <v>0.37</v>
      </c>
      <c r="O25" s="6">
        <f t="shared" si="2"/>
        <v>89</v>
      </c>
      <c r="P25" s="7" t="s">
        <v>12</v>
      </c>
      <c r="Q25" s="5">
        <f t="shared" si="3"/>
        <v>0.57000000000000006</v>
      </c>
      <c r="R25" s="6">
        <f t="shared" si="4"/>
        <v>136</v>
      </c>
      <c r="S25" s="7"/>
      <c r="T25" s="5">
        <f t="shared" si="5"/>
        <v>0.77</v>
      </c>
      <c r="U25" s="6">
        <f t="shared" si="6"/>
        <v>184</v>
      </c>
      <c r="V25" s="7"/>
      <c r="W25" s="5">
        <f t="shared" si="7"/>
        <v>0.97</v>
      </c>
      <c r="X25" s="6">
        <f t="shared" si="8"/>
        <v>232</v>
      </c>
      <c r="Y25" s="7"/>
    </row>
    <row r="26" spans="1:25">
      <c r="A26" s="14">
        <f t="shared" si="14"/>
        <v>12.600000000000001</v>
      </c>
      <c r="B26" s="14">
        <f t="shared" si="15"/>
        <v>45.988251457785601</v>
      </c>
      <c r="C26" s="14">
        <f t="shared" si="16"/>
        <v>2.5199999999999996</v>
      </c>
      <c r="D26" s="14">
        <f t="shared" si="10"/>
        <v>0</v>
      </c>
      <c r="E26" s="14">
        <f t="shared" si="18"/>
        <v>0</v>
      </c>
      <c r="F26" s="14">
        <f t="shared" ref="F26:F89" si="19">F25+$C$164/100</f>
        <v>16.746247340822364</v>
      </c>
      <c r="G26" s="14">
        <f t="shared" si="11"/>
        <v>48.508251457785605</v>
      </c>
      <c r="H26" s="14">
        <f t="shared" si="12"/>
        <v>0</v>
      </c>
      <c r="I26" s="14">
        <f t="shared" si="13"/>
        <v>0</v>
      </c>
      <c r="K26" s="5">
        <f t="shared" si="9"/>
        <v>0.18000000000000002</v>
      </c>
      <c r="L26" s="6">
        <f t="shared" si="0"/>
        <v>43</v>
      </c>
      <c r="M26" s="7"/>
      <c r="N26" s="5">
        <f t="shared" si="1"/>
        <v>0.38</v>
      </c>
      <c r="O26" s="6">
        <f t="shared" si="2"/>
        <v>91</v>
      </c>
      <c r="P26" s="7"/>
      <c r="Q26" s="5">
        <f t="shared" si="3"/>
        <v>0.58000000000000007</v>
      </c>
      <c r="R26" s="6">
        <f t="shared" si="4"/>
        <v>139</v>
      </c>
      <c r="S26" s="7"/>
      <c r="T26" s="5">
        <f t="shared" si="5"/>
        <v>0.78</v>
      </c>
      <c r="U26" s="6">
        <f t="shared" si="6"/>
        <v>187</v>
      </c>
      <c r="V26" s="7"/>
      <c r="W26" s="5">
        <f t="shared" si="7"/>
        <v>0.98</v>
      </c>
      <c r="X26" s="6">
        <f t="shared" si="8"/>
        <v>234</v>
      </c>
      <c r="Y26" s="7"/>
    </row>
    <row r="27" spans="1:25">
      <c r="A27" s="14">
        <f t="shared" si="14"/>
        <v>14.400000000000002</v>
      </c>
      <c r="B27" s="14">
        <f t="shared" si="15"/>
        <v>51.596466204567271</v>
      </c>
      <c r="C27" s="14">
        <f t="shared" si="16"/>
        <v>2.8799999999999994</v>
      </c>
      <c r="D27" s="14">
        <f t="shared" si="10"/>
        <v>25.798233102283628</v>
      </c>
      <c r="E27" s="14">
        <f t="shared" si="18"/>
        <v>14.399999999999999</v>
      </c>
      <c r="F27" s="14">
        <f t="shared" si="19"/>
        <v>19.138568389511274</v>
      </c>
      <c r="G27" s="14">
        <f t="shared" si="11"/>
        <v>54.476466204567274</v>
      </c>
      <c r="H27" s="14">
        <f t="shared" si="12"/>
        <v>19.138568389511271</v>
      </c>
      <c r="I27" s="14">
        <f t="shared" si="13"/>
        <v>54.476466204567274</v>
      </c>
      <c r="K27" s="5">
        <f t="shared" si="9"/>
        <v>0.19000000000000003</v>
      </c>
      <c r="L27" s="6">
        <f t="shared" si="0"/>
        <v>45</v>
      </c>
      <c r="M27" s="7"/>
      <c r="N27" s="5">
        <f t="shared" si="1"/>
        <v>0.39</v>
      </c>
      <c r="O27" s="6">
        <f t="shared" si="2"/>
        <v>93</v>
      </c>
      <c r="P27" s="7"/>
      <c r="Q27" s="5">
        <f t="shared" si="3"/>
        <v>0.59000000000000008</v>
      </c>
      <c r="R27" s="6">
        <f t="shared" si="4"/>
        <v>141</v>
      </c>
      <c r="S27" s="7"/>
      <c r="T27" s="5">
        <f t="shared" si="5"/>
        <v>0.79</v>
      </c>
      <c r="U27" s="6">
        <f t="shared" si="6"/>
        <v>189</v>
      </c>
      <c r="V27" s="7"/>
      <c r="W27" s="5">
        <f t="shared" si="7"/>
        <v>0.99</v>
      </c>
      <c r="X27" s="6">
        <f t="shared" si="8"/>
        <v>237</v>
      </c>
      <c r="Y27" s="7"/>
    </row>
    <row r="28" spans="1:25" ht="15.75" thickBot="1">
      <c r="A28" s="14">
        <f t="shared" si="14"/>
        <v>16.200000000000003</v>
      </c>
      <c r="B28" s="14">
        <f t="shared" si="15"/>
        <v>56.992748194673652</v>
      </c>
      <c r="C28" s="14">
        <f t="shared" si="16"/>
        <v>3.2399999999999993</v>
      </c>
      <c r="D28" s="14">
        <f t="shared" si="10"/>
        <v>25.798233102283628</v>
      </c>
      <c r="E28" s="14">
        <f t="shared" si="18"/>
        <v>14.399999999999999</v>
      </c>
      <c r="F28" s="14">
        <f t="shared" si="19"/>
        <v>21.530889438200184</v>
      </c>
      <c r="G28" s="14">
        <f t="shared" si="11"/>
        <v>60.232748194673654</v>
      </c>
      <c r="H28" s="14">
        <f t="shared" si="12"/>
        <v>19.138568389511271</v>
      </c>
      <c r="I28" s="14">
        <f t="shared" si="13"/>
        <v>54.476466204567274</v>
      </c>
      <c r="K28" s="8">
        <f t="shared" si="9"/>
        <v>0.20000000000000004</v>
      </c>
      <c r="L28" s="9">
        <f t="shared" si="0"/>
        <v>48</v>
      </c>
      <c r="M28" s="10"/>
      <c r="N28" s="8">
        <f t="shared" si="1"/>
        <v>0.4</v>
      </c>
      <c r="O28" s="9">
        <f t="shared" si="2"/>
        <v>96</v>
      </c>
      <c r="P28" s="10"/>
      <c r="Q28" s="8">
        <f t="shared" si="3"/>
        <v>0.60000000000000009</v>
      </c>
      <c r="R28" s="9">
        <f t="shared" si="4"/>
        <v>144</v>
      </c>
      <c r="S28" s="10"/>
      <c r="T28" s="8">
        <f t="shared" si="5"/>
        <v>0.8</v>
      </c>
      <c r="U28" s="9">
        <f t="shared" si="6"/>
        <v>191</v>
      </c>
      <c r="V28" s="10" t="s">
        <v>12</v>
      </c>
      <c r="W28" s="8">
        <f t="shared" si="7"/>
        <v>1</v>
      </c>
      <c r="X28" s="9">
        <f t="shared" si="8"/>
        <v>239</v>
      </c>
      <c r="Y28" s="11"/>
    </row>
    <row r="29" spans="1:25" s="14" customFormat="1">
      <c r="A29" s="14">
        <f t="shared" si="14"/>
        <v>18.000000000000004</v>
      </c>
      <c r="B29" s="14">
        <f t="shared" si="15"/>
        <v>62.184978274527062</v>
      </c>
      <c r="C29" s="14">
        <f t="shared" si="16"/>
        <v>3.5999999999999992</v>
      </c>
      <c r="D29" s="14">
        <f t="shared" si="10"/>
        <v>25.798233102283628</v>
      </c>
      <c r="E29" s="14">
        <f>A29/F29*H29</f>
        <v>14.399999999999999</v>
      </c>
      <c r="F29" s="14">
        <f t="shared" si="19"/>
        <v>23.923210486889094</v>
      </c>
      <c r="G29" s="14">
        <f t="shared" si="11"/>
        <v>65.784978274527063</v>
      </c>
      <c r="H29" s="14">
        <f t="shared" si="12"/>
        <v>19.138568389511271</v>
      </c>
      <c r="I29" s="14">
        <f t="shared" si="13"/>
        <v>54.476466204567274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14" customFormat="1">
      <c r="A30" s="14">
        <f t="shared" si="14"/>
        <v>19.800000000000004</v>
      </c>
      <c r="B30" s="14">
        <f t="shared" si="15"/>
        <v>67.180508837931811</v>
      </c>
      <c r="C30" s="14">
        <f t="shared" si="16"/>
        <v>3.9599999999999991</v>
      </c>
      <c r="D30" s="14">
        <f t="shared" si="10"/>
        <v>25.798233102283628</v>
      </c>
      <c r="E30" s="14">
        <f t="shared" si="18"/>
        <v>14.399999999999999</v>
      </c>
      <c r="F30" s="14">
        <f t="shared" si="19"/>
        <v>26.315531535578003</v>
      </c>
      <c r="G30" s="14">
        <f t="shared" si="11"/>
        <v>71.140508837931804</v>
      </c>
      <c r="H30" s="14">
        <f t="shared" si="12"/>
        <v>19.138568389511271</v>
      </c>
      <c r="I30" s="14">
        <f t="shared" si="13"/>
        <v>54.476466204567274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14" customFormat="1">
      <c r="A31" s="14">
        <f t="shared" si="14"/>
        <v>21.600000000000005</v>
      </c>
      <c r="B31" s="14">
        <f t="shared" si="15"/>
        <v>71.986205100132977</v>
      </c>
      <c r="C31" s="14">
        <f t="shared" si="16"/>
        <v>4.3199999999999994</v>
      </c>
      <c r="D31" s="14">
        <f t="shared" si="10"/>
        <v>25.798233102283628</v>
      </c>
      <c r="E31" s="14">
        <f t="shared" si="18"/>
        <v>14.399999999999999</v>
      </c>
      <c r="F31" s="14">
        <f t="shared" si="19"/>
        <v>28.707852584266913</v>
      </c>
      <c r="G31" s="14">
        <f t="shared" si="11"/>
        <v>76.306205100132971</v>
      </c>
      <c r="H31" s="14">
        <f t="shared" si="12"/>
        <v>19.138568389511271</v>
      </c>
      <c r="I31" s="14">
        <f t="shared" si="13"/>
        <v>54.476466204567274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14" customFormat="1">
      <c r="A32" s="14">
        <f t="shared" si="14"/>
        <v>23.400000000000006</v>
      </c>
      <c r="B32" s="14">
        <f t="shared" si="15"/>
        <v>76.608482419788672</v>
      </c>
      <c r="C32" s="14">
        <f t="shared" si="16"/>
        <v>4.68</v>
      </c>
      <c r="D32" s="14">
        <f t="shared" si="10"/>
        <v>25.798233102283628</v>
      </c>
      <c r="E32" s="14">
        <f t="shared" si="18"/>
        <v>14.399999999999999</v>
      </c>
      <c r="F32" s="14">
        <f t="shared" si="19"/>
        <v>31.100173632955823</v>
      </c>
      <c r="G32" s="14">
        <f t="shared" si="11"/>
        <v>81.288482419788664</v>
      </c>
      <c r="H32" s="14">
        <f t="shared" si="12"/>
        <v>19.138568389511271</v>
      </c>
      <c r="I32" s="14">
        <f t="shared" si="13"/>
        <v>54.476466204567274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14" customFormat="1">
      <c r="A33" s="14">
        <f t="shared" si="14"/>
        <v>25.200000000000006</v>
      </c>
      <c r="B33" s="14">
        <f t="shared" si="15"/>
        <v>81.053340098777014</v>
      </c>
      <c r="C33" s="14">
        <f t="shared" si="16"/>
        <v>5.04</v>
      </c>
      <c r="D33" s="14">
        <f t="shared" si="10"/>
        <v>25.798233102283636</v>
      </c>
      <c r="E33" s="14">
        <f t="shared" si="18"/>
        <v>14.4</v>
      </c>
      <c r="F33" s="14">
        <f t="shared" si="19"/>
        <v>33.492494681644729</v>
      </c>
      <c r="G33" s="14">
        <f t="shared" si="11"/>
        <v>86.09334009877702</v>
      </c>
      <c r="H33" s="14">
        <f t="shared" si="12"/>
        <v>19.138568389511271</v>
      </c>
      <c r="I33" s="14">
        <f t="shared" si="13"/>
        <v>54.476466204567274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14" customFormat="1" ht="23.25">
      <c r="A34" s="14">
        <f t="shared" si="14"/>
        <v>27.000000000000007</v>
      </c>
      <c r="B34" s="14">
        <f t="shared" si="15"/>
        <v>85.326392036773981</v>
      </c>
      <c r="C34" s="14">
        <f t="shared" si="16"/>
        <v>5.4</v>
      </c>
      <c r="D34" s="14">
        <f t="shared" si="10"/>
        <v>25.798233102283643</v>
      </c>
      <c r="E34" s="14">
        <f t="shared" si="18"/>
        <v>14.400000000000004</v>
      </c>
      <c r="F34" s="14">
        <f t="shared" si="19"/>
        <v>35.884815730333635</v>
      </c>
      <c r="G34" s="14">
        <f t="shared" si="11"/>
        <v>90.726392036773987</v>
      </c>
      <c r="H34" s="14">
        <f t="shared" si="12"/>
        <v>19.138568389511271</v>
      </c>
      <c r="I34" s="14">
        <f t="shared" si="13"/>
        <v>54.476466204567274</v>
      </c>
      <c r="K34" s="19" t="s">
        <v>28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14" customFormat="1" ht="34.5">
      <c r="A35" s="14">
        <f t="shared" si="14"/>
        <v>28.800000000000008</v>
      </c>
      <c r="B35" s="14">
        <f t="shared" si="15"/>
        <v>89.432894571768173</v>
      </c>
      <c r="C35" s="14">
        <f t="shared" si="16"/>
        <v>5.7600000000000007</v>
      </c>
      <c r="D35" s="14">
        <f t="shared" si="10"/>
        <v>44.716447285884087</v>
      </c>
      <c r="E35" s="14">
        <f t="shared" si="18"/>
        <v>28.800000000000008</v>
      </c>
      <c r="F35" s="14">
        <f t="shared" si="19"/>
        <v>38.277136779022541</v>
      </c>
      <c r="G35" s="14">
        <f t="shared" si="11"/>
        <v>95.192894571768178</v>
      </c>
      <c r="H35" s="14">
        <f t="shared" si="12"/>
        <v>38.277136779022541</v>
      </c>
      <c r="I35" s="14">
        <f t="shared" si="13"/>
        <v>95.192894571768178</v>
      </c>
      <c r="K35" s="20" t="s">
        <v>27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14" customFormat="1">
      <c r="A36" s="14">
        <f>A35+180/100</f>
        <v>30.600000000000009</v>
      </c>
      <c r="B36" s="14">
        <f t="shared" si="15"/>
        <v>93.37777179804975</v>
      </c>
      <c r="C36" s="14">
        <f t="shared" si="16"/>
        <v>6.120000000000001</v>
      </c>
      <c r="D36" s="14">
        <f t="shared" si="10"/>
        <v>44.716447285884087</v>
      </c>
      <c r="E36" s="14">
        <f t="shared" si="18"/>
        <v>28.800000000000011</v>
      </c>
      <c r="F36" s="14">
        <f t="shared" si="19"/>
        <v>40.669457827711447</v>
      </c>
      <c r="G36" s="14">
        <f t="shared" si="11"/>
        <v>99.497771798049754</v>
      </c>
      <c r="H36" s="14">
        <f t="shared" si="12"/>
        <v>38.277136779022541</v>
      </c>
      <c r="I36" s="14">
        <f t="shared" si="13"/>
        <v>95.192894571768178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s="14" customFormat="1">
      <c r="A37" s="14">
        <f t="shared" ref="A37:A100" si="20">A36+180/100</f>
        <v>32.400000000000006</v>
      </c>
      <c r="B37" s="14">
        <f t="shared" si="15"/>
        <v>97.165638618818264</v>
      </c>
      <c r="C37" s="14">
        <f t="shared" si="16"/>
        <v>6.4800000000000013</v>
      </c>
      <c r="D37" s="14">
        <f t="shared" si="10"/>
        <v>44.716447285884087</v>
      </c>
      <c r="E37" s="14">
        <f t="shared" si="18"/>
        <v>28.800000000000011</v>
      </c>
      <c r="F37" s="14">
        <f t="shared" si="19"/>
        <v>43.061778876400354</v>
      </c>
      <c r="G37" s="14">
        <f t="shared" si="11"/>
        <v>103.64563861881827</v>
      </c>
      <c r="H37" s="14">
        <f t="shared" si="12"/>
        <v>38.277136779022541</v>
      </c>
      <c r="I37" s="14">
        <f t="shared" si="13"/>
        <v>95.192894571768178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s="14" customFormat="1">
      <c r="A38" s="14">
        <f t="shared" si="20"/>
        <v>34.200000000000003</v>
      </c>
      <c r="B38" s="14">
        <f t="shared" si="15"/>
        <v>100.80082176063826</v>
      </c>
      <c r="C38" s="14">
        <f t="shared" si="16"/>
        <v>6.8400000000000016</v>
      </c>
      <c r="D38" s="14">
        <f t="shared" si="10"/>
        <v>44.716447285884087</v>
      </c>
      <c r="E38" s="14">
        <f t="shared" si="18"/>
        <v>28.800000000000008</v>
      </c>
      <c r="F38" s="14">
        <f t="shared" si="19"/>
        <v>45.45409992508926</v>
      </c>
      <c r="G38" s="14">
        <f t="shared" si="11"/>
        <v>107.64082176063826</v>
      </c>
      <c r="H38" s="14">
        <f t="shared" si="12"/>
        <v>38.277136779022541</v>
      </c>
      <c r="I38" s="14">
        <f t="shared" si="13"/>
        <v>95.192894571768178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s="14" customFormat="1">
      <c r="A39" s="14">
        <f t="shared" si="20"/>
        <v>36</v>
      </c>
      <c r="B39" s="14">
        <f t="shared" si="15"/>
        <v>104.28737895089256</v>
      </c>
      <c r="C39" s="14">
        <f t="shared" si="16"/>
        <v>7.200000000000002</v>
      </c>
      <c r="D39" s="14">
        <f t="shared" si="10"/>
        <v>44.716447285884087</v>
      </c>
      <c r="E39" s="14">
        <f t="shared" si="18"/>
        <v>28.800000000000008</v>
      </c>
      <c r="F39" s="14">
        <f t="shared" si="19"/>
        <v>47.846420973778166</v>
      </c>
      <c r="G39" s="14">
        <f t="shared" si="11"/>
        <v>111.48737895089256</v>
      </c>
      <c r="H39" s="14">
        <f t="shared" si="12"/>
        <v>38.277136779022541</v>
      </c>
      <c r="I39" s="14">
        <f t="shared" si="13"/>
        <v>95.192894571768178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s="14" customFormat="1">
      <c r="A40" s="14">
        <f t="shared" si="20"/>
        <v>37.799999999999997</v>
      </c>
      <c r="B40" s="14">
        <f t="shared" si="15"/>
        <v>107.62911643660119</v>
      </c>
      <c r="C40" s="14">
        <f t="shared" si="16"/>
        <v>7.5600000000000023</v>
      </c>
      <c r="D40" s="14">
        <f t="shared" si="10"/>
        <v>44.716447285884087</v>
      </c>
      <c r="E40" s="14">
        <f t="shared" si="18"/>
        <v>28.800000000000008</v>
      </c>
      <c r="F40" s="14">
        <f t="shared" si="19"/>
        <v>50.238742022467072</v>
      </c>
      <c r="G40" s="14">
        <f t="shared" si="11"/>
        <v>115.1891164366012</v>
      </c>
      <c r="H40" s="14">
        <f t="shared" si="12"/>
        <v>38.277136779022541</v>
      </c>
      <c r="I40" s="14">
        <f t="shared" si="13"/>
        <v>95.192894571768178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s="14" customFormat="1">
      <c r="A41" s="14">
        <f t="shared" si="20"/>
        <v>39.599999999999994</v>
      </c>
      <c r="B41" s="14">
        <f t="shared" si="15"/>
        <v>110.82960500302806</v>
      </c>
      <c r="C41" s="14">
        <f t="shared" si="16"/>
        <v>7.9200000000000026</v>
      </c>
      <c r="D41" s="14">
        <f t="shared" si="10"/>
        <v>44.716447285884087</v>
      </c>
      <c r="E41" s="14">
        <f t="shared" si="18"/>
        <v>28.800000000000008</v>
      </c>
      <c r="F41" s="14">
        <f t="shared" si="19"/>
        <v>52.631063071155978</v>
      </c>
      <c r="G41" s="14">
        <f t="shared" si="11"/>
        <v>118.74960500302807</v>
      </c>
      <c r="H41" s="14">
        <f t="shared" si="12"/>
        <v>38.277136779022541</v>
      </c>
      <c r="I41" s="14">
        <f t="shared" si="13"/>
        <v>95.192894571768178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s="14" customFormat="1">
      <c r="A42" s="14">
        <f t="shared" si="20"/>
        <v>41.399999999999991</v>
      </c>
      <c r="B42" s="14">
        <f t="shared" si="15"/>
        <v>113.892194633001</v>
      </c>
      <c r="C42" s="14">
        <f t="shared" si="16"/>
        <v>8.2800000000000029</v>
      </c>
      <c r="D42" s="14">
        <f t="shared" si="10"/>
        <v>44.716447285884072</v>
      </c>
      <c r="E42" s="14">
        <f t="shared" si="18"/>
        <v>28.8</v>
      </c>
      <c r="F42" s="14">
        <f t="shared" si="19"/>
        <v>55.023384119844884</v>
      </c>
      <c r="G42" s="14">
        <f t="shared" si="11"/>
        <v>122.172194633001</v>
      </c>
      <c r="H42" s="14">
        <f t="shared" si="12"/>
        <v>38.277136779022541</v>
      </c>
      <c r="I42" s="14">
        <f t="shared" si="13"/>
        <v>95.192894571768178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s="14" customFormat="1">
      <c r="A43" s="14">
        <f t="shared" si="20"/>
        <v>43.199999999999989</v>
      </c>
      <c r="B43" s="14">
        <f t="shared" si="15"/>
        <v>116.82002793249035</v>
      </c>
      <c r="C43" s="14">
        <f t="shared" si="16"/>
        <v>8.6400000000000023</v>
      </c>
      <c r="D43" s="14">
        <f t="shared" si="10"/>
        <v>44.716447285884072</v>
      </c>
      <c r="E43" s="14">
        <f t="shared" si="18"/>
        <v>28.8</v>
      </c>
      <c r="F43" s="14">
        <f t="shared" si="19"/>
        <v>57.41570516853379</v>
      </c>
      <c r="G43" s="14">
        <f t="shared" si="11"/>
        <v>125.46002793249035</v>
      </c>
      <c r="H43" s="14">
        <f t="shared" si="12"/>
        <v>38.277136779022541</v>
      </c>
      <c r="I43" s="14">
        <f t="shared" si="13"/>
        <v>95.192894571768178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s="14" customFormat="1">
      <c r="A44" s="14">
        <f t="shared" si="20"/>
        <v>44.999999999999986</v>
      </c>
      <c r="B44" s="14">
        <f t="shared" si="15"/>
        <v>119.61605243444541</v>
      </c>
      <c r="C44" s="14">
        <f t="shared" si="16"/>
        <v>9.0000000000000018</v>
      </c>
      <c r="D44" s="14">
        <f t="shared" si="10"/>
        <v>44.716447285884072</v>
      </c>
      <c r="E44" s="14">
        <f t="shared" si="18"/>
        <v>28.8</v>
      </c>
      <c r="F44" s="14">
        <f t="shared" si="19"/>
        <v>59.808026217222697</v>
      </c>
      <c r="G44" s="14">
        <f t="shared" si="11"/>
        <v>128.61605243444541</v>
      </c>
      <c r="H44" s="14">
        <f t="shared" si="12"/>
        <v>38.277136779022541</v>
      </c>
      <c r="I44" s="14">
        <f t="shared" si="13"/>
        <v>95.192894571768178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s="14" customFormat="1">
      <c r="A45" s="14">
        <f t="shared" si="20"/>
        <v>46.799999999999983</v>
      </c>
      <c r="B45" s="14">
        <f t="shared" si="15"/>
        <v>122.28303188093123</v>
      </c>
      <c r="C45" s="14">
        <f t="shared" si="16"/>
        <v>9.3600000000000012</v>
      </c>
      <c r="D45" s="14">
        <f t="shared" si="10"/>
        <v>44.716447285884072</v>
      </c>
      <c r="E45" s="14">
        <f t="shared" si="18"/>
        <v>28.8</v>
      </c>
      <c r="F45" s="14">
        <f t="shared" si="19"/>
        <v>62.200347265911603</v>
      </c>
      <c r="G45" s="14">
        <f t="shared" si="11"/>
        <v>131.64303188093123</v>
      </c>
      <c r="H45" s="14">
        <f t="shared" si="12"/>
        <v>38.277136779022541</v>
      </c>
      <c r="I45" s="14">
        <f t="shared" si="13"/>
        <v>95.192894571768178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s="14" customFormat="1">
      <c r="A46" s="14">
        <f t="shared" si="20"/>
        <v>48.59999999999998</v>
      </c>
      <c r="B46" s="14">
        <f t="shared" si="15"/>
        <v>124.82355657303924</v>
      </c>
      <c r="C46" s="14">
        <f t="shared" si="16"/>
        <v>9.7200000000000006</v>
      </c>
      <c r="D46" s="14">
        <f t="shared" si="10"/>
        <v>44.716447285884065</v>
      </c>
      <c r="E46" s="14">
        <f t="shared" si="18"/>
        <v>28.799999999999997</v>
      </c>
      <c r="F46" s="14">
        <f t="shared" si="19"/>
        <v>64.592668314600516</v>
      </c>
      <c r="G46" s="14">
        <f t="shared" si="11"/>
        <v>134.54355657303924</v>
      </c>
      <c r="H46" s="14">
        <f t="shared" si="12"/>
        <v>38.277136779022541</v>
      </c>
      <c r="I46" s="14">
        <f t="shared" si="13"/>
        <v>95.192894571768178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s="14" customFormat="1">
      <c r="A47" s="14">
        <f t="shared" si="20"/>
        <v>50.399999999999977</v>
      </c>
      <c r="B47" s="14">
        <f t="shared" si="15"/>
        <v>127.24005286867799</v>
      </c>
      <c r="C47" s="14">
        <f t="shared" si="16"/>
        <v>10.08</v>
      </c>
      <c r="D47" s="14">
        <f t="shared" si="10"/>
        <v>63.620026434339017</v>
      </c>
      <c r="E47" s="14">
        <f t="shared" si="18"/>
        <v>50.4</v>
      </c>
      <c r="F47" s="14">
        <f t="shared" si="19"/>
        <v>66.984989363289429</v>
      </c>
      <c r="G47" s="14">
        <f t="shared" si="11"/>
        <v>137.320052868678</v>
      </c>
      <c r="H47" s="14">
        <f t="shared" si="12"/>
        <v>66.984989363289458</v>
      </c>
      <c r="I47" s="14">
        <f t="shared" si="13"/>
        <v>137.320052868678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s="14" customFormat="1">
      <c r="A48" s="14">
        <f t="shared" si="20"/>
        <v>52.199999999999974</v>
      </c>
      <c r="B48" s="14">
        <f t="shared" si="15"/>
        <v>129.53479190003702</v>
      </c>
      <c r="C48" s="14">
        <f t="shared" si="16"/>
        <v>10.44</v>
      </c>
      <c r="D48" s="14">
        <f t="shared" si="10"/>
        <v>63.620026434338996</v>
      </c>
      <c r="E48" s="14">
        <f t="shared" si="18"/>
        <v>50.399999999999991</v>
      </c>
      <c r="F48" s="14">
        <f t="shared" si="19"/>
        <v>69.377310411978343</v>
      </c>
      <c r="G48" s="14">
        <f t="shared" si="11"/>
        <v>139.97479190003702</v>
      </c>
      <c r="H48" s="14">
        <f t="shared" si="12"/>
        <v>66.984989363289458</v>
      </c>
      <c r="I48" s="14">
        <f t="shared" si="13"/>
        <v>137.320052868678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s="14" customFormat="1">
      <c r="A49" s="14">
        <f t="shared" si="20"/>
        <v>53.999999999999972</v>
      </c>
      <c r="B49" s="14">
        <f t="shared" si="15"/>
        <v>131.70989757512197</v>
      </c>
      <c r="C49" s="14">
        <f t="shared" si="16"/>
        <v>10.799999999999999</v>
      </c>
      <c r="D49" s="14">
        <f t="shared" si="10"/>
        <v>63.620026434338996</v>
      </c>
      <c r="E49" s="14">
        <f t="shared" si="18"/>
        <v>50.399999999999991</v>
      </c>
      <c r="F49" s="14">
        <f t="shared" si="19"/>
        <v>71.769631460667256</v>
      </c>
      <c r="G49" s="14">
        <f t="shared" si="11"/>
        <v>142.50989757512198</v>
      </c>
      <c r="H49" s="14">
        <f t="shared" si="12"/>
        <v>66.984989363289458</v>
      </c>
      <c r="I49" s="14">
        <f t="shared" si="13"/>
        <v>137.320052868678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s="14" customFormat="1">
      <c r="A50" s="14">
        <f t="shared" si="20"/>
        <v>55.799999999999969</v>
      </c>
      <c r="B50" s="14">
        <f t="shared" si="15"/>
        <v>133.76735392116916</v>
      </c>
      <c r="C50" s="14">
        <f t="shared" si="16"/>
        <v>11.159999999999998</v>
      </c>
      <c r="D50" s="14">
        <f t="shared" si="10"/>
        <v>63.620026434338982</v>
      </c>
      <c r="E50" s="14">
        <f t="shared" si="18"/>
        <v>50.399999999999984</v>
      </c>
      <c r="F50" s="14">
        <f t="shared" si="19"/>
        <v>74.161952509356169</v>
      </c>
      <c r="G50" s="14">
        <f t="shared" si="11"/>
        <v>144.92735392116916</v>
      </c>
      <c r="H50" s="14">
        <f t="shared" si="12"/>
        <v>66.984989363289458</v>
      </c>
      <c r="I50" s="14">
        <f t="shared" si="13"/>
        <v>137.320052868678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s="14" customFormat="1">
      <c r="A51" s="14">
        <f t="shared" si="20"/>
        <v>57.599999999999966</v>
      </c>
      <c r="B51" s="14">
        <f t="shared" si="15"/>
        <v>135.70901182186205</v>
      </c>
      <c r="C51" s="14">
        <f t="shared" si="16"/>
        <v>11.519999999999998</v>
      </c>
      <c r="D51" s="14">
        <f t="shared" si="10"/>
        <v>63.620026434338961</v>
      </c>
      <c r="E51" s="14">
        <f t="shared" si="18"/>
        <v>50.399999999999977</v>
      </c>
      <c r="F51" s="14">
        <f t="shared" si="19"/>
        <v>76.554273558045082</v>
      </c>
      <c r="G51" s="14">
        <f t="shared" ref="G51:G82" si="21">C51+B51</f>
        <v>147.22901182186206</v>
      </c>
      <c r="H51" s="14">
        <f t="shared" ref="H51:H82" si="22">IF(D230,C230,H50)</f>
        <v>66.984989363289458</v>
      </c>
      <c r="I51" s="14">
        <f t="shared" ref="I51:I82" si="23">IF(D230,G51,I50)</f>
        <v>137.320052868678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s="14" customFormat="1">
      <c r="A52" s="14">
        <f t="shared" si="20"/>
        <v>59.399999999999963</v>
      </c>
      <c r="B52" s="14">
        <f t="shared" si="15"/>
        <v>137.53659519500567</v>
      </c>
      <c r="C52" s="14">
        <f t="shared" si="16"/>
        <v>11.879999999999997</v>
      </c>
      <c r="D52" s="14">
        <f t="shared" si="10"/>
        <v>63.620026434338961</v>
      </c>
      <c r="E52" s="14">
        <f t="shared" si="18"/>
        <v>50.399999999999977</v>
      </c>
      <c r="F52" s="14">
        <f t="shared" si="19"/>
        <v>78.946594606733996</v>
      </c>
      <c r="G52" s="14">
        <f t="shared" si="21"/>
        <v>149.41659519500567</v>
      </c>
      <c r="H52" s="14">
        <f t="shared" si="22"/>
        <v>66.984989363289458</v>
      </c>
      <c r="I52" s="14">
        <f t="shared" si="23"/>
        <v>137.320052868678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s="14" customFormat="1">
      <c r="A53" s="14">
        <f t="shared" si="20"/>
        <v>61.19999999999996</v>
      </c>
      <c r="B53" s="14">
        <f t="shared" si="15"/>
        <v>139.2517066525912</v>
      </c>
      <c r="C53" s="14">
        <f t="shared" si="16"/>
        <v>12.239999999999997</v>
      </c>
      <c r="D53" s="14">
        <f t="shared" si="10"/>
        <v>63.620026434338939</v>
      </c>
      <c r="E53" s="14">
        <f t="shared" si="18"/>
        <v>50.39999999999997</v>
      </c>
      <c r="F53" s="14">
        <f t="shared" si="19"/>
        <v>81.338915655422909</v>
      </c>
      <c r="G53" s="14">
        <f t="shared" si="21"/>
        <v>151.4917066525912</v>
      </c>
      <c r="H53" s="14">
        <f t="shared" si="22"/>
        <v>66.984989363289458</v>
      </c>
      <c r="I53" s="14">
        <f t="shared" si="23"/>
        <v>137.320052868678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s="14" customFormat="1">
      <c r="A54" s="14">
        <f t="shared" si="20"/>
        <v>62.999999999999957</v>
      </c>
      <c r="B54" s="14">
        <f t="shared" si="15"/>
        <v>140.85583268093822</v>
      </c>
      <c r="C54" s="14">
        <f t="shared" si="16"/>
        <v>12.599999999999996</v>
      </c>
      <c r="D54" s="14">
        <f t="shared" si="10"/>
        <v>63.620026434338939</v>
      </c>
      <c r="E54" s="14">
        <f t="shared" si="18"/>
        <v>50.39999999999997</v>
      </c>
      <c r="F54" s="14">
        <f t="shared" si="19"/>
        <v>83.731236704111822</v>
      </c>
      <c r="G54" s="14">
        <f t="shared" si="21"/>
        <v>153.45583268093822</v>
      </c>
      <c r="H54" s="14">
        <f t="shared" si="22"/>
        <v>66.984989363289458</v>
      </c>
      <c r="I54" s="14">
        <f t="shared" si="23"/>
        <v>137.320052868678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s="14" customFormat="1">
      <c r="A55" s="14">
        <f t="shared" si="20"/>
        <v>64.799999999999955</v>
      </c>
      <c r="B55" s="14">
        <f t="shared" si="15"/>
        <v>142.35034837477428</v>
      </c>
      <c r="C55" s="14">
        <f t="shared" si="16"/>
        <v>12.959999999999996</v>
      </c>
      <c r="D55" s="14">
        <f t="shared" si="10"/>
        <v>63.620026434338925</v>
      </c>
      <c r="E55" s="14">
        <f t="shared" si="18"/>
        <v>50.399999999999963</v>
      </c>
      <c r="F55" s="14">
        <f t="shared" si="19"/>
        <v>86.123557752800735</v>
      </c>
      <c r="G55" s="14">
        <f t="shared" si="21"/>
        <v>155.31034837477429</v>
      </c>
      <c r="H55" s="14">
        <f t="shared" si="22"/>
        <v>66.984989363289458</v>
      </c>
      <c r="I55" s="14">
        <f t="shared" si="23"/>
        <v>137.320052868678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s="14" customFormat="1">
      <c r="A56" s="14">
        <f t="shared" si="20"/>
        <v>66.599999999999952</v>
      </c>
      <c r="B56" s="14">
        <f t="shared" si="15"/>
        <v>143.73652175565891</v>
      </c>
      <c r="C56" s="14">
        <f t="shared" si="16"/>
        <v>13.319999999999995</v>
      </c>
      <c r="D56" s="14">
        <f t="shared" si="10"/>
        <v>71.868260877829456</v>
      </c>
      <c r="E56" s="14">
        <f t="shared" si="18"/>
        <v>66.599999999999966</v>
      </c>
      <c r="F56" s="14">
        <f t="shared" si="19"/>
        <v>88.515878801489649</v>
      </c>
      <c r="G56" s="14">
        <f t="shared" si="21"/>
        <v>157.05652175565891</v>
      </c>
      <c r="H56" s="14">
        <f t="shared" si="22"/>
        <v>88.515878801489663</v>
      </c>
      <c r="I56" s="14">
        <f t="shared" si="23"/>
        <v>157.05652175565891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s="14" customFormat="1">
      <c r="A57" s="14">
        <f t="shared" si="20"/>
        <v>68.399999999999949</v>
      </c>
      <c r="B57" s="14">
        <f t="shared" si="15"/>
        <v>145.01551770202528</v>
      </c>
      <c r="C57" s="14">
        <f t="shared" si="16"/>
        <v>13.679999999999994</v>
      </c>
      <c r="D57" s="14">
        <f t="shared" si="10"/>
        <v>71.868260877829428</v>
      </c>
      <c r="E57" s="14">
        <f t="shared" si="18"/>
        <v>66.599999999999952</v>
      </c>
      <c r="F57" s="14">
        <f t="shared" si="19"/>
        <v>90.908199850178562</v>
      </c>
      <c r="G57" s="14">
        <f t="shared" si="21"/>
        <v>158.69551770202528</v>
      </c>
      <c r="H57" s="14">
        <f t="shared" si="22"/>
        <v>88.515878801489663</v>
      </c>
      <c r="I57" s="14">
        <f t="shared" si="23"/>
        <v>157.05652175565891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s="14" customFormat="1">
      <c r="A58" s="14">
        <f t="shared" si="20"/>
        <v>70.199999999999946</v>
      </c>
      <c r="B58" s="14">
        <f t="shared" si="15"/>
        <v>146.18840151527357</v>
      </c>
      <c r="C58" s="14">
        <f>C57+$E$164/100</f>
        <v>14.039999999999994</v>
      </c>
      <c r="D58" s="14">
        <f t="shared" si="10"/>
        <v>71.868260877829428</v>
      </c>
      <c r="E58" s="14">
        <f t="shared" si="18"/>
        <v>66.599999999999952</v>
      </c>
      <c r="F58" s="14">
        <f t="shared" si="19"/>
        <v>93.300520898867475</v>
      </c>
      <c r="G58" s="14">
        <f t="shared" si="21"/>
        <v>160.22840151527356</v>
      </c>
      <c r="H58" s="14">
        <f t="shared" si="22"/>
        <v>88.515878801489663</v>
      </c>
      <c r="I58" s="14">
        <f t="shared" si="23"/>
        <v>157.05652175565891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s="14" customFormat="1">
      <c r="A59" s="14">
        <f t="shared" si="20"/>
        <v>71.999999999999943</v>
      </c>
      <c r="B59" s="14">
        <f t="shared" si="15"/>
        <v>147.25614214375315</v>
      </c>
      <c r="C59" s="14">
        <f t="shared" ref="C59:C118" si="24">C58+$E$164/100</f>
        <v>14.399999999999993</v>
      </c>
      <c r="D59" s="14">
        <f t="shared" si="10"/>
        <v>71.868260877829428</v>
      </c>
      <c r="E59" s="14">
        <f t="shared" si="18"/>
        <v>66.599999999999952</v>
      </c>
      <c r="F59" s="14">
        <f t="shared" si="19"/>
        <v>95.692841947556389</v>
      </c>
      <c r="G59" s="14">
        <f t="shared" si="21"/>
        <v>161.65614214375316</v>
      </c>
      <c r="H59" s="14">
        <f t="shared" si="22"/>
        <v>88.515878801489663</v>
      </c>
      <c r="I59" s="14">
        <f t="shared" si="23"/>
        <v>157.05652175565891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s="14" customFormat="1">
      <c r="A60" s="14">
        <f t="shared" si="20"/>
        <v>73.79999999999994</v>
      </c>
      <c r="B60" s="14">
        <f t="shared" si="15"/>
        <v>148.21961508410675</v>
      </c>
      <c r="C60" s="14">
        <f t="shared" si="24"/>
        <v>14.759999999999993</v>
      </c>
      <c r="D60" s="14">
        <f t="shared" si="10"/>
        <v>71.868260877829371</v>
      </c>
      <c r="E60" s="14">
        <f t="shared" si="18"/>
        <v>66.599999999999937</v>
      </c>
      <c r="F60" s="14">
        <f t="shared" si="19"/>
        <v>98.085162996245302</v>
      </c>
      <c r="G60" s="14">
        <f t="shared" si="21"/>
        <v>162.97961508410674</v>
      </c>
      <c r="H60" s="14">
        <f t="shared" si="22"/>
        <v>88.515878801489663</v>
      </c>
      <c r="I60" s="14">
        <f t="shared" si="23"/>
        <v>157.05652175565891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s="14" customFormat="1">
      <c r="A61" s="14">
        <f t="shared" si="20"/>
        <v>75.599999999999937</v>
      </c>
      <c r="B61" s="14">
        <f t="shared" si="15"/>
        <v>149.07960497726992</v>
      </c>
      <c r="C61" s="14">
        <f t="shared" si="24"/>
        <v>15.119999999999992</v>
      </c>
      <c r="D61" s="14">
        <f t="shared" si="10"/>
        <v>71.868260877829371</v>
      </c>
      <c r="E61" s="14">
        <f t="shared" si="18"/>
        <v>66.599999999999937</v>
      </c>
      <c r="F61" s="14">
        <f t="shared" si="19"/>
        <v>100.47748404493422</v>
      </c>
      <c r="G61" s="14">
        <f t="shared" si="21"/>
        <v>164.19960497726993</v>
      </c>
      <c r="H61" s="14">
        <f t="shared" si="22"/>
        <v>88.515878801489663</v>
      </c>
      <c r="I61" s="14">
        <f t="shared" si="23"/>
        <v>157.05652175565891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s="14" customFormat="1">
      <c r="A62" s="14">
        <f t="shared" si="20"/>
        <v>77.399999999999935</v>
      </c>
      <c r="B62" s="14">
        <f t="shared" si="15"/>
        <v>149.83680791441284</v>
      </c>
      <c r="C62" s="14">
        <f t="shared" si="24"/>
        <v>15.479999999999992</v>
      </c>
      <c r="D62" s="14">
        <f t="shared" si="10"/>
        <v>71.868260877829371</v>
      </c>
      <c r="E62" s="14">
        <f t="shared" si="18"/>
        <v>66.599999999999937</v>
      </c>
      <c r="F62" s="14">
        <f t="shared" si="19"/>
        <v>102.86980509362313</v>
      </c>
      <c r="G62" s="14">
        <f t="shared" si="21"/>
        <v>165.31680791441283</v>
      </c>
      <c r="H62" s="14">
        <f t="shared" si="22"/>
        <v>88.515878801489663</v>
      </c>
      <c r="I62" s="14">
        <f t="shared" si="23"/>
        <v>157.05652175565891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s="14" customFormat="1">
      <c r="A63" s="14">
        <f t="shared" si="20"/>
        <v>79.199999999999932</v>
      </c>
      <c r="B63" s="14">
        <f t="shared" si="15"/>
        <v>150.49183346625986</v>
      </c>
      <c r="C63" s="14">
        <f t="shared" si="24"/>
        <v>15.839999999999991</v>
      </c>
      <c r="D63" s="14">
        <f t="shared" si="10"/>
        <v>71.868260877829371</v>
      </c>
      <c r="E63" s="14">
        <f t="shared" si="18"/>
        <v>66.599999999999937</v>
      </c>
      <c r="F63" s="14">
        <f t="shared" si="19"/>
        <v>105.26212614231204</v>
      </c>
      <c r="G63" s="14">
        <f t="shared" si="21"/>
        <v>166.33183346625987</v>
      </c>
      <c r="H63" s="14">
        <f t="shared" si="22"/>
        <v>88.515878801489663</v>
      </c>
      <c r="I63" s="14">
        <f t="shared" si="23"/>
        <v>157.05652175565891</v>
      </c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s="14" customFormat="1">
      <c r="A64" s="14">
        <f t="shared" si="20"/>
        <v>80.999999999999929</v>
      </c>
      <c r="B64" s="14">
        <f t="shared" si="15"/>
        <v>151.04520644748393</v>
      </c>
      <c r="C64" s="14">
        <f t="shared" si="24"/>
        <v>16.199999999999992</v>
      </c>
      <c r="D64" s="14">
        <f t="shared" si="10"/>
        <v>75.522603223741967</v>
      </c>
      <c r="E64" s="14">
        <f t="shared" si="18"/>
        <v>80.999999999999929</v>
      </c>
      <c r="F64" s="14">
        <f t="shared" si="19"/>
        <v>107.65444719100095</v>
      </c>
      <c r="G64" s="14">
        <f t="shared" si="21"/>
        <v>167.24520644748392</v>
      </c>
      <c r="H64" s="14">
        <f t="shared" si="22"/>
        <v>107.65444719100095</v>
      </c>
      <c r="I64" s="14">
        <f t="shared" si="23"/>
        <v>167.24520644748392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s="14" customFormat="1">
      <c r="A65" s="14">
        <f t="shared" si="20"/>
        <v>82.799999999999926</v>
      </c>
      <c r="B65" s="14">
        <f t="shared" si="15"/>
        <v>151.49736842626356</v>
      </c>
      <c r="C65" s="14">
        <f t="shared" si="24"/>
        <v>16.559999999999992</v>
      </c>
      <c r="D65" s="14">
        <f t="shared" si="10"/>
        <v>75.522603223741967</v>
      </c>
      <c r="E65" s="14">
        <f t="shared" si="18"/>
        <v>80.999999999999929</v>
      </c>
      <c r="F65" s="14">
        <f t="shared" si="19"/>
        <v>110.04676823968987</v>
      </c>
      <c r="G65" s="14">
        <f t="shared" si="21"/>
        <v>168.05736842626357</v>
      </c>
      <c r="H65" s="14">
        <f t="shared" si="22"/>
        <v>107.65444719100095</v>
      </c>
      <c r="I65" s="14">
        <f t="shared" si="23"/>
        <v>167.24520644748392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s="14" customFormat="1">
      <c r="A66" s="14">
        <f t="shared" si="20"/>
        <v>84.599999999999923</v>
      </c>
      <c r="B66" s="14">
        <f t="shared" si="15"/>
        <v>151.84867898756048</v>
      </c>
      <c r="C66" s="14">
        <f t="shared" si="24"/>
        <v>16.919999999999991</v>
      </c>
      <c r="D66" s="14">
        <f t="shared" si="10"/>
        <v>75.52260322374174</v>
      </c>
      <c r="E66" s="14">
        <f t="shared" si="18"/>
        <v>80.999999999999915</v>
      </c>
      <c r="F66" s="14">
        <f t="shared" si="19"/>
        <v>112.43908928837878</v>
      </c>
      <c r="G66" s="14">
        <f t="shared" si="21"/>
        <v>168.76867898756046</v>
      </c>
      <c r="H66" s="14">
        <f t="shared" si="22"/>
        <v>107.65444719100095</v>
      </c>
      <c r="I66" s="14">
        <f t="shared" si="23"/>
        <v>167.24520644748392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s="14" customFormat="1">
      <c r="A67" s="14">
        <f t="shared" si="20"/>
        <v>86.39999999999992</v>
      </c>
      <c r="B67" s="14">
        <f t="shared" si="15"/>
        <v>152.09941675722891</v>
      </c>
      <c r="C67" s="14">
        <f t="shared" si="24"/>
        <v>17.27999999999999</v>
      </c>
      <c r="D67" s="14">
        <f t="shared" si="10"/>
        <v>75.52260322374174</v>
      </c>
      <c r="E67" s="14">
        <f t="shared" si="18"/>
        <v>80.999999999999915</v>
      </c>
      <c r="F67" s="14">
        <f t="shared" si="19"/>
        <v>114.83141033706769</v>
      </c>
      <c r="G67" s="14">
        <f t="shared" si="21"/>
        <v>169.37941675722891</v>
      </c>
      <c r="H67" s="14">
        <f t="shared" si="22"/>
        <v>107.65444719100095</v>
      </c>
      <c r="I67" s="14">
        <f t="shared" si="23"/>
        <v>167.24520644748392</v>
      </c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s="14" customFormat="1">
      <c r="A68" s="14">
        <f t="shared" si="20"/>
        <v>88.199999999999918</v>
      </c>
      <c r="B68" s="14">
        <f t="shared" si="15"/>
        <v>152.24978019269724</v>
      </c>
      <c r="C68" s="14">
        <f t="shared" si="24"/>
        <v>17.63999999999999</v>
      </c>
      <c r="D68" s="14">
        <f t="shared" si="10"/>
        <v>75.52260322374174</v>
      </c>
      <c r="E68" s="14">
        <f t="shared" si="18"/>
        <v>80.999999999999915</v>
      </c>
      <c r="F68" s="14">
        <f t="shared" si="19"/>
        <v>117.22373138575661</v>
      </c>
      <c r="G68" s="14">
        <f t="shared" si="21"/>
        <v>169.88978019269723</v>
      </c>
      <c r="H68" s="14">
        <f t="shared" si="22"/>
        <v>107.65444719100095</v>
      </c>
      <c r="I68" s="14">
        <f t="shared" si="23"/>
        <v>167.24520644748392</v>
      </c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s="14" customFormat="1">
      <c r="A69" s="14">
        <f t="shared" si="20"/>
        <v>89.999999999999915</v>
      </c>
      <c r="B69" s="14">
        <f>B68</f>
        <v>152.24978019269724</v>
      </c>
      <c r="C69" s="14">
        <f t="shared" si="24"/>
        <v>17.999999999999989</v>
      </c>
      <c r="D69" s="14">
        <f t="shared" si="10"/>
        <v>75.52260322374174</v>
      </c>
      <c r="E69" s="14">
        <f t="shared" si="18"/>
        <v>80.999999999999915</v>
      </c>
      <c r="F69" s="14">
        <f t="shared" si="19"/>
        <v>119.61605243444552</v>
      </c>
      <c r="G69" s="14">
        <f t="shared" si="21"/>
        <v>170.24978019269724</v>
      </c>
      <c r="H69" s="14">
        <f t="shared" si="22"/>
        <v>107.65444719100095</v>
      </c>
      <c r="I69" s="14">
        <f t="shared" si="23"/>
        <v>167.24520644748392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s="14" customFormat="1">
      <c r="A70" s="14">
        <f t="shared" si="20"/>
        <v>91.799999999999912</v>
      </c>
      <c r="B70" s="14">
        <f t="shared" si="15"/>
        <v>152.24978019272268</v>
      </c>
      <c r="C70" s="14">
        <f t="shared" si="24"/>
        <v>18.359999999999989</v>
      </c>
      <c r="D70" s="14">
        <f t="shared" si="10"/>
        <v>75.52260322374164</v>
      </c>
      <c r="E70" s="14">
        <f t="shared" si="18"/>
        <v>80.999999999999901</v>
      </c>
      <c r="F70" s="14">
        <f t="shared" si="19"/>
        <v>122.00837348313443</v>
      </c>
      <c r="G70" s="14">
        <f t="shared" si="21"/>
        <v>170.60978019272267</v>
      </c>
      <c r="H70" s="14">
        <f t="shared" si="22"/>
        <v>107.65444719100095</v>
      </c>
      <c r="I70" s="14">
        <f t="shared" si="23"/>
        <v>167.24520644748392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s="14" customFormat="1">
      <c r="A71" s="14">
        <f t="shared" si="20"/>
        <v>93.599999999999909</v>
      </c>
      <c r="B71" s="14">
        <f t="shared" si="15"/>
        <v>152.09941675724164</v>
      </c>
      <c r="C71" s="14">
        <f t="shared" si="24"/>
        <v>18.719999999999988</v>
      </c>
      <c r="D71" s="14">
        <f t="shared" si="10"/>
        <v>75.52260322374164</v>
      </c>
      <c r="E71" s="14">
        <f t="shared" si="18"/>
        <v>80.999999999999901</v>
      </c>
      <c r="F71" s="14">
        <f t="shared" si="19"/>
        <v>124.40069453182335</v>
      </c>
      <c r="G71" s="14">
        <f t="shared" si="21"/>
        <v>170.81941675724164</v>
      </c>
      <c r="H71" s="14">
        <f t="shared" si="22"/>
        <v>107.65444719100095</v>
      </c>
      <c r="I71" s="14">
        <f t="shared" si="23"/>
        <v>167.24520644748392</v>
      </c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s="14" customFormat="1">
      <c r="A72" s="14">
        <f t="shared" si="20"/>
        <v>95.399999999999906</v>
      </c>
      <c r="B72" s="14">
        <f t="shared" si="15"/>
        <v>151.84867898756897</v>
      </c>
      <c r="C72" s="14">
        <f t="shared" si="24"/>
        <v>19.079999999999988</v>
      </c>
      <c r="D72" s="14">
        <f t="shared" si="10"/>
        <v>75.52260322374164</v>
      </c>
      <c r="E72" s="14">
        <f t="shared" si="18"/>
        <v>80.999999999999901</v>
      </c>
      <c r="F72" s="14">
        <f t="shared" si="19"/>
        <v>126.79301558051226</v>
      </c>
      <c r="G72" s="14">
        <f t="shared" si="21"/>
        <v>170.92867898756896</v>
      </c>
      <c r="H72" s="14">
        <f t="shared" si="22"/>
        <v>107.65444719100095</v>
      </c>
      <c r="I72" s="14">
        <f t="shared" si="23"/>
        <v>167.24520644748392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s="14" customFormat="1">
      <c r="A73" s="14">
        <f t="shared" si="20"/>
        <v>97.199999999999903</v>
      </c>
      <c r="B73" s="14">
        <f t="shared" si="15"/>
        <v>151.49736842626993</v>
      </c>
      <c r="C73" s="14">
        <f t="shared" si="24"/>
        <v>19.439999999999987</v>
      </c>
      <c r="D73" s="14">
        <f t="shared" si="10"/>
        <v>75.52260322374164</v>
      </c>
      <c r="E73" s="14">
        <f t="shared" si="18"/>
        <v>80.999999999999901</v>
      </c>
      <c r="F73" s="14">
        <f t="shared" si="19"/>
        <v>129.18533662920117</v>
      </c>
      <c r="G73" s="14">
        <f t="shared" si="21"/>
        <v>170.93736842626993</v>
      </c>
      <c r="H73" s="14">
        <f t="shared" si="22"/>
        <v>107.65444719100095</v>
      </c>
      <c r="I73" s="14">
        <f t="shared" si="23"/>
        <v>167.24520644748392</v>
      </c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s="14" customFormat="1">
      <c r="A74" s="14">
        <f t="shared" si="20"/>
        <v>98.999999999999901</v>
      </c>
      <c r="B74" s="14">
        <f t="shared" si="15"/>
        <v>151.04520644748882</v>
      </c>
      <c r="C74" s="14">
        <f t="shared" si="24"/>
        <v>19.799999999999986</v>
      </c>
      <c r="D74" s="14">
        <f t="shared" si="10"/>
        <v>75.522603223744454</v>
      </c>
      <c r="E74" s="14">
        <f t="shared" si="18"/>
        <v>98.999999999999872</v>
      </c>
      <c r="F74" s="14">
        <f t="shared" si="19"/>
        <v>131.57765767789007</v>
      </c>
      <c r="G74" s="14">
        <f t="shared" si="21"/>
        <v>170.84520644748881</v>
      </c>
      <c r="H74" s="14">
        <f t="shared" si="22"/>
        <v>131.57765767789004</v>
      </c>
      <c r="I74" s="14">
        <f t="shared" si="23"/>
        <v>170.84520644748881</v>
      </c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s="14" customFormat="1">
      <c r="A75" s="14">
        <f t="shared" si="20"/>
        <v>100.7999999999999</v>
      </c>
      <c r="B75" s="14">
        <f t="shared" si="15"/>
        <v>150.49183346626378</v>
      </c>
      <c r="C75" s="14">
        <f t="shared" si="24"/>
        <v>20.159999999999986</v>
      </c>
      <c r="D75" s="14">
        <f t="shared" si="10"/>
        <v>75.522603223744341</v>
      </c>
      <c r="E75" s="14">
        <f t="shared" si="18"/>
        <v>98.999999999999886</v>
      </c>
      <c r="F75" s="14">
        <f t="shared" si="19"/>
        <v>133.96997872657897</v>
      </c>
      <c r="G75" s="14">
        <f t="shared" si="21"/>
        <v>170.65183346626378</v>
      </c>
      <c r="H75" s="14">
        <f t="shared" si="22"/>
        <v>131.57765767789004</v>
      </c>
      <c r="I75" s="14">
        <f t="shared" si="23"/>
        <v>170.84520644748881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s="14" customFormat="1">
      <c r="A76" s="14">
        <f t="shared" si="20"/>
        <v>102.59999999999989</v>
      </c>
      <c r="B76" s="14">
        <f t="shared" si="15"/>
        <v>149.83680791441611</v>
      </c>
      <c r="C76" s="14">
        <f t="shared" si="24"/>
        <v>20.519999999999985</v>
      </c>
      <c r="D76" s="14">
        <f t="shared" si="10"/>
        <v>75.522603223744341</v>
      </c>
      <c r="E76" s="14">
        <f t="shared" si="18"/>
        <v>98.999999999999886</v>
      </c>
      <c r="F76" s="14">
        <f t="shared" si="19"/>
        <v>136.36229977526787</v>
      </c>
      <c r="G76" s="14">
        <f t="shared" si="21"/>
        <v>170.35680791441609</v>
      </c>
      <c r="H76" s="14">
        <f t="shared" si="22"/>
        <v>131.57765767789004</v>
      </c>
      <c r="I76" s="14">
        <f t="shared" si="23"/>
        <v>170.84520644748881</v>
      </c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s="14" customFormat="1">
      <c r="A77" s="14">
        <f t="shared" si="20"/>
        <v>104.39999999999989</v>
      </c>
      <c r="B77" s="14">
        <f t="shared" si="15"/>
        <v>149.07960497727268</v>
      </c>
      <c r="C77" s="14">
        <f t="shared" si="24"/>
        <v>20.879999999999985</v>
      </c>
      <c r="D77" s="14">
        <f t="shared" si="10"/>
        <v>75.522603223744241</v>
      </c>
      <c r="E77" s="14">
        <f t="shared" si="18"/>
        <v>98.999999999999901</v>
      </c>
      <c r="F77" s="14">
        <f t="shared" si="19"/>
        <v>138.75462082395677</v>
      </c>
      <c r="G77" s="14">
        <f t="shared" si="21"/>
        <v>169.95960497727268</v>
      </c>
      <c r="H77" s="14">
        <f t="shared" si="22"/>
        <v>131.57765767789004</v>
      </c>
      <c r="I77" s="14">
        <f t="shared" si="23"/>
        <v>170.84520644748881</v>
      </c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s="14" customFormat="1">
      <c r="A78" s="14">
        <f t="shared" si="20"/>
        <v>106.19999999999989</v>
      </c>
      <c r="B78" s="14">
        <f t="shared" si="15"/>
        <v>148.21961508410914</v>
      </c>
      <c r="C78" s="14">
        <f t="shared" si="24"/>
        <v>21.239999999999984</v>
      </c>
      <c r="D78" s="14">
        <f t="shared" si="10"/>
        <v>75.522603223744241</v>
      </c>
      <c r="E78" s="14">
        <f t="shared" si="18"/>
        <v>98.999999999999901</v>
      </c>
      <c r="F78" s="14">
        <f t="shared" si="19"/>
        <v>141.14694187264567</v>
      </c>
      <c r="G78" s="14">
        <f t="shared" si="21"/>
        <v>169.45961508410912</v>
      </c>
      <c r="H78" s="14">
        <f t="shared" si="22"/>
        <v>131.57765767789004</v>
      </c>
      <c r="I78" s="14">
        <f t="shared" si="23"/>
        <v>170.84520644748881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s="14" customFormat="1">
      <c r="A79" s="14">
        <f t="shared" si="20"/>
        <v>107.99999999999989</v>
      </c>
      <c r="B79" s="14">
        <f t="shared" si="15"/>
        <v>147.25614214375517</v>
      </c>
      <c r="C79" s="14">
        <f t="shared" si="24"/>
        <v>21.599999999999984</v>
      </c>
      <c r="D79" s="14">
        <f t="shared" si="10"/>
        <v>75.522603223744241</v>
      </c>
      <c r="E79" s="14">
        <f t="shared" si="18"/>
        <v>98.999999999999901</v>
      </c>
      <c r="F79" s="14">
        <f t="shared" si="19"/>
        <v>143.53926292133457</v>
      </c>
      <c r="G79" s="14">
        <f t="shared" si="21"/>
        <v>168.85614214375516</v>
      </c>
      <c r="H79" s="14">
        <f t="shared" si="22"/>
        <v>131.57765767789004</v>
      </c>
      <c r="I79" s="14">
        <f t="shared" si="23"/>
        <v>170.84520644748881</v>
      </c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s="14" customFormat="1">
      <c r="A80" s="14">
        <f t="shared" si="20"/>
        <v>109.79999999999988</v>
      </c>
      <c r="B80" s="14">
        <f t="shared" si="15"/>
        <v>146.18840151527533</v>
      </c>
      <c r="C80" s="14">
        <f t="shared" si="24"/>
        <v>21.959999999999983</v>
      </c>
      <c r="D80" s="14">
        <f>(($D$154-H80)*TAN(RADIANS(E80)))</f>
        <v>75.522603223744127</v>
      </c>
      <c r="E80" s="14">
        <f t="shared" si="18"/>
        <v>98.999999999999915</v>
      </c>
      <c r="F80" s="14">
        <f t="shared" si="19"/>
        <v>145.93158397002347</v>
      </c>
      <c r="G80" s="14">
        <f t="shared" si="21"/>
        <v>168.14840151527531</v>
      </c>
      <c r="H80" s="14">
        <f t="shared" si="22"/>
        <v>131.57765767789004</v>
      </c>
      <c r="I80" s="14">
        <f t="shared" si="23"/>
        <v>170.84520644748881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s="14" customFormat="1">
      <c r="A81" s="14">
        <f t="shared" si="20"/>
        <v>111.59999999999988</v>
      </c>
      <c r="B81" s="14">
        <f t="shared" si="15"/>
        <v>145.01551770202695</v>
      </c>
      <c r="C81" s="14">
        <f t="shared" si="24"/>
        <v>22.319999999999983</v>
      </c>
      <c r="D81" s="14">
        <f t="shared" ref="D81:D118" si="25">(($D$154-H81)*TAN(RADIANS(E81)))</f>
        <v>72.507758851013435</v>
      </c>
      <c r="E81" s="14">
        <f t="shared" si="18"/>
        <v>111.59999999999992</v>
      </c>
      <c r="F81" s="14">
        <f t="shared" si="19"/>
        <v>148.32390501871237</v>
      </c>
      <c r="G81" s="14">
        <f t="shared" si="21"/>
        <v>167.33551770202695</v>
      </c>
      <c r="H81" s="14">
        <f t="shared" si="22"/>
        <v>148.32390501871242</v>
      </c>
      <c r="I81" s="14">
        <f t="shared" si="23"/>
        <v>167.33551770202695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s="14" customFormat="1">
      <c r="A82" s="14">
        <f t="shared" si="20"/>
        <v>113.39999999999988</v>
      </c>
      <c r="B82" s="14">
        <f t="shared" si="15"/>
        <v>143.73652175566031</v>
      </c>
      <c r="C82" s="14">
        <f t="shared" si="24"/>
        <v>22.679999999999982</v>
      </c>
      <c r="D82" s="14">
        <f t="shared" si="25"/>
        <v>72.507758851013392</v>
      </c>
      <c r="E82" s="14">
        <f t="shared" si="18"/>
        <v>111.59999999999994</v>
      </c>
      <c r="F82" s="14">
        <f t="shared" si="19"/>
        <v>150.71622606740127</v>
      </c>
      <c r="G82" s="14">
        <f t="shared" si="21"/>
        <v>166.41652175566028</v>
      </c>
      <c r="H82" s="14">
        <f t="shared" si="22"/>
        <v>148.32390501871242</v>
      </c>
      <c r="I82" s="14">
        <f t="shared" si="23"/>
        <v>167.33551770202695</v>
      </c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s="14" customFormat="1">
      <c r="A83" s="14">
        <f t="shared" si="20"/>
        <v>115.19999999999987</v>
      </c>
      <c r="B83" s="14">
        <f t="shared" si="15"/>
        <v>142.35034837477551</v>
      </c>
      <c r="C83" s="14">
        <f t="shared" si="24"/>
        <v>23.039999999999981</v>
      </c>
      <c r="D83" s="14">
        <f t="shared" si="25"/>
        <v>72.507758851013392</v>
      </c>
      <c r="E83" s="14">
        <f t="shared" si="18"/>
        <v>111.59999999999994</v>
      </c>
      <c r="F83" s="14">
        <f t="shared" si="19"/>
        <v>153.10854711609016</v>
      </c>
      <c r="G83" s="14">
        <f t="shared" ref="G83:G118" si="26">C83+B83</f>
        <v>165.3903483747755</v>
      </c>
      <c r="H83" s="14">
        <f t="shared" ref="H83:H114" si="27">IF(D262,C262,H82)</f>
        <v>148.32390501871242</v>
      </c>
      <c r="I83" s="14">
        <f t="shared" ref="I83:I114" si="28">IF(D262,G83,I82)</f>
        <v>167.33551770202695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s="14" customFormat="1">
      <c r="A84" s="14">
        <f t="shared" si="20"/>
        <v>116.99999999999987</v>
      </c>
      <c r="B84" s="14">
        <f t="shared" ref="B84:B118" si="29">(($D$154-F84)*TAN(RADIANS(A84)))*$R$3</f>
        <v>140.85583268093933</v>
      </c>
      <c r="C84" s="14">
        <f t="shared" si="24"/>
        <v>23.399999999999981</v>
      </c>
      <c r="D84" s="14">
        <f t="shared" si="25"/>
        <v>72.507758851013392</v>
      </c>
      <c r="E84" s="14">
        <f t="shared" si="18"/>
        <v>111.59999999999994</v>
      </c>
      <c r="F84" s="14">
        <f t="shared" si="19"/>
        <v>155.50086816477906</v>
      </c>
      <c r="G84" s="14">
        <f t="shared" si="26"/>
        <v>164.25583268093931</v>
      </c>
      <c r="H84" s="14">
        <f t="shared" si="27"/>
        <v>148.32390501871242</v>
      </c>
      <c r="I84" s="14">
        <f t="shared" si="28"/>
        <v>167.33551770202695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s="14" customFormat="1">
      <c r="A85" s="14">
        <f t="shared" si="20"/>
        <v>118.79999999999987</v>
      </c>
      <c r="B85" s="14">
        <f t="shared" si="29"/>
        <v>139.25170665259228</v>
      </c>
      <c r="C85" s="14">
        <f t="shared" si="24"/>
        <v>23.75999999999998</v>
      </c>
      <c r="D85" s="14">
        <f t="shared" si="25"/>
        <v>72.507758851013335</v>
      </c>
      <c r="E85" s="14">
        <f t="shared" ref="E85:E118" si="30">A85/F85*H85</f>
        <v>111.59999999999995</v>
      </c>
      <c r="F85" s="14">
        <f t="shared" si="19"/>
        <v>157.89318921346796</v>
      </c>
      <c r="G85" s="14">
        <f t="shared" si="26"/>
        <v>163.01170665259227</v>
      </c>
      <c r="H85" s="14">
        <f t="shared" si="27"/>
        <v>148.32390501871242</v>
      </c>
      <c r="I85" s="14">
        <f t="shared" si="28"/>
        <v>167.33551770202695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s="14" customFormat="1">
      <c r="A86" s="14">
        <f t="shared" si="20"/>
        <v>120.59999999999987</v>
      </c>
      <c r="B86" s="14">
        <f t="shared" si="29"/>
        <v>137.5365951950065</v>
      </c>
      <c r="C86" s="14">
        <f t="shared" si="24"/>
        <v>24.11999999999998</v>
      </c>
      <c r="D86" s="14">
        <f t="shared" si="25"/>
        <v>72.507758851013335</v>
      </c>
      <c r="E86" s="14">
        <f t="shared" si="30"/>
        <v>111.59999999999995</v>
      </c>
      <c r="F86" s="14">
        <f t="shared" si="19"/>
        <v>160.28551026215686</v>
      </c>
      <c r="G86" s="14">
        <f t="shared" si="26"/>
        <v>161.65659519500647</v>
      </c>
      <c r="H86" s="14">
        <f t="shared" si="27"/>
        <v>148.32390501871242</v>
      </c>
      <c r="I86" s="14">
        <f t="shared" si="28"/>
        <v>167.33551770202695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s="14" customFormat="1">
      <c r="A87" s="14">
        <f t="shared" si="20"/>
        <v>122.39999999999986</v>
      </c>
      <c r="B87" s="14">
        <f t="shared" si="29"/>
        <v>135.70901182186287</v>
      </c>
      <c r="C87" s="14">
        <f t="shared" si="24"/>
        <v>24.479999999999979</v>
      </c>
      <c r="D87" s="14">
        <f t="shared" si="25"/>
        <v>72.507758851013293</v>
      </c>
      <c r="E87" s="14">
        <f t="shared" si="30"/>
        <v>111.59999999999997</v>
      </c>
      <c r="F87" s="14">
        <f t="shared" si="19"/>
        <v>162.67783131084576</v>
      </c>
      <c r="G87" s="14">
        <f t="shared" si="26"/>
        <v>160.18901182186286</v>
      </c>
      <c r="H87" s="14">
        <f t="shared" si="27"/>
        <v>148.32390501871242</v>
      </c>
      <c r="I87" s="14">
        <f t="shared" si="28"/>
        <v>167.33551770202695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s="14" customFormat="1">
      <c r="A88" s="14">
        <f t="shared" si="20"/>
        <v>124.19999999999986</v>
      </c>
      <c r="B88" s="14">
        <f t="shared" si="29"/>
        <v>133.76735392116993</v>
      </c>
      <c r="C88" s="14">
        <f t="shared" si="24"/>
        <v>24.839999999999979</v>
      </c>
      <c r="D88" s="14">
        <f t="shared" si="25"/>
        <v>72.507758851013293</v>
      </c>
      <c r="E88" s="14">
        <f t="shared" si="30"/>
        <v>111.59999999999997</v>
      </c>
      <c r="F88" s="14">
        <f t="shared" si="19"/>
        <v>165.07015235953466</v>
      </c>
      <c r="G88" s="14">
        <f t="shared" si="26"/>
        <v>158.6073539211699</v>
      </c>
      <c r="H88" s="14">
        <f t="shared" si="27"/>
        <v>148.32390501871242</v>
      </c>
      <c r="I88" s="14">
        <f t="shared" si="28"/>
        <v>167.33551770202695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s="14" customFormat="1">
      <c r="A89" s="14">
        <f t="shared" si="20"/>
        <v>125.99999999999986</v>
      </c>
      <c r="B89" s="14">
        <f t="shared" si="29"/>
        <v>131.70989757512257</v>
      </c>
      <c r="C89" s="14">
        <f t="shared" si="24"/>
        <v>25.199999999999978</v>
      </c>
      <c r="D89" s="14">
        <f t="shared" si="25"/>
        <v>72.507758851013293</v>
      </c>
      <c r="E89" s="14">
        <f t="shared" si="30"/>
        <v>111.59999999999997</v>
      </c>
      <c r="F89" s="14">
        <f t="shared" si="19"/>
        <v>167.46247340822356</v>
      </c>
      <c r="G89" s="14">
        <f t="shared" si="26"/>
        <v>156.90989757512256</v>
      </c>
      <c r="H89" s="14">
        <f t="shared" si="27"/>
        <v>148.32390501871242</v>
      </c>
      <c r="I89" s="14">
        <f t="shared" si="28"/>
        <v>167.33551770202695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s="14" customFormat="1">
      <c r="A90" s="14">
        <f t="shared" si="20"/>
        <v>127.79999999999986</v>
      </c>
      <c r="B90" s="14">
        <f t="shared" si="29"/>
        <v>129.53479190003762</v>
      </c>
      <c r="C90" s="14">
        <f t="shared" si="24"/>
        <v>25.559999999999977</v>
      </c>
      <c r="D90" s="14">
        <f t="shared" si="25"/>
        <v>72.50775885101325</v>
      </c>
      <c r="E90" s="14">
        <f t="shared" si="30"/>
        <v>111.59999999999998</v>
      </c>
      <c r="F90" s="14">
        <f t="shared" ref="F90:F118" si="31">F89+$C$164/100</f>
        <v>169.85479445691246</v>
      </c>
      <c r="G90" s="14">
        <f t="shared" si="26"/>
        <v>155.09479190003759</v>
      </c>
      <c r="H90" s="14">
        <f t="shared" si="27"/>
        <v>148.32390501871242</v>
      </c>
      <c r="I90" s="14">
        <f t="shared" si="28"/>
        <v>167.33551770202695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s="14" customFormat="1">
      <c r="A91" s="14">
        <f t="shared" si="20"/>
        <v>129.59999999999985</v>
      </c>
      <c r="B91" s="14">
        <f t="shared" si="29"/>
        <v>127.24005286867857</v>
      </c>
      <c r="C91" s="14">
        <f t="shared" si="24"/>
        <v>25.919999999999977</v>
      </c>
      <c r="D91" s="14">
        <f t="shared" si="25"/>
        <v>63.620026434339159</v>
      </c>
      <c r="E91" s="14">
        <f t="shared" si="30"/>
        <v>129.6</v>
      </c>
      <c r="F91" s="14">
        <f t="shared" si="31"/>
        <v>172.24711550560136</v>
      </c>
      <c r="G91" s="14">
        <f t="shared" si="26"/>
        <v>153.16005286867855</v>
      </c>
      <c r="H91" s="14">
        <f t="shared" si="27"/>
        <v>172.24711550560153</v>
      </c>
      <c r="I91" s="14">
        <f t="shared" si="28"/>
        <v>153.16005286867855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s="14" customFormat="1">
      <c r="A92" s="14">
        <f t="shared" si="20"/>
        <v>131.39999999999986</v>
      </c>
      <c r="B92" s="14">
        <f t="shared" si="29"/>
        <v>124.82355657303972</v>
      </c>
      <c r="C92" s="14">
        <f t="shared" si="24"/>
        <v>26.279999999999976</v>
      </c>
      <c r="D92" s="14">
        <f t="shared" si="25"/>
        <v>63.620026434339159</v>
      </c>
      <c r="E92" s="14">
        <f t="shared" si="30"/>
        <v>129.6</v>
      </c>
      <c r="F92" s="14">
        <f t="shared" si="31"/>
        <v>174.63943655429026</v>
      </c>
      <c r="G92" s="14">
        <f t="shared" si="26"/>
        <v>151.1035565730397</v>
      </c>
      <c r="H92" s="14">
        <f t="shared" si="27"/>
        <v>172.24711550560153</v>
      </c>
      <c r="I92" s="14">
        <f t="shared" si="28"/>
        <v>153.16005286867855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s="14" customFormat="1">
      <c r="A93" s="14">
        <f t="shared" si="20"/>
        <v>133.19999999999987</v>
      </c>
      <c r="B93" s="14">
        <f t="shared" si="29"/>
        <v>122.2830318809316</v>
      </c>
      <c r="C93" s="14">
        <f t="shared" si="24"/>
        <v>26.639999999999976</v>
      </c>
      <c r="D93" s="14">
        <f t="shared" si="25"/>
        <v>63.620026434339096</v>
      </c>
      <c r="E93" s="14">
        <f t="shared" si="30"/>
        <v>129.60000000000002</v>
      </c>
      <c r="F93" s="14">
        <f t="shared" si="31"/>
        <v>177.03175760297916</v>
      </c>
      <c r="G93" s="14">
        <f t="shared" si="26"/>
        <v>148.92303188093157</v>
      </c>
      <c r="H93" s="14">
        <f t="shared" si="27"/>
        <v>172.24711550560153</v>
      </c>
      <c r="I93" s="14">
        <f t="shared" si="28"/>
        <v>153.16005286867855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s="14" customFormat="1">
      <c r="A94" s="14">
        <f t="shared" si="20"/>
        <v>134.99999999999989</v>
      </c>
      <c r="B94" s="14">
        <f t="shared" si="29"/>
        <v>119.61605243444569</v>
      </c>
      <c r="C94" s="14">
        <f t="shared" si="24"/>
        <v>26.999999999999975</v>
      </c>
      <c r="D94" s="14">
        <f t="shared" si="25"/>
        <v>63.620026434339039</v>
      </c>
      <c r="E94" s="14">
        <f t="shared" si="30"/>
        <v>129.60000000000005</v>
      </c>
      <c r="F94" s="14">
        <f t="shared" si="31"/>
        <v>179.42407865166805</v>
      </c>
      <c r="G94" s="14">
        <f t="shared" si="26"/>
        <v>146.61605243444566</v>
      </c>
      <c r="H94" s="14">
        <f t="shared" si="27"/>
        <v>172.24711550560153</v>
      </c>
      <c r="I94" s="14">
        <f t="shared" si="28"/>
        <v>153.16005286867855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s="14" customFormat="1">
      <c r="A95" s="14">
        <f t="shared" si="20"/>
        <v>136.7999999999999</v>
      </c>
      <c r="B95" s="14">
        <f t="shared" si="29"/>
        <v>116.82002793249063</v>
      </c>
      <c r="C95" s="14">
        <f t="shared" si="24"/>
        <v>27.359999999999975</v>
      </c>
      <c r="D95" s="14">
        <f t="shared" si="25"/>
        <v>63.620026434339039</v>
      </c>
      <c r="E95" s="14">
        <f t="shared" si="30"/>
        <v>129.60000000000005</v>
      </c>
      <c r="F95" s="14">
        <f t="shared" si="31"/>
        <v>181.81639970035695</v>
      </c>
      <c r="G95" s="14">
        <f t="shared" si="26"/>
        <v>144.18002793249062</v>
      </c>
      <c r="H95" s="14">
        <f t="shared" si="27"/>
        <v>172.24711550560153</v>
      </c>
      <c r="I95" s="14">
        <f t="shared" si="28"/>
        <v>153.16005286867855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s="14" customFormat="1">
      <c r="A96" s="14">
        <f t="shared" si="20"/>
        <v>138.59999999999991</v>
      </c>
      <c r="B96" s="14">
        <f t="shared" si="29"/>
        <v>113.89219463300118</v>
      </c>
      <c r="C96" s="14">
        <f t="shared" si="24"/>
        <v>27.719999999999974</v>
      </c>
      <c r="D96" s="14">
        <f t="shared" si="25"/>
        <v>63.620026434338982</v>
      </c>
      <c r="E96" s="14">
        <f t="shared" si="30"/>
        <v>129.60000000000008</v>
      </c>
      <c r="F96" s="14">
        <f t="shared" si="31"/>
        <v>184.20872074904585</v>
      </c>
      <c r="G96" s="14">
        <f t="shared" si="26"/>
        <v>141.61219463300117</v>
      </c>
      <c r="H96" s="14">
        <f t="shared" si="27"/>
        <v>172.24711550560153</v>
      </c>
      <c r="I96" s="14">
        <f t="shared" si="28"/>
        <v>153.16005286867855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s="14" customFormat="1">
      <c r="A97" s="14">
        <f t="shared" si="20"/>
        <v>140.39999999999992</v>
      </c>
      <c r="B97" s="14">
        <f t="shared" si="29"/>
        <v>110.82960500302822</v>
      </c>
      <c r="C97" s="14">
        <f t="shared" si="24"/>
        <v>28.079999999999973</v>
      </c>
      <c r="D97" s="14">
        <f t="shared" si="25"/>
        <v>63.620026434338925</v>
      </c>
      <c r="E97" s="14">
        <f t="shared" si="30"/>
        <v>129.60000000000011</v>
      </c>
      <c r="F97" s="14">
        <f t="shared" si="31"/>
        <v>186.60104179773475</v>
      </c>
      <c r="G97" s="14">
        <f t="shared" si="26"/>
        <v>138.90960500302819</v>
      </c>
      <c r="H97" s="14">
        <f t="shared" si="27"/>
        <v>172.24711550560153</v>
      </c>
      <c r="I97" s="14">
        <f t="shared" si="28"/>
        <v>153.16005286867855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s="14" customFormat="1">
      <c r="A98" s="14">
        <f t="shared" si="20"/>
        <v>142.19999999999993</v>
      </c>
      <c r="B98" s="14">
        <f t="shared" si="29"/>
        <v>107.62911643660127</v>
      </c>
      <c r="C98" s="14">
        <f t="shared" si="24"/>
        <v>28.439999999999973</v>
      </c>
      <c r="D98" s="14">
        <f t="shared" si="25"/>
        <v>63.620026434338925</v>
      </c>
      <c r="E98" s="14">
        <f t="shared" si="30"/>
        <v>129.60000000000011</v>
      </c>
      <c r="F98" s="14">
        <f t="shared" si="31"/>
        <v>188.99336284642365</v>
      </c>
      <c r="G98" s="14">
        <f t="shared" si="26"/>
        <v>136.06911643660123</v>
      </c>
      <c r="H98" s="14">
        <f t="shared" si="27"/>
        <v>172.24711550560153</v>
      </c>
      <c r="I98" s="14">
        <f t="shared" si="28"/>
        <v>153.16005286867855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s="14" customFormat="1">
      <c r="A99" s="14">
        <f t="shared" si="20"/>
        <v>143.99999999999994</v>
      </c>
      <c r="B99" s="14">
        <f t="shared" si="29"/>
        <v>104.28737895089255</v>
      </c>
      <c r="C99" s="14">
        <f t="shared" si="24"/>
        <v>28.799999999999972</v>
      </c>
      <c r="D99" s="14">
        <f t="shared" si="25"/>
        <v>52.143689475446074</v>
      </c>
      <c r="E99" s="14">
        <f t="shared" si="30"/>
        <v>144.00000000000014</v>
      </c>
      <c r="F99" s="14">
        <f t="shared" si="31"/>
        <v>191.38568389511255</v>
      </c>
      <c r="G99" s="14">
        <f t="shared" si="26"/>
        <v>133.08737895089251</v>
      </c>
      <c r="H99" s="14">
        <f t="shared" si="27"/>
        <v>191.38568389511281</v>
      </c>
      <c r="I99" s="14">
        <f t="shared" si="28"/>
        <v>133.08737895089251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s="14" customFormat="1">
      <c r="A100" s="14">
        <f t="shared" si="20"/>
        <v>145.79999999999995</v>
      </c>
      <c r="B100" s="14">
        <f t="shared" si="29"/>
        <v>100.80082176063817</v>
      </c>
      <c r="C100" s="14">
        <f t="shared" si="24"/>
        <v>29.159999999999972</v>
      </c>
      <c r="D100" s="14">
        <f t="shared" si="25"/>
        <v>52.143689475446074</v>
      </c>
      <c r="E100" s="14">
        <f t="shared" si="30"/>
        <v>144.00000000000014</v>
      </c>
      <c r="F100" s="14">
        <f t="shared" si="31"/>
        <v>193.77800494380145</v>
      </c>
      <c r="G100" s="14">
        <f t="shared" si="26"/>
        <v>129.96082176063814</v>
      </c>
      <c r="H100" s="14">
        <f t="shared" si="27"/>
        <v>191.38568389511281</v>
      </c>
      <c r="I100" s="14">
        <f t="shared" si="28"/>
        <v>133.08737895089251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s="14" customFormat="1">
      <c r="A101" s="14">
        <f t="shared" ref="A101:A118" si="32">A100+180/100</f>
        <v>147.59999999999997</v>
      </c>
      <c r="B101" s="14">
        <f t="shared" si="29"/>
        <v>97.165638618818122</v>
      </c>
      <c r="C101" s="14">
        <f t="shared" si="24"/>
        <v>29.519999999999971</v>
      </c>
      <c r="D101" s="14">
        <f t="shared" si="25"/>
        <v>52.143689475446017</v>
      </c>
      <c r="E101" s="14">
        <f t="shared" si="30"/>
        <v>144.00000000000017</v>
      </c>
      <c r="F101" s="14">
        <f t="shared" si="31"/>
        <v>196.17032599249035</v>
      </c>
      <c r="G101" s="14">
        <f t="shared" si="26"/>
        <v>126.68563861881809</v>
      </c>
      <c r="H101" s="14">
        <f t="shared" si="27"/>
        <v>191.38568389511281</v>
      </c>
      <c r="I101" s="14">
        <f t="shared" si="28"/>
        <v>133.08737895089251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s="14" customFormat="1">
      <c r="A102" s="14">
        <f t="shared" si="32"/>
        <v>149.39999999999998</v>
      </c>
      <c r="B102" s="14">
        <f t="shared" si="29"/>
        <v>93.377771798049636</v>
      </c>
      <c r="C102" s="14">
        <f t="shared" si="24"/>
        <v>29.879999999999971</v>
      </c>
      <c r="D102" s="14">
        <f t="shared" si="25"/>
        <v>52.143689475445967</v>
      </c>
      <c r="E102" s="14">
        <f t="shared" si="30"/>
        <v>144.0000000000002</v>
      </c>
      <c r="F102" s="14">
        <f t="shared" si="31"/>
        <v>198.56264704117925</v>
      </c>
      <c r="G102" s="14">
        <f t="shared" si="26"/>
        <v>123.2577717980496</v>
      </c>
      <c r="H102" s="14">
        <f t="shared" si="27"/>
        <v>191.38568389511281</v>
      </c>
      <c r="I102" s="14">
        <f t="shared" si="28"/>
        <v>133.08737895089251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s="14" customFormat="1">
      <c r="A103" s="14">
        <f t="shared" si="32"/>
        <v>151.19999999999999</v>
      </c>
      <c r="B103" s="14">
        <f t="shared" si="29"/>
        <v>89.432894571768017</v>
      </c>
      <c r="C103" s="14">
        <f t="shared" si="24"/>
        <v>30.23999999999997</v>
      </c>
      <c r="D103" s="14">
        <f t="shared" si="25"/>
        <v>52.143689475445925</v>
      </c>
      <c r="E103" s="14">
        <f t="shared" si="30"/>
        <v>144.00000000000023</v>
      </c>
      <c r="F103" s="14">
        <f t="shared" si="31"/>
        <v>200.95496808986815</v>
      </c>
      <c r="G103" s="14">
        <f t="shared" si="26"/>
        <v>119.67289457176798</v>
      </c>
      <c r="H103" s="14">
        <f t="shared" si="27"/>
        <v>191.38568389511281</v>
      </c>
      <c r="I103" s="14">
        <f t="shared" si="28"/>
        <v>133.08737895089251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s="14" customFormat="1">
      <c r="A104" s="14">
        <f t="shared" si="32"/>
        <v>153</v>
      </c>
      <c r="B104" s="14">
        <f t="shared" si="29"/>
        <v>85.326392036773782</v>
      </c>
      <c r="C104" s="14">
        <f t="shared" si="24"/>
        <v>30.599999999999969</v>
      </c>
      <c r="D104" s="14">
        <f t="shared" si="25"/>
        <v>52.143689475445925</v>
      </c>
      <c r="E104" s="14">
        <f t="shared" si="30"/>
        <v>144.00000000000023</v>
      </c>
      <c r="F104" s="14">
        <f t="shared" si="31"/>
        <v>203.34728913855704</v>
      </c>
      <c r="G104" s="14">
        <f t="shared" si="26"/>
        <v>115.92639203677375</v>
      </c>
      <c r="H104" s="14">
        <f t="shared" si="27"/>
        <v>191.38568389511281</v>
      </c>
      <c r="I104" s="14">
        <f t="shared" si="28"/>
        <v>133.08737895089251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s="14" customFormat="1">
      <c r="A105" s="14">
        <f t="shared" si="32"/>
        <v>154.80000000000001</v>
      </c>
      <c r="B105" s="14">
        <f t="shared" si="29"/>
        <v>81.053340098776772</v>
      </c>
      <c r="C105" s="14">
        <f t="shared" si="24"/>
        <v>30.959999999999969</v>
      </c>
      <c r="D105" s="14">
        <f t="shared" si="25"/>
        <v>52.143689475445925</v>
      </c>
      <c r="E105" s="14">
        <f t="shared" si="30"/>
        <v>144.00000000000023</v>
      </c>
      <c r="F105" s="14">
        <f t="shared" si="31"/>
        <v>205.73961018724594</v>
      </c>
      <c r="G105" s="14">
        <f t="shared" si="26"/>
        <v>112.01334009877674</v>
      </c>
      <c r="H105" s="14">
        <f t="shared" si="27"/>
        <v>191.38568389511281</v>
      </c>
      <c r="I105" s="14">
        <f t="shared" si="28"/>
        <v>133.08737895089251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s="14" customFormat="1">
      <c r="A106" s="14">
        <f t="shared" si="32"/>
        <v>156.60000000000002</v>
      </c>
      <c r="B106" s="14">
        <f t="shared" si="29"/>
        <v>76.608482419788388</v>
      </c>
      <c r="C106" s="14">
        <f t="shared" si="24"/>
        <v>31.319999999999968</v>
      </c>
      <c r="D106" s="14">
        <f t="shared" si="25"/>
        <v>52.143689475445875</v>
      </c>
      <c r="E106" s="14">
        <f t="shared" si="30"/>
        <v>144.00000000000026</v>
      </c>
      <c r="F106" s="14">
        <f t="shared" si="31"/>
        <v>208.13193123593484</v>
      </c>
      <c r="G106" s="14">
        <f t="shared" si="26"/>
        <v>107.92848241978835</v>
      </c>
      <c r="H106" s="14">
        <f t="shared" si="27"/>
        <v>191.38568389511281</v>
      </c>
      <c r="I106" s="14">
        <f t="shared" si="28"/>
        <v>133.08737895089251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s="14" customFormat="1">
      <c r="A107" s="14">
        <f t="shared" si="32"/>
        <v>158.40000000000003</v>
      </c>
      <c r="B107" s="14">
        <f t="shared" si="29"/>
        <v>71.986205100132651</v>
      </c>
      <c r="C107" s="14">
        <f t="shared" si="24"/>
        <v>31.679999999999968</v>
      </c>
      <c r="D107" s="14">
        <f t="shared" si="25"/>
        <v>52.143689475445875</v>
      </c>
      <c r="E107" s="14">
        <f t="shared" si="30"/>
        <v>144.00000000000026</v>
      </c>
      <c r="F107" s="14">
        <f t="shared" si="31"/>
        <v>210.52425228462374</v>
      </c>
      <c r="G107" s="14">
        <f t="shared" si="26"/>
        <v>103.66620510013261</v>
      </c>
      <c r="H107" s="14">
        <f t="shared" si="27"/>
        <v>191.38568389511281</v>
      </c>
      <c r="I107" s="14">
        <f t="shared" si="28"/>
        <v>133.08737895089251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s="14" customFormat="1">
      <c r="A108" s="14">
        <f t="shared" si="32"/>
        <v>160.20000000000005</v>
      </c>
      <c r="B108" s="14">
        <f t="shared" si="29"/>
        <v>67.180508837931413</v>
      </c>
      <c r="C108" s="14">
        <f t="shared" si="24"/>
        <v>32.039999999999971</v>
      </c>
      <c r="D108" s="14">
        <f t="shared" si="25"/>
        <v>52.143689475445825</v>
      </c>
      <c r="E108" s="14">
        <f t="shared" si="30"/>
        <v>144.00000000000028</v>
      </c>
      <c r="F108" s="14">
        <f t="shared" si="31"/>
        <v>212.91657333331264</v>
      </c>
      <c r="G108" s="14">
        <f t="shared" si="26"/>
        <v>99.220508837931391</v>
      </c>
      <c r="H108" s="14">
        <f t="shared" si="27"/>
        <v>191.38568389511281</v>
      </c>
      <c r="I108" s="14">
        <f t="shared" si="28"/>
        <v>133.08737895089251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s="14" customFormat="1">
      <c r="A109" s="14">
        <f t="shared" si="32"/>
        <v>162.00000000000006</v>
      </c>
      <c r="B109" s="14">
        <f t="shared" si="29"/>
        <v>62.184978274526721</v>
      </c>
      <c r="C109" s="14">
        <f t="shared" si="24"/>
        <v>32.39999999999997</v>
      </c>
      <c r="D109" s="14">
        <f t="shared" si="25"/>
        <v>31.09248913726292</v>
      </c>
      <c r="E109" s="14">
        <f t="shared" si="30"/>
        <v>162.00000000000034</v>
      </c>
      <c r="F109" s="14">
        <f t="shared" si="31"/>
        <v>215.30889438200154</v>
      </c>
      <c r="G109" s="14">
        <f t="shared" si="26"/>
        <v>94.584978274526691</v>
      </c>
      <c r="H109" s="14">
        <f t="shared" si="27"/>
        <v>215.30889438200191</v>
      </c>
      <c r="I109" s="14">
        <f t="shared" si="28"/>
        <v>94.584978274526691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s="14" customFormat="1">
      <c r="A110" s="14">
        <f t="shared" si="32"/>
        <v>163.80000000000007</v>
      </c>
      <c r="B110" s="14">
        <f t="shared" si="29"/>
        <v>56.992748194673268</v>
      </c>
      <c r="C110" s="14">
        <f t="shared" si="24"/>
        <v>32.75999999999997</v>
      </c>
      <c r="D110" s="14">
        <f t="shared" si="25"/>
        <v>31.09248913726287</v>
      </c>
      <c r="E110" s="14">
        <f t="shared" si="30"/>
        <v>162.00000000000037</v>
      </c>
      <c r="F110" s="14">
        <f t="shared" si="31"/>
        <v>217.70121543069044</v>
      </c>
      <c r="G110" s="14">
        <f t="shared" si="26"/>
        <v>89.752748194673245</v>
      </c>
      <c r="H110" s="14">
        <f t="shared" si="27"/>
        <v>215.30889438200191</v>
      </c>
      <c r="I110" s="14">
        <f t="shared" si="28"/>
        <v>94.584978274526691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s="14" customFormat="1">
      <c r="A111" s="14">
        <f t="shared" si="32"/>
        <v>165.60000000000008</v>
      </c>
      <c r="B111" s="14">
        <f t="shared" si="29"/>
        <v>51.596466204566852</v>
      </c>
      <c r="C111" s="14">
        <f t="shared" si="24"/>
        <v>33.119999999999969</v>
      </c>
      <c r="D111" s="14">
        <f t="shared" si="25"/>
        <v>31.09248913726287</v>
      </c>
      <c r="E111" s="14">
        <f t="shared" si="30"/>
        <v>162.00000000000037</v>
      </c>
      <c r="F111" s="14">
        <f t="shared" si="31"/>
        <v>220.09353647937934</v>
      </c>
      <c r="G111" s="14">
        <f t="shared" si="26"/>
        <v>84.716466204566814</v>
      </c>
      <c r="H111" s="14">
        <f t="shared" si="27"/>
        <v>215.30889438200191</v>
      </c>
      <c r="I111" s="14">
        <f t="shared" si="28"/>
        <v>94.584978274526691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s="14" customFormat="1">
      <c r="A112" s="14">
        <f t="shared" si="32"/>
        <v>167.40000000000009</v>
      </c>
      <c r="B112" s="14">
        <f t="shared" si="29"/>
        <v>45.988251457785132</v>
      </c>
      <c r="C112" s="14">
        <f t="shared" si="24"/>
        <v>33.479999999999968</v>
      </c>
      <c r="D112" s="14">
        <f t="shared" si="25"/>
        <v>31.092489137262824</v>
      </c>
      <c r="E112" s="14">
        <f t="shared" si="30"/>
        <v>162.0000000000004</v>
      </c>
      <c r="F112" s="14">
        <f t="shared" si="31"/>
        <v>222.48585752806824</v>
      </c>
      <c r="G112" s="14">
        <f t="shared" si="26"/>
        <v>79.468251457785101</v>
      </c>
      <c r="H112" s="14">
        <f t="shared" si="27"/>
        <v>215.30889438200191</v>
      </c>
      <c r="I112" s="14">
        <f t="shared" si="28"/>
        <v>94.584978274526691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s="14" customFormat="1">
      <c r="A113" s="14">
        <f t="shared" si="32"/>
        <v>169.2000000000001</v>
      </c>
      <c r="B113" s="14">
        <f t="shared" si="29"/>
        <v>40.159648937726921</v>
      </c>
      <c r="C113" s="14">
        <f t="shared" si="24"/>
        <v>33.839999999999968</v>
      </c>
      <c r="D113" s="14">
        <f t="shared" si="25"/>
        <v>31.092489137262824</v>
      </c>
      <c r="E113" s="14">
        <f t="shared" si="30"/>
        <v>162.0000000000004</v>
      </c>
      <c r="F113" s="14">
        <f t="shared" si="31"/>
        <v>224.87817857675714</v>
      </c>
      <c r="G113" s="14">
        <f t="shared" si="26"/>
        <v>73.999648937726889</v>
      </c>
      <c r="H113" s="14">
        <f t="shared" si="27"/>
        <v>215.30889438200191</v>
      </c>
      <c r="I113" s="14">
        <f t="shared" si="28"/>
        <v>94.584978274526691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s="14" customFormat="1">
      <c r="A114" s="14">
        <f t="shared" si="32"/>
        <v>171.00000000000011</v>
      </c>
      <c r="B114" s="14">
        <f t="shared" si="29"/>
        <v>34.101578733587495</v>
      </c>
      <c r="C114" s="14">
        <f t="shared" si="24"/>
        <v>34.199999999999967</v>
      </c>
      <c r="D114" s="14">
        <f t="shared" si="25"/>
        <v>31.092489137262824</v>
      </c>
      <c r="E114" s="14">
        <f t="shared" si="30"/>
        <v>162.0000000000004</v>
      </c>
      <c r="F114" s="14">
        <f t="shared" si="31"/>
        <v>227.27049962544604</v>
      </c>
      <c r="G114" s="14">
        <f t="shared" si="26"/>
        <v>68.301578733587462</v>
      </c>
      <c r="H114" s="14">
        <f t="shared" si="27"/>
        <v>215.30889438200191</v>
      </c>
      <c r="I114" s="14">
        <f t="shared" si="28"/>
        <v>94.584978274526691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s="14" customFormat="1">
      <c r="A115" s="14">
        <f t="shared" si="32"/>
        <v>172.80000000000013</v>
      </c>
      <c r="B115" s="14">
        <f t="shared" si="29"/>
        <v>27.804279663445357</v>
      </c>
      <c r="C115" s="14">
        <f t="shared" si="24"/>
        <v>34.559999999999967</v>
      </c>
      <c r="D115" s="14">
        <f t="shared" si="25"/>
        <v>31.092489137262781</v>
      </c>
      <c r="E115" s="14">
        <f t="shared" si="30"/>
        <v>162.00000000000043</v>
      </c>
      <c r="F115" s="14">
        <f t="shared" si="31"/>
        <v>229.66282067413493</v>
      </c>
      <c r="G115" s="14">
        <f t="shared" si="26"/>
        <v>62.364279663445323</v>
      </c>
      <c r="H115" s="14">
        <f t="shared" ref="H115:H119" si="33">IF(D294,C294,H114)</f>
        <v>215.30889438200191</v>
      </c>
      <c r="I115" s="14">
        <f t="shared" ref="I115:I119" si="34">IF(D294,G115,I114)</f>
        <v>94.584978274526691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s="14" customFormat="1">
      <c r="A116" s="14">
        <f t="shared" si="32"/>
        <v>174.60000000000014</v>
      </c>
      <c r="B116" s="14">
        <f t="shared" si="29"/>
        <v>21.257246500407611</v>
      </c>
      <c r="C116" s="14">
        <f t="shared" si="24"/>
        <v>34.919999999999966</v>
      </c>
      <c r="D116" s="14">
        <f t="shared" si="25"/>
        <v>31.092489137262781</v>
      </c>
      <c r="E116" s="14">
        <f t="shared" si="30"/>
        <v>162.00000000000043</v>
      </c>
      <c r="F116" s="14">
        <f t="shared" si="31"/>
        <v>232.05514172282383</v>
      </c>
      <c r="G116" s="14">
        <f t="shared" si="26"/>
        <v>56.177246500407577</v>
      </c>
      <c r="H116" s="14">
        <f t="shared" si="33"/>
        <v>215.30889438200191</v>
      </c>
      <c r="I116" s="14">
        <f t="shared" si="34"/>
        <v>94.584978274526691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s="14" customFormat="1">
      <c r="A117" s="14">
        <f t="shared" si="32"/>
        <v>176.40000000000015</v>
      </c>
      <c r="B117" s="14">
        <f t="shared" si="29"/>
        <v>14.449159943247246</v>
      </c>
      <c r="C117" s="14">
        <f t="shared" si="24"/>
        <v>35.279999999999966</v>
      </c>
      <c r="D117" s="14">
        <f t="shared" si="25"/>
        <v>31.092489137262731</v>
      </c>
      <c r="E117" s="14">
        <f t="shared" si="30"/>
        <v>162.00000000000045</v>
      </c>
      <c r="F117" s="14">
        <f t="shared" si="31"/>
        <v>234.44746277151273</v>
      </c>
      <c r="G117" s="14">
        <f t="shared" si="26"/>
        <v>49.729159943247211</v>
      </c>
      <c r="H117" s="14">
        <f t="shared" si="33"/>
        <v>215.30889438200191</v>
      </c>
      <c r="I117" s="14">
        <f t="shared" si="34"/>
        <v>94.584978274526691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s="14" customFormat="1">
      <c r="A118" s="14">
        <f t="shared" si="32"/>
        <v>178.20000000000016</v>
      </c>
      <c r="B118" s="14">
        <f t="shared" si="29"/>
        <v>7.3678083382455739</v>
      </c>
      <c r="C118" s="14">
        <f t="shared" si="24"/>
        <v>35.639999999999965</v>
      </c>
      <c r="D118" s="14">
        <f t="shared" si="25"/>
        <v>31.092489137262731</v>
      </c>
      <c r="E118" s="14">
        <f t="shared" si="30"/>
        <v>162.00000000000045</v>
      </c>
      <c r="F118" s="14">
        <f t="shared" si="31"/>
        <v>236.83978382020163</v>
      </c>
      <c r="G118" s="14">
        <f t="shared" si="26"/>
        <v>43.007808338245539</v>
      </c>
      <c r="H118" s="14">
        <f t="shared" si="33"/>
        <v>215.30889438200191</v>
      </c>
      <c r="I118" s="14">
        <f t="shared" si="34"/>
        <v>94.584978274526691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s="14" customFormat="1">
      <c r="A119" s="14">
        <f t="shared" ref="A119" si="35">A118+180/100</f>
        <v>180.00000000000017</v>
      </c>
      <c r="B119" s="14">
        <v>0</v>
      </c>
      <c r="C119" s="14">
        <f t="shared" ref="C119" si="36">C118+$E$164/100</f>
        <v>35.999999999999964</v>
      </c>
      <c r="D119" s="14">
        <v>0</v>
      </c>
      <c r="E119" s="14">
        <f t="shared" ref="E119" si="37">A119/F119*H119</f>
        <v>180.00000000000057</v>
      </c>
      <c r="F119" s="14">
        <f t="shared" ref="F119" si="38">F118+$C$164/100</f>
        <v>239.23210486889053</v>
      </c>
      <c r="G119" s="14">
        <f>C119+B119</f>
        <v>35.999999999999964</v>
      </c>
      <c r="H119" s="14">
        <f t="shared" si="33"/>
        <v>239.23210486889104</v>
      </c>
      <c r="I119" s="14">
        <f t="shared" si="34"/>
        <v>35.999999999999964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s="14" customFormat="1"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s="14" customFormat="1"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s="14" customFormat="1">
      <c r="F122" s="14">
        <f t="shared" ref="F122:G141" si="39">F20-F19</f>
        <v>2.3923210486889088</v>
      </c>
      <c r="G122" s="14">
        <f t="shared" si="39"/>
        <v>7.7278083382462341</v>
      </c>
      <c r="H122" s="14">
        <f>SQRT(F122^2+G122^2)</f>
        <v>8.0896366860736109</v>
      </c>
      <c r="I122" s="14">
        <f>H122+I120</f>
        <v>8.0896366860736109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s="14" customFormat="1">
      <c r="F123" s="14">
        <f t="shared" si="39"/>
        <v>2.3923210486889088</v>
      </c>
      <c r="G123" s="14">
        <f t="shared" si="39"/>
        <v>7.4413516050016213</v>
      </c>
      <c r="H123" s="14">
        <f t="shared" ref="H123:H186" si="40">SQRT(F123^2+G123^2)</f>
        <v>7.8164514780851935</v>
      </c>
      <c r="I123" s="14">
        <f t="shared" ref="I123:I186" si="41">H123+I122</f>
        <v>15.906088164158804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s="14" customFormat="1">
      <c r="F124" s="14">
        <f t="shared" si="39"/>
        <v>2.3923210486889088</v>
      </c>
      <c r="G124" s="14">
        <f t="shared" si="39"/>
        <v>7.168086557160315</v>
      </c>
      <c r="H124" s="14">
        <f t="shared" si="40"/>
        <v>7.5567628579268264</v>
      </c>
      <c r="I124" s="14">
        <f t="shared" si="41"/>
        <v>23.46285102208563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s="14" customFormat="1">
      <c r="F125" s="14">
        <f t="shared" si="39"/>
        <v>2.3923210486889088</v>
      </c>
      <c r="G125" s="14">
        <f t="shared" si="39"/>
        <v>6.9070331630376884</v>
      </c>
      <c r="H125" s="14">
        <f t="shared" si="40"/>
        <v>7.3096037591173442</v>
      </c>
      <c r="I125" s="14">
        <f t="shared" si="41"/>
        <v>30.772454781202974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s="14" customFormat="1">
      <c r="F126" s="14">
        <f t="shared" si="39"/>
        <v>2.3923210486889097</v>
      </c>
      <c r="G126" s="14">
        <f t="shared" si="39"/>
        <v>6.6572990701421801</v>
      </c>
      <c r="H126" s="14">
        <f t="shared" si="40"/>
        <v>7.0740957661962662</v>
      </c>
      <c r="I126" s="14">
        <f t="shared" si="41"/>
        <v>37.846550547399239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s="14" customFormat="1">
      <c r="F127" s="14">
        <f t="shared" si="39"/>
        <v>2.3923210486889097</v>
      </c>
      <c r="G127" s="14">
        <f t="shared" si="39"/>
        <v>6.41807020413939</v>
      </c>
      <c r="H127" s="14">
        <f t="shared" si="40"/>
        <v>6.8494397687155288</v>
      </c>
      <c r="I127" s="14">
        <f t="shared" si="41"/>
        <v>44.695990316114766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s="14" customFormat="1">
      <c r="F128" s="14">
        <f t="shared" si="39"/>
        <v>2.3923210486889097</v>
      </c>
      <c r="G128" s="14">
        <f t="shared" si="39"/>
        <v>6.1886025200581756</v>
      </c>
      <c r="H128" s="14">
        <f t="shared" si="40"/>
        <v>6.6349077726273187</v>
      </c>
      <c r="I128" s="14">
        <f t="shared" si="41"/>
        <v>51.330898088742089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6:25" s="14" customFormat="1">
      <c r="F129" s="14">
        <f t="shared" si="39"/>
        <v>2.3923210486889097</v>
      </c>
      <c r="G129" s="14">
        <f t="shared" si="39"/>
        <v>5.9682147467816691</v>
      </c>
      <c r="H129" s="14">
        <f t="shared" si="40"/>
        <v>6.4298357104752046</v>
      </c>
      <c r="I129" s="14">
        <f t="shared" si="41"/>
        <v>57.760733799217292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6:25" s="14" customFormat="1">
      <c r="F130" s="14">
        <f t="shared" si="39"/>
        <v>2.3923210486889097</v>
      </c>
      <c r="G130" s="14">
        <f t="shared" si="39"/>
        <v>5.7562819901063804</v>
      </c>
      <c r="H130" s="14">
        <f t="shared" si="40"/>
        <v>6.233617116058948</v>
      </c>
      <c r="I130" s="14">
        <f t="shared" si="41"/>
        <v>63.994350915276243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6:25" s="14" customFormat="1">
      <c r="F131" s="14">
        <f t="shared" si="39"/>
        <v>2.3923210486889097</v>
      </c>
      <c r="G131" s="14">
        <f t="shared" si="39"/>
        <v>5.552230079853409</v>
      </c>
      <c r="H131" s="14">
        <f t="shared" si="40"/>
        <v>6.0456975494668104</v>
      </c>
      <c r="I131" s="14">
        <f t="shared" si="41"/>
        <v>70.040048464743052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6:25" s="14" customFormat="1">
      <c r="F132" s="14">
        <f t="shared" si="39"/>
        <v>2.3923210486889097</v>
      </c>
      <c r="G132" s="14">
        <f t="shared" si="39"/>
        <v>5.3555305634047414</v>
      </c>
      <c r="H132" s="14">
        <f t="shared" si="40"/>
        <v>5.8655696752798283</v>
      </c>
      <c r="I132" s="14">
        <f t="shared" si="41"/>
        <v>75.905618140022881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6:25" s="14" customFormat="1">
      <c r="F133" s="14">
        <f t="shared" si="39"/>
        <v>2.3923210486889097</v>
      </c>
      <c r="G133" s="14">
        <f t="shared" si="39"/>
        <v>5.1656962622011662</v>
      </c>
      <c r="H133" s="14">
        <f t="shared" si="40"/>
        <v>5.6927689109359694</v>
      </c>
      <c r="I133" s="14">
        <f t="shared" si="41"/>
        <v>81.598387050958848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6:25" s="14" customFormat="1">
      <c r="F134" s="14">
        <f t="shared" si="39"/>
        <v>2.3923210486889097</v>
      </c>
      <c r="G134" s="14">
        <f t="shared" si="39"/>
        <v>4.9822773196556938</v>
      </c>
      <c r="H134" s="14">
        <f t="shared" si="40"/>
        <v>5.526869574176283</v>
      </c>
      <c r="I134" s="14">
        <f t="shared" si="41"/>
        <v>87.125256625135137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6:25" s="14" customFormat="1">
      <c r="F135" s="14">
        <f t="shared" si="39"/>
        <v>2.3923210486889062</v>
      </c>
      <c r="G135" s="14">
        <f t="shared" si="39"/>
        <v>4.8048576789883555</v>
      </c>
      <c r="H135" s="14">
        <f t="shared" si="40"/>
        <v>5.3674814685598449</v>
      </c>
      <c r="I135" s="14">
        <f t="shared" si="41"/>
        <v>92.492738093694982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6:25" s="14" customFormat="1">
      <c r="F136" s="14">
        <f t="shared" si="39"/>
        <v>2.3923210486889062</v>
      </c>
      <c r="G136" s="14">
        <f t="shared" si="39"/>
        <v>4.6330519379969672</v>
      </c>
      <c r="H136" s="14">
        <f t="shared" si="40"/>
        <v>5.2142468545493168</v>
      </c>
      <c r="I136" s="14">
        <f t="shared" si="41"/>
        <v>97.706984948244298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6:25" s="14" customFormat="1">
      <c r="F137" s="14">
        <f t="shared" si="39"/>
        <v>2.3923210486889062</v>
      </c>
      <c r="G137" s="14">
        <f t="shared" si="39"/>
        <v>4.4665025349941914</v>
      </c>
      <c r="H137" s="14">
        <f t="shared" si="40"/>
        <v>5.0668377608829678</v>
      </c>
      <c r="I137" s="14">
        <f t="shared" si="41"/>
        <v>102.77382270912726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6:25" s="14" customFormat="1">
      <c r="F138" s="14">
        <f t="shared" si="39"/>
        <v>2.3923210486889062</v>
      </c>
      <c r="G138" s="14">
        <f t="shared" si="39"/>
        <v>4.304877226281576</v>
      </c>
      <c r="H138" s="14">
        <f t="shared" si="40"/>
        <v>4.9249535970766001</v>
      </c>
      <c r="I138" s="14">
        <f t="shared" si="41"/>
        <v>107.69877630620385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6:25" s="14" customFormat="1">
      <c r="F139" s="14">
        <f t="shared" si="39"/>
        <v>2.3923210486889062</v>
      </c>
      <c r="G139" s="14">
        <f t="shared" si="39"/>
        <v>4.1478668207685132</v>
      </c>
      <c r="H139" s="14">
        <f t="shared" si="40"/>
        <v>4.7883190331088299</v>
      </c>
      <c r="I139" s="14">
        <f t="shared" si="41"/>
        <v>112.48709533931269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6:25" s="14" customFormat="1">
      <c r="F140" s="14">
        <f t="shared" si="39"/>
        <v>2.3923210486889062</v>
      </c>
      <c r="G140" s="14">
        <f t="shared" si="39"/>
        <v>3.995183141819993</v>
      </c>
      <c r="H140" s="14">
        <f t="shared" si="40"/>
        <v>4.6566821167739869</v>
      </c>
      <c r="I140" s="14">
        <f t="shared" si="41"/>
        <v>117.14377745608668</v>
      </c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6:25" s="14" customFormat="1">
      <c r="F141" s="14">
        <f t="shared" si="39"/>
        <v>2.3923210486889062</v>
      </c>
      <c r="G141" s="14">
        <f t="shared" si="39"/>
        <v>3.8465571902543019</v>
      </c>
      <c r="H141" s="14">
        <f t="shared" si="40"/>
        <v>4.5298126029557846</v>
      </c>
      <c r="I141" s="14">
        <f t="shared" si="41"/>
        <v>121.67359005904247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6:25" s="14" customFormat="1">
      <c r="F142" s="14">
        <f t="shared" ref="F142:G161" si="42">F40-F39</f>
        <v>2.3923210486889062</v>
      </c>
      <c r="G142" s="14">
        <f t="shared" si="42"/>
        <v>3.7017374857086338</v>
      </c>
      <c r="H142" s="14">
        <f t="shared" si="40"/>
        <v>4.4075004722745597</v>
      </c>
      <c r="I142" s="14">
        <f t="shared" si="41"/>
        <v>126.08109053131703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6:25" s="14" customFormat="1">
      <c r="F143" s="14">
        <f t="shared" si="42"/>
        <v>2.3923210486889062</v>
      </c>
      <c r="G143" s="14">
        <f t="shared" si="42"/>
        <v>3.5604885664268693</v>
      </c>
      <c r="H143" s="14">
        <f t="shared" si="40"/>
        <v>4.2895546192648544</v>
      </c>
      <c r="I143" s="14">
        <f t="shared" si="41"/>
        <v>130.37064515058188</v>
      </c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6:25" s="14" customFormat="1">
      <c r="F144" s="14">
        <f t="shared" si="42"/>
        <v>2.3923210486889062</v>
      </c>
      <c r="G144" s="14">
        <f t="shared" si="42"/>
        <v>3.4225896299729328</v>
      </c>
      <c r="H144" s="14">
        <f t="shared" si="40"/>
        <v>4.1758016925134562</v>
      </c>
      <c r="I144" s="14">
        <f t="shared" si="41"/>
        <v>134.54644684309534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s="14" customFormat="1">
      <c r="F145" s="14">
        <f t="shared" si="42"/>
        <v>2.3923210486889062</v>
      </c>
      <c r="G145" s="14">
        <f t="shared" si="42"/>
        <v>3.2878332994893498</v>
      </c>
      <c r="H145" s="14">
        <f t="shared" si="40"/>
        <v>4.0660850710764791</v>
      </c>
      <c r="I145" s="14">
        <f t="shared" si="41"/>
        <v>138.61253191417183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s="14" customFormat="1">
      <c r="F146" s="14">
        <f t="shared" si="42"/>
        <v>2.3923210486889062</v>
      </c>
      <c r="G146" s="14">
        <f t="shared" si="42"/>
        <v>3.1560245019550592</v>
      </c>
      <c r="H146" s="14">
        <f t="shared" si="40"/>
        <v>3.9602639630384067</v>
      </c>
      <c r="I146" s="14">
        <f t="shared" si="41"/>
        <v>142.57279587721024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s="14" customFormat="1">
      <c r="F147" s="14">
        <f t="shared" si="42"/>
        <v>2.3923210486889062</v>
      </c>
      <c r="G147" s="14">
        <f t="shared" si="42"/>
        <v>3.0269794464858251</v>
      </c>
      <c r="H147" s="14">
        <f t="shared" si="40"/>
        <v>3.8582126133026442</v>
      </c>
      <c r="I147" s="14">
        <f t="shared" si="41"/>
        <v>146.43100849051288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s="14" customFormat="1">
      <c r="F148" s="14">
        <f t="shared" si="42"/>
        <v>2.3923210486889133</v>
      </c>
      <c r="G148" s="14">
        <f t="shared" si="42"/>
        <v>2.9005246921080072</v>
      </c>
      <c r="H148" s="14">
        <f t="shared" si="40"/>
        <v>3.7598196086419189</v>
      </c>
      <c r="I148" s="14">
        <f t="shared" si="41"/>
        <v>150.1908280991548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s="14" customFormat="1">
      <c r="F149" s="14">
        <f t="shared" si="42"/>
        <v>2.3923210486889133</v>
      </c>
      <c r="G149" s="14">
        <f t="shared" si="42"/>
        <v>2.7764962956387649</v>
      </c>
      <c r="H149" s="14">
        <f t="shared" si="40"/>
        <v>3.6649872686949139</v>
      </c>
      <c r="I149" s="14">
        <f t="shared" si="41"/>
        <v>153.85581536784971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s="14" customFormat="1">
      <c r="A150" s="15"/>
      <c r="B150" s="15"/>
      <c r="C150" s="15" t="s">
        <v>6</v>
      </c>
      <c r="D150" s="15"/>
      <c r="E150" s="15"/>
      <c r="F150" s="14">
        <f t="shared" si="42"/>
        <v>2.3923210486889133</v>
      </c>
      <c r="G150" s="14">
        <f t="shared" si="42"/>
        <v>2.6547390313590142</v>
      </c>
      <c r="H150" s="14">
        <f t="shared" si="40"/>
        <v>3.5736311119953355</v>
      </c>
      <c r="I150" s="14">
        <f t="shared" si="41"/>
        <v>157.42944647984504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s="14" customFormat="1">
      <c r="A151" s="15"/>
      <c r="B151" s="15"/>
      <c r="C151" s="15">
        <f>DEGREES(ACOS(D154/C160))*C168/ABS(C168)+180</f>
        <v>196.74984821010685</v>
      </c>
      <c r="D151" s="15"/>
      <c r="E151" s="15"/>
      <c r="F151" s="14">
        <f t="shared" si="42"/>
        <v>2.3923210486889133</v>
      </c>
      <c r="G151" s="14">
        <f t="shared" si="42"/>
        <v>2.5351056750849637</v>
      </c>
      <c r="H151" s="14">
        <f t="shared" si="40"/>
        <v>3.4856793862671895</v>
      </c>
      <c r="I151" s="14">
        <f t="shared" si="41"/>
        <v>160.91512586611222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s="14" customFormat="1">
      <c r="A152" s="15"/>
      <c r="B152" s="15"/>
      <c r="C152" s="15"/>
      <c r="D152" s="15"/>
      <c r="E152" s="15"/>
      <c r="F152" s="14">
        <f t="shared" si="42"/>
        <v>2.3923210486889133</v>
      </c>
      <c r="G152" s="14">
        <f t="shared" si="42"/>
        <v>2.4174563460471745</v>
      </c>
      <c r="H152" s="14">
        <f t="shared" si="40"/>
        <v>3.4010726521266461</v>
      </c>
      <c r="I152" s="14">
        <f t="shared" si="41"/>
        <v>164.31619851823888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s="14" customFormat="1">
      <c r="A153" s="15"/>
      <c r="B153" s="15"/>
      <c r="C153" s="15" t="s">
        <v>2</v>
      </c>
      <c r="D153" s="15"/>
      <c r="E153" s="15"/>
      <c r="F153" s="14">
        <f t="shared" si="42"/>
        <v>2.3923210486889133</v>
      </c>
      <c r="G153" s="14">
        <f t="shared" si="42"/>
        <v>2.3016579006929021</v>
      </c>
      <c r="H153" s="14">
        <f t="shared" si="40"/>
        <v>3.3197634090130701</v>
      </c>
      <c r="I153" s="14">
        <f t="shared" si="41"/>
        <v>167.63596192725194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s="14" customFormat="1">
      <c r="A154" s="15"/>
      <c r="B154" s="15"/>
      <c r="C154" s="15">
        <f>SQRT(C173^2+B168^2)</f>
        <v>239.23210486889087</v>
      </c>
      <c r="D154" s="15">
        <f>C154/2</f>
        <v>119.61605243444544</v>
      </c>
      <c r="E154" s="15"/>
      <c r="F154" s="14">
        <f t="shared" si="42"/>
        <v>2.3923210486889133</v>
      </c>
      <c r="G154" s="14">
        <f t="shared" si="42"/>
        <v>2.1875833731436103</v>
      </c>
      <c r="H154" s="14">
        <f t="shared" si="40"/>
        <v>3.2417157516436257</v>
      </c>
      <c r="I154" s="14">
        <f t="shared" si="41"/>
        <v>170.87767767889557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s="14" customFormat="1">
      <c r="A155" s="15"/>
      <c r="B155" s="15"/>
      <c r="C155" s="15"/>
      <c r="D155" s="15"/>
      <c r="E155" s="15"/>
      <c r="F155" s="14">
        <f t="shared" si="42"/>
        <v>2.3923210486889133</v>
      </c>
      <c r="G155" s="14">
        <f t="shared" si="42"/>
        <v>2.0751114575855354</v>
      </c>
      <c r="H155" s="14">
        <f t="shared" si="40"/>
        <v>3.1669050445826104</v>
      </c>
      <c r="I155" s="14">
        <f t="shared" si="41"/>
        <v>174.04458272347819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s="14" customFormat="1">
      <c r="A156" s="15"/>
      <c r="B156" s="15"/>
      <c r="C156" s="15" t="s">
        <v>1</v>
      </c>
      <c r="D156" s="15"/>
      <c r="E156" s="15">
        <f>COS(35)</f>
        <v>-0.90369220509150672</v>
      </c>
      <c r="F156" s="14">
        <f t="shared" si="42"/>
        <v>2.3923210486889133</v>
      </c>
      <c r="G156" s="14">
        <f t="shared" si="42"/>
        <v>1.9641260283470103</v>
      </c>
      <c r="H156" s="14">
        <f t="shared" si="40"/>
        <v>3.0953176016735702</v>
      </c>
      <c r="I156" s="14">
        <f t="shared" si="41"/>
        <v>177.13990032515176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s="14" customFormat="1">
      <c r="A157" s="15"/>
      <c r="B157" s="15"/>
      <c r="C157" s="15">
        <f>SQRT(C173^2+B168^2+C168^2)</f>
        <v>241.92560840059906</v>
      </c>
      <c r="D157" s="15"/>
      <c r="E157" s="15"/>
      <c r="F157" s="14">
        <f t="shared" si="42"/>
        <v>2.3923210486889133</v>
      </c>
      <c r="G157" s="14">
        <f t="shared" si="42"/>
        <v>1.8545156938360776</v>
      </c>
      <c r="H157" s="14">
        <f t="shared" si="40"/>
        <v>3.0269503561644897</v>
      </c>
      <c r="I157" s="14">
        <f t="shared" si="41"/>
        <v>180.16685068131625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s="14" customFormat="1">
      <c r="A158" s="15"/>
      <c r="B158" s="15"/>
      <c r="C158" s="15"/>
      <c r="D158" s="15"/>
      <c r="E158" s="15"/>
      <c r="F158" s="14">
        <f t="shared" si="42"/>
        <v>2.3923210486889133</v>
      </c>
      <c r="G158" s="14">
        <f t="shared" si="42"/>
        <v>1.7461733808846134</v>
      </c>
      <c r="H158" s="14">
        <f t="shared" si="40"/>
        <v>2.9618105064487197</v>
      </c>
      <c r="I158" s="14">
        <f t="shared" si="41"/>
        <v>183.12866118776498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s="14" customFormat="1">
      <c r="A159" s="15"/>
      <c r="B159" s="15"/>
      <c r="C159" s="15" t="s">
        <v>8</v>
      </c>
      <c r="D159" s="15"/>
      <c r="E159" s="15">
        <f>ACOS(E156)*180/PI()</f>
        <v>154.64771704211881</v>
      </c>
      <c r="F159" s="14">
        <f t="shared" si="42"/>
        <v>2.3923210486889133</v>
      </c>
      <c r="G159" s="14">
        <f t="shared" si="42"/>
        <v>1.6389959463663786</v>
      </c>
      <c r="H159" s="14">
        <f t="shared" si="40"/>
        <v>2.8999151215519126</v>
      </c>
      <c r="I159" s="14">
        <f t="shared" si="41"/>
        <v>186.02857630931689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s="14" customFormat="1">
      <c r="A160" s="15"/>
      <c r="B160" s="15"/>
      <c r="C160" s="15">
        <f>SQRT(D154^2+C168^2)</f>
        <v>124.91597175701753</v>
      </c>
      <c r="D160" s="15"/>
      <c r="E160" s="15"/>
      <c r="F160" s="14">
        <f t="shared" si="42"/>
        <v>2.3923210486889133</v>
      </c>
      <c r="G160" s="14">
        <f t="shared" si="42"/>
        <v>1.5328838132482758</v>
      </c>
      <c r="H160" s="14">
        <f t="shared" si="40"/>
        <v>2.8412906899714776</v>
      </c>
      <c r="I160" s="14">
        <f t="shared" si="41"/>
        <v>188.86986699928838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s="14" customFormat="1">
      <c r="A161" s="15"/>
      <c r="B161" s="15"/>
      <c r="C161" s="15"/>
      <c r="D161" s="15"/>
      <c r="E161" s="15"/>
      <c r="F161" s="14">
        <f t="shared" si="42"/>
        <v>2.3923210486889133</v>
      </c>
      <c r="G161" s="14">
        <f t="shared" si="42"/>
        <v>1.4277406284795973</v>
      </c>
      <c r="H161" s="14">
        <f t="shared" si="40"/>
        <v>2.7859725953805321</v>
      </c>
      <c r="I161" s="14">
        <f t="shared" si="41"/>
        <v>191.65583959466892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s="14" customFormat="1">
      <c r="A162" s="15"/>
      <c r="B162" s="15"/>
      <c r="C162" s="15"/>
      <c r="D162" s="15"/>
      <c r="E162" s="15"/>
      <c r="F162" s="14">
        <f t="shared" ref="F162:G181" si="43">F60-F59</f>
        <v>2.3923210486889133</v>
      </c>
      <c r="G162" s="14">
        <f t="shared" si="43"/>
        <v>1.3234729403535823</v>
      </c>
      <c r="H162" s="14">
        <f t="shared" si="40"/>
        <v>2.7340045032604059</v>
      </c>
      <c r="I162" s="14">
        <f t="shared" si="41"/>
        <v>194.38984409792931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s="14" customFormat="1">
      <c r="A163" s="15" t="s">
        <v>3</v>
      </c>
      <c r="B163" s="15"/>
      <c r="C163" s="15">
        <v>0</v>
      </c>
      <c r="D163" s="15" t="s">
        <v>9</v>
      </c>
      <c r="E163" s="15">
        <v>0</v>
      </c>
      <c r="F163" s="14">
        <f t="shared" si="43"/>
        <v>2.3923210486889133</v>
      </c>
      <c r="G163" s="14">
        <f t="shared" si="43"/>
        <v>1.2199898931631878</v>
      </c>
      <c r="H163" s="14">
        <f t="shared" si="40"/>
        <v>2.685437643927028</v>
      </c>
      <c r="I163" s="14">
        <f t="shared" si="41"/>
        <v>197.07528174185634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s="14" customFormat="1">
      <c r="A164" s="15" t="s">
        <v>4</v>
      </c>
      <c r="B164" s="15"/>
      <c r="C164" s="15">
        <f>C154+C163</f>
        <v>239.23210486889087</v>
      </c>
      <c r="D164" s="15" t="s">
        <v>10</v>
      </c>
      <c r="E164" s="15">
        <f>C168</f>
        <v>36</v>
      </c>
      <c r="F164" s="14">
        <f t="shared" si="43"/>
        <v>2.3923210486889133</v>
      </c>
      <c r="G164" s="14">
        <f t="shared" si="43"/>
        <v>1.1172029371429062</v>
      </c>
      <c r="H164" s="14">
        <f t="shared" si="40"/>
        <v>2.6403299799003834</v>
      </c>
      <c r="I164" s="14">
        <f t="shared" si="41"/>
        <v>199.71561172175672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s="14" customFormat="1">
      <c r="A165" s="15"/>
      <c r="B165" s="15"/>
      <c r="C165" s="15"/>
      <c r="D165" s="15"/>
      <c r="E165" s="15"/>
      <c r="F165" s="14">
        <f t="shared" si="43"/>
        <v>2.3923210486889133</v>
      </c>
      <c r="G165" s="14">
        <f t="shared" si="43"/>
        <v>1.0150255518470317</v>
      </c>
      <c r="H165" s="14">
        <f t="shared" si="40"/>
        <v>2.5987452493275276</v>
      </c>
      <c r="I165" s="14">
        <f t="shared" si="41"/>
        <v>202.31435697108424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s="14" customFormat="1">
      <c r="B166" s="15" t="s">
        <v>0</v>
      </c>
      <c r="C166" s="15"/>
      <c r="F166" s="14">
        <f t="shared" si="43"/>
        <v>2.3923210486889133</v>
      </c>
      <c r="G166" s="14">
        <f t="shared" si="43"/>
        <v>0.91337298122405741</v>
      </c>
      <c r="H166" s="14">
        <f t="shared" si="40"/>
        <v>2.5607518823248268</v>
      </c>
      <c r="I166" s="14">
        <f t="shared" si="41"/>
        <v>204.87510885340907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s="14" customFormat="1">
      <c r="B167" s="15"/>
      <c r="C167" s="15"/>
      <c r="F167" s="14">
        <f t="shared" si="43"/>
        <v>2.3923210486889133</v>
      </c>
      <c r="G167" s="14">
        <f t="shared" si="43"/>
        <v>0.81216197877964191</v>
      </c>
      <c r="H167" s="14">
        <f t="shared" si="40"/>
        <v>2.5264217937183973</v>
      </c>
      <c r="I167" s="14">
        <f t="shared" si="41"/>
        <v>207.40153064712746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s="14" customFormat="1">
      <c r="B168" s="15">
        <f>M6-M3</f>
        <v>-84</v>
      </c>
      <c r="C168" s="15">
        <f>C6-C3</f>
        <v>36</v>
      </c>
      <c r="F168" s="14">
        <f t="shared" si="43"/>
        <v>2.3923210486889133</v>
      </c>
      <c r="G168" s="14">
        <f t="shared" si="43"/>
        <v>0.71131056129689796</v>
      </c>
      <c r="H168" s="14">
        <f t="shared" si="40"/>
        <v>2.4958290635803828</v>
      </c>
      <c r="I168" s="14">
        <f t="shared" si="41"/>
        <v>209.89735971070783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s="14" customFormat="1">
      <c r="F169" s="14">
        <f t="shared" si="43"/>
        <v>2.3923210486889133</v>
      </c>
      <c r="G169" s="14">
        <f t="shared" si="43"/>
        <v>0.61073776966844662</v>
      </c>
      <c r="H169" s="14">
        <f t="shared" si="40"/>
        <v>2.4690485259102561</v>
      </c>
      <c r="I169" s="14">
        <f t="shared" si="41"/>
        <v>212.3664082366181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s="14" customFormat="1">
      <c r="F170" s="14">
        <f t="shared" si="43"/>
        <v>2.3923210486889133</v>
      </c>
      <c r="G170" s="14">
        <f t="shared" si="43"/>
        <v>0.51036343546832086</v>
      </c>
      <c r="H170" s="14">
        <f t="shared" si="40"/>
        <v>2.4461542952690145</v>
      </c>
      <c r="I170" s="14">
        <f t="shared" si="41"/>
        <v>214.81256253188712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s="14" customFormat="1">
      <c r="B171" s="15">
        <f>B168/2</f>
        <v>-42</v>
      </c>
      <c r="C171" s="15"/>
      <c r="F171" s="14">
        <f t="shared" si="43"/>
        <v>2.3923210486889133</v>
      </c>
      <c r="G171" s="14">
        <f t="shared" si="43"/>
        <v>0.36000000000001364</v>
      </c>
      <c r="H171" s="14">
        <f t="shared" si="40"/>
        <v>2.4192560840059971</v>
      </c>
      <c r="I171" s="14">
        <f t="shared" si="41"/>
        <v>217.23181861589313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s="14" customFormat="1">
      <c r="F172" s="14">
        <f t="shared" si="43"/>
        <v>2.3923210486889133</v>
      </c>
      <c r="G172" s="14">
        <f t="shared" si="43"/>
        <v>0.36000000002542265</v>
      </c>
      <c r="H172" s="14">
        <f t="shared" si="40"/>
        <v>2.4192560840097781</v>
      </c>
      <c r="I172" s="14">
        <f t="shared" si="41"/>
        <v>219.65107469990292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s="14" customFormat="1">
      <c r="C173" s="15">
        <f>K6-K3</f>
        <v>224</v>
      </c>
      <c r="F173" s="14">
        <f t="shared" si="43"/>
        <v>2.3923210486889133</v>
      </c>
      <c r="G173" s="14">
        <f t="shared" si="43"/>
        <v>0.2096365645189735</v>
      </c>
      <c r="H173" s="14">
        <f t="shared" si="40"/>
        <v>2.4014885985953254</v>
      </c>
      <c r="I173" s="14">
        <f t="shared" si="41"/>
        <v>222.05256329849826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s="14" customFormat="1">
      <c r="F174" s="14">
        <f t="shared" si="43"/>
        <v>2.3923210486889133</v>
      </c>
      <c r="G174" s="14">
        <f t="shared" si="43"/>
        <v>0.10926223032731741</v>
      </c>
      <c r="H174" s="14">
        <f t="shared" si="40"/>
        <v>2.3948148644469622</v>
      </c>
      <c r="I174" s="14">
        <f t="shared" si="41"/>
        <v>224.44737816294523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s="14" customFormat="1">
      <c r="C175" s="14" t="s">
        <v>7</v>
      </c>
      <c r="F175" s="14">
        <f t="shared" si="43"/>
        <v>2.3923210486889133</v>
      </c>
      <c r="G175" s="14">
        <f t="shared" si="43"/>
        <v>8.6894387009692764E-3</v>
      </c>
      <c r="H175" s="14">
        <f t="shared" si="40"/>
        <v>2.3923368296176357</v>
      </c>
      <c r="I175" s="14">
        <f t="shared" si="41"/>
        <v>226.83971499256288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s="14" customFormat="1">
      <c r="C176" s="15">
        <f>C173/2</f>
        <v>112</v>
      </c>
      <c r="F176" s="14">
        <f t="shared" si="43"/>
        <v>2.3923210486888991</v>
      </c>
      <c r="G176" s="14">
        <f t="shared" si="43"/>
        <v>-9.2161978781120979E-2</v>
      </c>
      <c r="H176" s="14">
        <f t="shared" si="40"/>
        <v>2.3940956184607178</v>
      </c>
      <c r="I176" s="14">
        <f t="shared" si="41"/>
        <v>229.23381061102359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2:25" s="14" customFormat="1">
      <c r="F177" s="14">
        <f t="shared" si="43"/>
        <v>2.3923210486888991</v>
      </c>
      <c r="G177" s="14">
        <f t="shared" si="43"/>
        <v>-0.19337298122502489</v>
      </c>
      <c r="H177" s="14">
        <f t="shared" si="40"/>
        <v>2.4001235613750822</v>
      </c>
      <c r="I177" s="14">
        <f t="shared" si="41"/>
        <v>231.63393417239865</v>
      </c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2:25" s="14" customFormat="1">
      <c r="C178" s="14" t="s">
        <v>11</v>
      </c>
      <c r="F178" s="14">
        <f t="shared" si="43"/>
        <v>2.3923210486888991</v>
      </c>
      <c r="G178" s="14">
        <f t="shared" si="43"/>
        <v>-0.29502555184768653</v>
      </c>
      <c r="H178" s="14">
        <f t="shared" si="40"/>
        <v>2.4104439583286283</v>
      </c>
      <c r="I178" s="14">
        <f t="shared" si="41"/>
        <v>234.0443781307273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2:25" s="14" customFormat="1">
      <c r="C179" s="14">
        <f>MAX(G19:G148)</f>
        <v>170.93736842626993</v>
      </c>
      <c r="F179" s="14">
        <f t="shared" si="43"/>
        <v>2.3923210486888991</v>
      </c>
      <c r="G179" s="14">
        <f t="shared" si="43"/>
        <v>-0.39720293714341892</v>
      </c>
      <c r="H179" s="14">
        <f t="shared" si="40"/>
        <v>2.4250711687031603</v>
      </c>
      <c r="I179" s="14">
        <f t="shared" si="41"/>
        <v>236.46944929943047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2:25" s="14" customFormat="1">
      <c r="C180" s="15"/>
      <c r="F180" s="14">
        <f t="shared" si="43"/>
        <v>2.3923210486888991</v>
      </c>
      <c r="G180" s="14">
        <f t="shared" si="43"/>
        <v>-0.49998989316355846</v>
      </c>
      <c r="H180" s="14">
        <f t="shared" si="40"/>
        <v>2.4440110256023111</v>
      </c>
      <c r="I180" s="14">
        <f t="shared" si="41"/>
        <v>238.91346032503279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2:25" s="14" customFormat="1">
      <c r="B181" s="15"/>
      <c r="C181" s="15"/>
      <c r="F181" s="14">
        <f t="shared" si="43"/>
        <v>2.3923210486888991</v>
      </c>
      <c r="G181" s="14">
        <f t="shared" si="43"/>
        <v>-0.60347294035395294</v>
      </c>
      <c r="H181" s="14">
        <f t="shared" si="40"/>
        <v>2.4672615568154503</v>
      </c>
      <c r="I181" s="14">
        <f t="shared" si="41"/>
        <v>241.38072188184825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2:25" s="14" customFormat="1">
      <c r="F182" s="14">
        <f t="shared" ref="F182:G201" si="44">F80-F79</f>
        <v>2.3923210486888991</v>
      </c>
      <c r="G182" s="14">
        <f t="shared" si="44"/>
        <v>-0.70774062847985419</v>
      </c>
      <c r="H182" s="14">
        <f t="shared" si="40"/>
        <v>2.4948139804805112</v>
      </c>
      <c r="I182" s="14">
        <f t="shared" si="41"/>
        <v>243.87553586232875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2:25" s="14" customFormat="1">
      <c r="F183" s="14">
        <f t="shared" si="44"/>
        <v>2.3923210486888991</v>
      </c>
      <c r="G183" s="14">
        <f t="shared" si="44"/>
        <v>-0.81288381324836223</v>
      </c>
      <c r="H183" s="14">
        <f t="shared" si="40"/>
        <v>2.526653932346326</v>
      </c>
      <c r="I183" s="14">
        <f t="shared" si="41"/>
        <v>246.40218979467508</v>
      </c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2:25" s="14" customFormat="1">
      <c r="F184" s="14">
        <f t="shared" si="44"/>
        <v>2.3923210486888991</v>
      </c>
      <c r="G184" s="14">
        <f t="shared" si="44"/>
        <v>-0.91899594636666393</v>
      </c>
      <c r="H184" s="14">
        <f t="shared" si="40"/>
        <v>2.5627628742117978</v>
      </c>
      <c r="I184" s="14">
        <f t="shared" si="41"/>
        <v>248.96495266888687</v>
      </c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2:25" s="14" customFormat="1">
      <c r="F185" s="14">
        <f t="shared" si="44"/>
        <v>2.3923210486888991</v>
      </c>
      <c r="G185" s="14">
        <f t="shared" si="44"/>
        <v>-1.026173380884785</v>
      </c>
      <c r="H185" s="14">
        <f t="shared" si="40"/>
        <v>2.6031196299126296</v>
      </c>
      <c r="I185" s="14">
        <f t="shared" si="41"/>
        <v>251.56807229879951</v>
      </c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2:25" s="14" customFormat="1">
      <c r="F186" s="14">
        <f t="shared" si="44"/>
        <v>2.3923210486888991</v>
      </c>
      <c r="G186" s="14">
        <f t="shared" si="44"/>
        <v>-1.1345156938361924</v>
      </c>
      <c r="H186" s="14">
        <f t="shared" si="40"/>
        <v>2.647701995988327</v>
      </c>
      <c r="I186" s="14">
        <f t="shared" si="41"/>
        <v>254.21577429478782</v>
      </c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2:25" s="14" customFormat="1">
      <c r="F187" s="14">
        <f t="shared" si="44"/>
        <v>2.3923210486888991</v>
      </c>
      <c r="G187" s="14">
        <f t="shared" si="44"/>
        <v>-1.2441260283470399</v>
      </c>
      <c r="H187" s="14">
        <f t="shared" ref="H187:H221" si="45">SQRT(F187^2+G187^2)</f>
        <v>2.6964883783192044</v>
      </c>
      <c r="I187" s="14">
        <f t="shared" ref="I187:I221" si="46">H187+I186</f>
        <v>256.91226267310702</v>
      </c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2:25" s="14" customFormat="1">
      <c r="F188" s="14">
        <f t="shared" si="44"/>
        <v>2.3923210486888991</v>
      </c>
      <c r="G188" s="14">
        <f t="shared" si="44"/>
        <v>-1.3551114575857923</v>
      </c>
      <c r="H188" s="14">
        <f t="shared" si="45"/>
        <v>2.7494594127719441</v>
      </c>
      <c r="I188" s="14">
        <f t="shared" si="46"/>
        <v>259.66172208587898</v>
      </c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2:25" s="14" customFormat="1">
      <c r="F189" s="14">
        <f t="shared" si="44"/>
        <v>2.3923210486888991</v>
      </c>
      <c r="G189" s="14">
        <f t="shared" si="44"/>
        <v>-1.4675833731436114</v>
      </c>
      <c r="H189" s="14">
        <f t="shared" si="45"/>
        <v>2.8065995362943279</v>
      </c>
      <c r="I189" s="14">
        <f t="shared" si="46"/>
        <v>262.46832162217328</v>
      </c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2:25" s="14" customFormat="1">
      <c r="F190" s="14">
        <f t="shared" si="44"/>
        <v>2.3923210486888991</v>
      </c>
      <c r="G190" s="14">
        <f t="shared" si="44"/>
        <v>-1.5816579006929601</v>
      </c>
      <c r="H190" s="14">
        <f t="shared" si="45"/>
        <v>2.867898484051417</v>
      </c>
      <c r="I190" s="14">
        <f t="shared" si="46"/>
        <v>265.33622010622469</v>
      </c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2:25" s="14" customFormat="1">
      <c r="F191" s="14">
        <f t="shared" si="44"/>
        <v>2.3923210486888991</v>
      </c>
      <c r="G191" s="14">
        <f t="shared" si="44"/>
        <v>-1.6974563460473462</v>
      </c>
      <c r="H191" s="14">
        <f t="shared" si="45"/>
        <v>2.9333526972964505</v>
      </c>
      <c r="I191" s="14">
        <f t="shared" si="46"/>
        <v>268.26957280352116</v>
      </c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2:25" s="14" customFormat="1">
      <c r="F192" s="14">
        <f t="shared" si="44"/>
        <v>2.3923210486888991</v>
      </c>
      <c r="G192" s="14">
        <f t="shared" si="44"/>
        <v>-1.8151056750849648</v>
      </c>
      <c r="H192" s="14">
        <f t="shared" si="45"/>
        <v>3.0029666351335975</v>
      </c>
      <c r="I192" s="14">
        <f t="shared" si="46"/>
        <v>271.27253943865475</v>
      </c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s="14" customFormat="1">
      <c r="F193" s="14">
        <f t="shared" si="44"/>
        <v>2.3923210486888991</v>
      </c>
      <c r="G193" s="14">
        <f t="shared" si="44"/>
        <v>-1.9347390313590438</v>
      </c>
      <c r="H193" s="14">
        <f t="shared" si="45"/>
        <v>3.0767539907285544</v>
      </c>
      <c r="I193" s="14">
        <f t="shared" si="46"/>
        <v>274.34929342938329</v>
      </c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s="14" customFormat="1">
      <c r="F194" s="14">
        <f t="shared" si="44"/>
        <v>2.3923210486888991</v>
      </c>
      <c r="G194" s="14">
        <f t="shared" si="44"/>
        <v>-2.0564962956388513</v>
      </c>
      <c r="H194" s="14">
        <f t="shared" si="45"/>
        <v>3.1547388186625325</v>
      </c>
      <c r="I194" s="14">
        <f t="shared" si="46"/>
        <v>277.5040322480458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s="14" customFormat="1">
      <c r="F195" s="14">
        <f t="shared" si="44"/>
        <v>2.3923210486888991</v>
      </c>
      <c r="G195" s="14">
        <f t="shared" si="44"/>
        <v>-2.1805246921081221</v>
      </c>
      <c r="H195" s="14">
        <f t="shared" si="45"/>
        <v>3.2369565849564887</v>
      </c>
      <c r="I195" s="14">
        <f t="shared" si="46"/>
        <v>280.74098883300229</v>
      </c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s="14" customFormat="1">
      <c r="F196" s="14">
        <f t="shared" si="44"/>
        <v>2.3923210486888991</v>
      </c>
      <c r="G196" s="14">
        <f t="shared" si="44"/>
        <v>-2.3069794464859115</v>
      </c>
      <c r="H196" s="14">
        <f t="shared" si="45"/>
        <v>3.323455154881497</v>
      </c>
      <c r="I196" s="14">
        <f t="shared" si="46"/>
        <v>284.06444398788381</v>
      </c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s="14" customFormat="1">
      <c r="F197" s="14">
        <f t="shared" si="44"/>
        <v>2.3923210486888991</v>
      </c>
      <c r="G197" s="14">
        <f t="shared" si="44"/>
        <v>-2.4360245019550462</v>
      </c>
      <c r="H197" s="14">
        <f t="shared" si="45"/>
        <v>3.4142957361841528</v>
      </c>
      <c r="I197" s="14">
        <f t="shared" si="46"/>
        <v>287.47873972406796</v>
      </c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s="14" customFormat="1">
      <c r="A198" s="15">
        <f t="shared" ref="A198:A262" si="47">IF(D198,A197+1,A197)</f>
        <v>1</v>
      </c>
      <c r="B198" s="16">
        <v>0</v>
      </c>
      <c r="C198" s="15">
        <f t="shared" ref="C198:C229" si="48">B198*$C$154</f>
        <v>0</v>
      </c>
      <c r="D198" s="15">
        <v>1</v>
      </c>
      <c r="F198" s="14">
        <f t="shared" si="44"/>
        <v>2.3923210486888991</v>
      </c>
      <c r="G198" s="14">
        <f t="shared" si="44"/>
        <v>-2.5678332994894504</v>
      </c>
      <c r="H198" s="14">
        <f t="shared" si="45"/>
        <v>3.5095537969899864</v>
      </c>
      <c r="I198" s="14">
        <f t="shared" si="46"/>
        <v>290.98829352105793</v>
      </c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s="14" customFormat="1">
      <c r="A199" s="15">
        <f t="shared" si="47"/>
        <v>1</v>
      </c>
      <c r="B199" s="16">
        <f>B198+0.01</f>
        <v>0.01</v>
      </c>
      <c r="C199" s="15">
        <f t="shared" si="48"/>
        <v>2.3923210486889088</v>
      </c>
      <c r="D199" s="15">
        <f t="shared" ref="D199:D218" si="49">LEN(M9)</f>
        <v>0</v>
      </c>
      <c r="F199" s="14">
        <f t="shared" si="44"/>
        <v>2.3923210486888991</v>
      </c>
      <c r="G199" s="14">
        <f t="shared" si="44"/>
        <v>-2.7025896299729766</v>
      </c>
      <c r="H199" s="14">
        <f t="shared" si="45"/>
        <v>3.6093199786161136</v>
      </c>
      <c r="I199" s="14">
        <f t="shared" si="46"/>
        <v>294.59761349967403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s="14" customFormat="1">
      <c r="A200" s="15">
        <f t="shared" si="47"/>
        <v>1</v>
      </c>
      <c r="B200" s="16">
        <f t="shared" ref="B200:B263" si="50">B199+0.01</f>
        <v>0.02</v>
      </c>
      <c r="C200" s="15">
        <f t="shared" si="48"/>
        <v>4.7846420973778176</v>
      </c>
      <c r="D200" s="15">
        <f t="shared" si="49"/>
        <v>0</v>
      </c>
      <c r="F200" s="14">
        <f t="shared" si="44"/>
        <v>2.3923210486888991</v>
      </c>
      <c r="G200" s="14">
        <f t="shared" si="44"/>
        <v>-2.8404885664269557</v>
      </c>
      <c r="H200" s="14">
        <f t="shared" si="45"/>
        <v>3.7137010240462569</v>
      </c>
      <c r="I200" s="14">
        <f t="shared" si="46"/>
        <v>298.31131452372028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s="14" customFormat="1">
      <c r="A201" s="15">
        <f t="shared" si="47"/>
        <v>1</v>
      </c>
      <c r="B201" s="16">
        <f t="shared" si="50"/>
        <v>0.03</v>
      </c>
      <c r="C201" s="15">
        <f t="shared" si="48"/>
        <v>7.1769631460667256</v>
      </c>
      <c r="D201" s="15">
        <f t="shared" si="49"/>
        <v>0</v>
      </c>
      <c r="F201" s="14">
        <f t="shared" si="44"/>
        <v>2.3923210486888991</v>
      </c>
      <c r="G201" s="14">
        <f t="shared" si="44"/>
        <v>-2.9817374857087202</v>
      </c>
      <c r="H201" s="14">
        <f t="shared" si="45"/>
        <v>3.8228207430744794</v>
      </c>
      <c r="I201" s="14">
        <f t="shared" si="46"/>
        <v>302.13413526679477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s="14" customFormat="1">
      <c r="A202" s="15">
        <f t="shared" si="47"/>
        <v>1</v>
      </c>
      <c r="B202" s="16">
        <f t="shared" si="50"/>
        <v>0.04</v>
      </c>
      <c r="C202" s="15">
        <f t="shared" si="48"/>
        <v>9.5692841947556353</v>
      </c>
      <c r="D202" s="15">
        <f t="shared" si="49"/>
        <v>0</v>
      </c>
      <c r="F202" s="14">
        <f t="shared" ref="F202:G221" si="51">F100-F99</f>
        <v>2.3923210486888991</v>
      </c>
      <c r="G202" s="14">
        <f t="shared" si="51"/>
        <v>-3.1265571902543741</v>
      </c>
      <c r="H202" s="14">
        <f t="shared" si="45"/>
        <v>3.9368210352937405</v>
      </c>
      <c r="I202" s="14">
        <f t="shared" si="46"/>
        <v>306.07095630208852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s="14" customFormat="1">
      <c r="A203" s="15">
        <f t="shared" si="47"/>
        <v>1</v>
      </c>
      <c r="B203" s="16">
        <f t="shared" si="50"/>
        <v>0.05</v>
      </c>
      <c r="C203" s="15">
        <f t="shared" si="48"/>
        <v>11.961605243444545</v>
      </c>
      <c r="D203" s="15">
        <f t="shared" si="49"/>
        <v>0</v>
      </c>
      <c r="F203" s="14">
        <f t="shared" si="51"/>
        <v>2.3923210486888991</v>
      </c>
      <c r="G203" s="14">
        <f t="shared" si="51"/>
        <v>-3.275183141820051</v>
      </c>
      <c r="H203" s="14">
        <f t="shared" si="45"/>
        <v>4.0558629923189242</v>
      </c>
      <c r="I203" s="14">
        <f t="shared" si="46"/>
        <v>310.12681929440743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s="14" customFormat="1">
      <c r="A204" s="15">
        <f t="shared" si="47"/>
        <v>1</v>
      </c>
      <c r="B204" s="16">
        <f t="shared" si="50"/>
        <v>6.0000000000000005E-2</v>
      </c>
      <c r="C204" s="15">
        <f t="shared" si="48"/>
        <v>14.353926292133453</v>
      </c>
      <c r="D204" s="15">
        <f t="shared" si="49"/>
        <v>0</v>
      </c>
      <c r="F204" s="14">
        <f t="shared" si="51"/>
        <v>2.3923210486888991</v>
      </c>
      <c r="G204" s="14">
        <f t="shared" si="51"/>
        <v>-3.4278668207684859</v>
      </c>
      <c r="H204" s="14">
        <f t="shared" si="45"/>
        <v>4.180128101018604</v>
      </c>
      <c r="I204" s="14">
        <f t="shared" si="46"/>
        <v>314.30694739542605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s="14" customFormat="1">
      <c r="A205" s="15">
        <f t="shared" si="47"/>
        <v>1</v>
      </c>
      <c r="B205" s="16">
        <f t="shared" si="50"/>
        <v>7.0000000000000007E-2</v>
      </c>
      <c r="C205" s="15">
        <f t="shared" si="48"/>
        <v>16.746247340822361</v>
      </c>
      <c r="D205" s="15">
        <f t="shared" si="49"/>
        <v>0</v>
      </c>
      <c r="F205" s="14">
        <f t="shared" si="51"/>
        <v>2.3923210486888991</v>
      </c>
      <c r="G205" s="14">
        <f t="shared" si="51"/>
        <v>-3.5848772262816198</v>
      </c>
      <c r="H205" s="14">
        <f t="shared" si="45"/>
        <v>4.3098195701807001</v>
      </c>
      <c r="I205" s="14">
        <f t="shared" si="46"/>
        <v>318.61676696560676</v>
      </c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s="14" customFormat="1">
      <c r="A206" s="15">
        <f t="shared" si="47"/>
        <v>2</v>
      </c>
      <c r="B206" s="16">
        <f t="shared" si="50"/>
        <v>0.08</v>
      </c>
      <c r="C206" s="15">
        <f t="shared" si="48"/>
        <v>19.138568389511271</v>
      </c>
      <c r="D206" s="15">
        <f t="shared" si="49"/>
        <v>1</v>
      </c>
      <c r="F206" s="14">
        <f t="shared" si="51"/>
        <v>2.3923210486888991</v>
      </c>
      <c r="G206" s="14">
        <f t="shared" si="51"/>
        <v>-3.7465025349942351</v>
      </c>
      <c r="H206" s="14">
        <f t="shared" si="45"/>
        <v>4.4451638040367181</v>
      </c>
      <c r="I206" s="14">
        <f t="shared" si="46"/>
        <v>323.06193076964348</v>
      </c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s="14" customFormat="1">
      <c r="A207" s="15">
        <f t="shared" si="47"/>
        <v>2</v>
      </c>
      <c r="B207" s="16">
        <f t="shared" si="50"/>
        <v>0.09</v>
      </c>
      <c r="C207" s="15">
        <f t="shared" si="48"/>
        <v>21.530889438200177</v>
      </c>
      <c r="D207" s="15">
        <f t="shared" si="49"/>
        <v>0</v>
      </c>
      <c r="F207" s="14">
        <f t="shared" si="51"/>
        <v>2.3923210486888991</v>
      </c>
      <c r="G207" s="14">
        <f t="shared" si="51"/>
        <v>-3.913051937997011</v>
      </c>
      <c r="H207" s="14">
        <f t="shared" si="45"/>
        <v>4.5864120475009784</v>
      </c>
      <c r="I207" s="14">
        <f t="shared" si="46"/>
        <v>327.64834281714445</v>
      </c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s="14" customFormat="1">
      <c r="A208" s="15">
        <f t="shared" si="47"/>
        <v>2</v>
      </c>
      <c r="B208" s="16">
        <f t="shared" si="50"/>
        <v>9.9999999999999992E-2</v>
      </c>
      <c r="C208" s="15">
        <f t="shared" si="48"/>
        <v>23.923210486889086</v>
      </c>
      <c r="D208" s="15">
        <f t="shared" si="49"/>
        <v>0</v>
      </c>
      <c r="F208" s="14">
        <f t="shared" si="51"/>
        <v>2.3923210486888991</v>
      </c>
      <c r="G208" s="14">
        <f t="shared" si="51"/>
        <v>-4.084857678988385</v>
      </c>
      <c r="H208" s="14">
        <f t="shared" si="45"/>
        <v>4.7338422299006044</v>
      </c>
      <c r="I208" s="14">
        <f t="shared" si="46"/>
        <v>332.38218504704508</v>
      </c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s="14" customFormat="1">
      <c r="A209" s="15">
        <f t="shared" si="47"/>
        <v>2</v>
      </c>
      <c r="B209" s="16">
        <f t="shared" si="50"/>
        <v>0.10999999999999999</v>
      </c>
      <c r="C209" s="15">
        <f t="shared" si="48"/>
        <v>26.315531535577993</v>
      </c>
      <c r="D209" s="15">
        <f t="shared" si="49"/>
        <v>0</v>
      </c>
      <c r="F209" s="14">
        <f t="shared" si="51"/>
        <v>2.3923210486888991</v>
      </c>
      <c r="G209" s="14">
        <f t="shared" si="51"/>
        <v>-4.2622773196557375</v>
      </c>
      <c r="H209" s="14">
        <f t="shared" si="45"/>
        <v>4.8877610364717761</v>
      </c>
      <c r="I209" s="14">
        <f t="shared" si="46"/>
        <v>337.26994608351686</v>
      </c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s="14" customFormat="1">
      <c r="A210" s="15">
        <f t="shared" si="47"/>
        <v>2</v>
      </c>
      <c r="B210" s="16">
        <f t="shared" si="50"/>
        <v>0.11999999999999998</v>
      </c>
      <c r="C210" s="15">
        <f t="shared" si="48"/>
        <v>28.707852584266899</v>
      </c>
      <c r="D210" s="15">
        <f t="shared" si="49"/>
        <v>0</v>
      </c>
      <c r="F210" s="14">
        <f t="shared" si="51"/>
        <v>2.3923210486888991</v>
      </c>
      <c r="G210" s="14">
        <f t="shared" si="51"/>
        <v>-4.4456962622012242</v>
      </c>
      <c r="H210" s="14">
        <f t="shared" si="45"/>
        <v>5.0485062400426806</v>
      </c>
      <c r="I210" s="14">
        <f t="shared" si="46"/>
        <v>342.31845232355954</v>
      </c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s="14" customFormat="1">
      <c r="A211" s="15">
        <f t="shared" si="47"/>
        <v>2</v>
      </c>
      <c r="B211" s="16">
        <f t="shared" si="50"/>
        <v>0.12999999999999998</v>
      </c>
      <c r="C211" s="15">
        <f t="shared" si="48"/>
        <v>31.100173632955809</v>
      </c>
      <c r="D211" s="15">
        <f t="shared" si="49"/>
        <v>0</v>
      </c>
      <c r="F211" s="14">
        <f t="shared" si="51"/>
        <v>2.3923210486888991</v>
      </c>
      <c r="G211" s="14">
        <f t="shared" si="51"/>
        <v>-4.6355305634046999</v>
      </c>
      <c r="H211" s="14">
        <f t="shared" si="45"/>
        <v>5.2164493292141785</v>
      </c>
      <c r="I211" s="14">
        <f t="shared" si="46"/>
        <v>347.53490165277373</v>
      </c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s="14" customFormat="1">
      <c r="A212" s="15">
        <f t="shared" si="47"/>
        <v>2</v>
      </c>
      <c r="B212" s="16">
        <f t="shared" si="50"/>
        <v>0.13999999999999999</v>
      </c>
      <c r="C212" s="15">
        <f t="shared" si="48"/>
        <v>33.492494681644722</v>
      </c>
      <c r="D212" s="15">
        <f t="shared" si="49"/>
        <v>0</v>
      </c>
      <c r="F212" s="14">
        <f t="shared" si="51"/>
        <v>2.3923210486888991</v>
      </c>
      <c r="G212" s="14">
        <f t="shared" si="51"/>
        <v>-4.8322300798534457</v>
      </c>
      <c r="H212" s="14">
        <f t="shared" si="45"/>
        <v>5.391998474094776</v>
      </c>
      <c r="I212" s="14">
        <f t="shared" si="46"/>
        <v>352.92690012686847</v>
      </c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s="14" customFormat="1">
      <c r="A213" s="15">
        <f t="shared" si="47"/>
        <v>2</v>
      </c>
      <c r="B213" s="16">
        <f t="shared" si="50"/>
        <v>0.15</v>
      </c>
      <c r="C213" s="15">
        <f t="shared" si="48"/>
        <v>35.884815730333628</v>
      </c>
      <c r="D213" s="15">
        <f t="shared" si="49"/>
        <v>0</v>
      </c>
      <c r="F213" s="14">
        <f t="shared" si="51"/>
        <v>2.3923210486888991</v>
      </c>
      <c r="G213" s="14">
        <f t="shared" si="51"/>
        <v>-5.0362819901064313</v>
      </c>
      <c r="H213" s="14">
        <f t="shared" si="45"/>
        <v>5.5756018763780428</v>
      </c>
      <c r="I213" s="14">
        <f t="shared" si="46"/>
        <v>358.50250200324649</v>
      </c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s="14" customFormat="1">
      <c r="A214" s="15">
        <f t="shared" si="47"/>
        <v>3</v>
      </c>
      <c r="B214" s="16">
        <f t="shared" si="50"/>
        <v>0.16</v>
      </c>
      <c r="C214" s="15">
        <f t="shared" si="48"/>
        <v>38.277136779022541</v>
      </c>
      <c r="D214" s="15">
        <f t="shared" si="49"/>
        <v>1</v>
      </c>
      <c r="F214" s="14">
        <f t="shared" si="51"/>
        <v>2.3923210486888991</v>
      </c>
      <c r="G214" s="14">
        <f t="shared" si="51"/>
        <v>-5.2482147467817128</v>
      </c>
      <c r="H214" s="14">
        <f t="shared" si="45"/>
        <v>5.7677515574387384</v>
      </c>
      <c r="I214" s="14">
        <f t="shared" si="46"/>
        <v>364.27025356068521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s="14" customFormat="1">
      <c r="A215" s="15">
        <f t="shared" si="47"/>
        <v>3</v>
      </c>
      <c r="B215" s="16">
        <f t="shared" si="50"/>
        <v>0.17</v>
      </c>
      <c r="C215" s="15">
        <f t="shared" si="48"/>
        <v>40.669457827711454</v>
      </c>
      <c r="D215" s="15">
        <f t="shared" si="49"/>
        <v>0</v>
      </c>
      <c r="F215" s="14">
        <f t="shared" si="51"/>
        <v>2.3923210486888991</v>
      </c>
      <c r="G215" s="14">
        <f t="shared" si="51"/>
        <v>-5.4686025200582122</v>
      </c>
      <c r="H215" s="14">
        <f t="shared" si="45"/>
        <v>5.9689876463590528</v>
      </c>
      <c r="I215" s="14">
        <f t="shared" si="46"/>
        <v>370.23924120704424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s="14" customFormat="1">
      <c r="A216" s="15">
        <f t="shared" si="47"/>
        <v>3</v>
      </c>
      <c r="B216" s="16">
        <f t="shared" si="50"/>
        <v>0.18000000000000002</v>
      </c>
      <c r="C216" s="15">
        <f t="shared" si="48"/>
        <v>43.061778876400361</v>
      </c>
      <c r="D216" s="15">
        <f t="shared" si="49"/>
        <v>0</v>
      </c>
      <c r="F216" s="14">
        <f t="shared" si="51"/>
        <v>2.3923210486888991</v>
      </c>
      <c r="G216" s="14">
        <f t="shared" si="51"/>
        <v>-5.6980702041394267</v>
      </c>
      <c r="H216" s="14">
        <f t="shared" si="45"/>
        <v>6.1799032396390707</v>
      </c>
      <c r="I216" s="14">
        <f t="shared" si="46"/>
        <v>376.41914444668333</v>
      </c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s="14" customFormat="1">
      <c r="A217" s="15">
        <f t="shared" si="47"/>
        <v>3</v>
      </c>
      <c r="B217" s="16">
        <f t="shared" si="50"/>
        <v>0.19000000000000003</v>
      </c>
      <c r="C217" s="15">
        <f t="shared" si="48"/>
        <v>45.454099925089274</v>
      </c>
      <c r="D217" s="15">
        <f t="shared" si="49"/>
        <v>0</v>
      </c>
      <c r="F217" s="14">
        <f t="shared" si="51"/>
        <v>2.3923210486888991</v>
      </c>
      <c r="G217" s="14">
        <f t="shared" si="51"/>
        <v>-5.9372990701421386</v>
      </c>
      <c r="H217" s="14">
        <f t="shared" si="45"/>
        <v>6.4011499160940337</v>
      </c>
      <c r="I217" s="14">
        <f t="shared" si="46"/>
        <v>382.82029436277736</v>
      </c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s="14" customFormat="1">
      <c r="A218" s="15">
        <f t="shared" si="47"/>
        <v>3</v>
      </c>
      <c r="B218" s="16">
        <f t="shared" si="50"/>
        <v>0.20000000000000004</v>
      </c>
      <c r="C218" s="15">
        <f t="shared" si="48"/>
        <v>47.846420973778187</v>
      </c>
      <c r="D218" s="15">
        <f t="shared" si="49"/>
        <v>0</v>
      </c>
      <c r="F218" s="14">
        <f t="shared" si="51"/>
        <v>2.3923210486888991</v>
      </c>
      <c r="G218" s="14">
        <f t="shared" si="51"/>
        <v>-6.1870331630377464</v>
      </c>
      <c r="H218" s="14">
        <f t="shared" si="45"/>
        <v>6.6334440044767708</v>
      </c>
      <c r="I218" s="14">
        <f t="shared" si="46"/>
        <v>389.45373836725412</v>
      </c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s="14" customFormat="1">
      <c r="A219" s="15">
        <f t="shared" si="47"/>
        <v>3</v>
      </c>
      <c r="B219" s="16">
        <f t="shared" si="50"/>
        <v>0.21000000000000005</v>
      </c>
      <c r="C219" s="15">
        <f t="shared" si="48"/>
        <v>50.238742022467093</v>
      </c>
      <c r="D219" s="15">
        <f t="shared" ref="D219:D238" si="52">LEN(P9)</f>
        <v>0</v>
      </c>
      <c r="F219" s="14">
        <f t="shared" si="51"/>
        <v>2.3923210486888991</v>
      </c>
      <c r="G219" s="14">
        <f t="shared" si="51"/>
        <v>-6.4480865571603658</v>
      </c>
      <c r="H219" s="14">
        <f t="shared" si="45"/>
        <v>6.8775737181532399</v>
      </c>
      <c r="I219" s="14">
        <f t="shared" si="46"/>
        <v>396.33131208540738</v>
      </c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s="14" customFormat="1">
      <c r="A220" s="15">
        <f t="shared" si="47"/>
        <v>3</v>
      </c>
      <c r="B220" s="16">
        <f t="shared" si="50"/>
        <v>0.22000000000000006</v>
      </c>
      <c r="C220" s="15">
        <f t="shared" si="48"/>
        <v>52.631063071156007</v>
      </c>
      <c r="D220" s="15">
        <f t="shared" si="52"/>
        <v>0</v>
      </c>
      <c r="F220" s="14">
        <f t="shared" si="51"/>
        <v>2.3923210486888991</v>
      </c>
      <c r="G220" s="14">
        <f t="shared" si="51"/>
        <v>-6.7213516050016722</v>
      </c>
      <c r="H220" s="14">
        <f t="shared" si="45"/>
        <v>7.1344072912932655</v>
      </c>
      <c r="I220" s="14">
        <f t="shared" si="46"/>
        <v>403.46571937670063</v>
      </c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s="14" customFormat="1">
      <c r="A221" s="15">
        <f t="shared" si="47"/>
        <v>3</v>
      </c>
      <c r="B221" s="16">
        <f t="shared" si="50"/>
        <v>0.23000000000000007</v>
      </c>
      <c r="C221" s="15">
        <f t="shared" si="48"/>
        <v>55.023384119844913</v>
      </c>
      <c r="D221" s="15">
        <f t="shared" si="52"/>
        <v>0</v>
      </c>
      <c r="F221" s="14">
        <f t="shared" si="51"/>
        <v>2.3923210486888991</v>
      </c>
      <c r="G221" s="14">
        <f t="shared" si="51"/>
        <v>-7.0078083382455745</v>
      </c>
      <c r="H221" s="14">
        <f t="shared" si="45"/>
        <v>7.4049022752217439</v>
      </c>
      <c r="I221" s="14">
        <f t="shared" si="46"/>
        <v>410.87062165192236</v>
      </c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s="14" customFormat="1">
      <c r="A222" s="15">
        <f t="shared" si="47"/>
        <v>3</v>
      </c>
      <c r="B222" s="16">
        <f t="shared" si="50"/>
        <v>0.24000000000000007</v>
      </c>
      <c r="C222" s="15">
        <f t="shared" si="48"/>
        <v>57.415705168533826</v>
      </c>
      <c r="D222" s="15">
        <f t="shared" si="52"/>
        <v>0</v>
      </c>
      <c r="I222" s="14" t="s">
        <v>29</v>
      </c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s="14" customFormat="1">
      <c r="A223" s="15">
        <f t="shared" si="47"/>
        <v>3</v>
      </c>
      <c r="B223" s="16">
        <f t="shared" si="50"/>
        <v>0.25000000000000006</v>
      </c>
      <c r="C223" s="15">
        <f t="shared" si="48"/>
        <v>59.808026217222732</v>
      </c>
      <c r="D223" s="15">
        <f t="shared" si="52"/>
        <v>0</v>
      </c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s="14" customFormat="1">
      <c r="A224" s="15">
        <f t="shared" si="47"/>
        <v>3</v>
      </c>
      <c r="B224" s="16">
        <f t="shared" si="50"/>
        <v>0.26000000000000006</v>
      </c>
      <c r="C224" s="15">
        <f t="shared" si="48"/>
        <v>62.200347265911645</v>
      </c>
      <c r="D224" s="15">
        <f t="shared" si="52"/>
        <v>0</v>
      </c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s="14" customFormat="1">
      <c r="A225" s="15">
        <f t="shared" si="47"/>
        <v>3</v>
      </c>
      <c r="B225" s="16">
        <f t="shared" si="50"/>
        <v>0.27000000000000007</v>
      </c>
      <c r="C225" s="15">
        <f t="shared" si="48"/>
        <v>64.592668314600559</v>
      </c>
      <c r="D225" s="15">
        <f t="shared" si="52"/>
        <v>0</v>
      </c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s="14" customFormat="1">
      <c r="A226" s="15">
        <f t="shared" si="47"/>
        <v>4</v>
      </c>
      <c r="B226" s="16">
        <f t="shared" si="50"/>
        <v>0.28000000000000008</v>
      </c>
      <c r="C226" s="15">
        <f t="shared" si="48"/>
        <v>66.984989363289458</v>
      </c>
      <c r="D226" s="15">
        <f t="shared" si="52"/>
        <v>1</v>
      </c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s="14" customFormat="1">
      <c r="A227" s="15">
        <f t="shared" si="47"/>
        <v>4</v>
      </c>
      <c r="B227" s="16">
        <f t="shared" si="50"/>
        <v>0.29000000000000009</v>
      </c>
      <c r="C227" s="15">
        <f t="shared" si="48"/>
        <v>69.377310411978371</v>
      </c>
      <c r="D227" s="15">
        <f t="shared" si="52"/>
        <v>0</v>
      </c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s="14" customFormat="1">
      <c r="A228" s="15">
        <f t="shared" si="47"/>
        <v>4</v>
      </c>
      <c r="B228" s="16">
        <f t="shared" si="50"/>
        <v>0.3000000000000001</v>
      </c>
      <c r="C228" s="15">
        <f t="shared" si="48"/>
        <v>71.769631460667284</v>
      </c>
      <c r="D228" s="15">
        <f t="shared" si="52"/>
        <v>0</v>
      </c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s="14" customFormat="1">
      <c r="A229" s="15">
        <f t="shared" si="47"/>
        <v>4</v>
      </c>
      <c r="B229" s="16">
        <f t="shared" si="50"/>
        <v>0.31000000000000011</v>
      </c>
      <c r="C229" s="15">
        <f t="shared" si="48"/>
        <v>74.161952509356198</v>
      </c>
      <c r="D229" s="15">
        <f t="shared" si="52"/>
        <v>0</v>
      </c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s="14" customFormat="1">
      <c r="A230" s="15">
        <f t="shared" si="47"/>
        <v>4</v>
      </c>
      <c r="B230" s="16">
        <f t="shared" si="50"/>
        <v>0.32000000000000012</v>
      </c>
      <c r="C230" s="15">
        <f t="shared" ref="C230:C261" si="53">B230*$C$154</f>
        <v>76.554273558045111</v>
      </c>
      <c r="D230" s="15">
        <f t="shared" si="52"/>
        <v>0</v>
      </c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s="14" customFormat="1">
      <c r="A231" s="15">
        <f t="shared" si="47"/>
        <v>4</v>
      </c>
      <c r="B231" s="16">
        <f t="shared" si="50"/>
        <v>0.33000000000000013</v>
      </c>
      <c r="C231" s="15">
        <f t="shared" si="53"/>
        <v>78.946594606734024</v>
      </c>
      <c r="D231" s="15">
        <f t="shared" si="52"/>
        <v>0</v>
      </c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s="14" customFormat="1">
      <c r="A232" s="15">
        <f t="shared" si="47"/>
        <v>4</v>
      </c>
      <c r="B232" s="16">
        <f t="shared" si="50"/>
        <v>0.34000000000000014</v>
      </c>
      <c r="C232" s="15">
        <f t="shared" si="53"/>
        <v>81.338915655422923</v>
      </c>
      <c r="D232" s="15">
        <f t="shared" si="52"/>
        <v>0</v>
      </c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s="14" customFormat="1">
      <c r="A233" s="15">
        <f t="shared" si="47"/>
        <v>4</v>
      </c>
      <c r="B233" s="16">
        <f t="shared" si="50"/>
        <v>0.35000000000000014</v>
      </c>
      <c r="C233" s="15">
        <f t="shared" si="53"/>
        <v>83.731236704111836</v>
      </c>
      <c r="D233" s="15">
        <f t="shared" si="52"/>
        <v>0</v>
      </c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s="14" customFormat="1">
      <c r="A234" s="15">
        <f t="shared" si="47"/>
        <v>4</v>
      </c>
      <c r="B234" s="16">
        <f t="shared" si="50"/>
        <v>0.36000000000000015</v>
      </c>
      <c r="C234" s="15">
        <f t="shared" si="53"/>
        <v>86.12355775280075</v>
      </c>
      <c r="D234" s="15">
        <f t="shared" si="52"/>
        <v>0</v>
      </c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s="14" customFormat="1">
      <c r="A235" s="15">
        <f t="shared" si="47"/>
        <v>5</v>
      </c>
      <c r="B235" s="16">
        <f t="shared" si="50"/>
        <v>0.37000000000000016</v>
      </c>
      <c r="C235" s="15">
        <f t="shared" si="53"/>
        <v>88.515878801489663</v>
      </c>
      <c r="D235" s="15">
        <f t="shared" si="52"/>
        <v>1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s="14" customFormat="1">
      <c r="A236" s="15">
        <f t="shared" si="47"/>
        <v>5</v>
      </c>
      <c r="B236" s="16">
        <f t="shared" si="50"/>
        <v>0.38000000000000017</v>
      </c>
      <c r="C236" s="15">
        <f t="shared" si="53"/>
        <v>90.908199850178576</v>
      </c>
      <c r="D236" s="15">
        <f t="shared" si="52"/>
        <v>0</v>
      </c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s="14" customFormat="1">
      <c r="A237" s="15">
        <f t="shared" si="47"/>
        <v>5</v>
      </c>
      <c r="B237" s="16">
        <f t="shared" si="50"/>
        <v>0.39000000000000018</v>
      </c>
      <c r="C237" s="15">
        <f t="shared" si="53"/>
        <v>93.300520898867489</v>
      </c>
      <c r="D237" s="15">
        <f t="shared" si="52"/>
        <v>0</v>
      </c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s="14" customFormat="1">
      <c r="A238" s="15">
        <f t="shared" si="47"/>
        <v>5</v>
      </c>
      <c r="B238" s="16">
        <f t="shared" si="50"/>
        <v>0.40000000000000019</v>
      </c>
      <c r="C238" s="15">
        <f t="shared" si="53"/>
        <v>95.692841947556389</v>
      </c>
      <c r="D238" s="15">
        <f t="shared" si="52"/>
        <v>0</v>
      </c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s="14" customFormat="1">
      <c r="A239" s="15">
        <f t="shared" si="47"/>
        <v>5</v>
      </c>
      <c r="B239" s="16">
        <f t="shared" si="50"/>
        <v>0.4100000000000002</v>
      </c>
      <c r="C239" s="15">
        <f t="shared" si="53"/>
        <v>98.085162996245302</v>
      </c>
      <c r="D239" s="15">
        <f t="shared" ref="D239:D258" si="54">LEN(S9)</f>
        <v>0</v>
      </c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s="14" customFormat="1">
      <c r="A240" s="15">
        <f t="shared" si="47"/>
        <v>5</v>
      </c>
      <c r="B240" s="16">
        <f t="shared" si="50"/>
        <v>0.42000000000000021</v>
      </c>
      <c r="C240" s="15">
        <f t="shared" si="53"/>
        <v>100.47748404493422</v>
      </c>
      <c r="D240" s="15">
        <f t="shared" si="54"/>
        <v>0</v>
      </c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s="14" customFormat="1">
      <c r="A241" s="15">
        <f t="shared" si="47"/>
        <v>5</v>
      </c>
      <c r="B241" s="16">
        <f t="shared" si="50"/>
        <v>0.43000000000000022</v>
      </c>
      <c r="C241" s="15">
        <f t="shared" si="53"/>
        <v>102.86980509362313</v>
      </c>
      <c r="D241" s="15">
        <f t="shared" si="54"/>
        <v>0</v>
      </c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s="14" customFormat="1">
      <c r="A242" s="15">
        <f t="shared" si="47"/>
        <v>5</v>
      </c>
      <c r="B242" s="16">
        <f t="shared" si="50"/>
        <v>0.44000000000000022</v>
      </c>
      <c r="C242" s="15">
        <f t="shared" si="53"/>
        <v>105.26212614231204</v>
      </c>
      <c r="D242" s="15">
        <f t="shared" si="54"/>
        <v>0</v>
      </c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s="14" customFormat="1">
      <c r="A243" s="15">
        <f t="shared" si="47"/>
        <v>6</v>
      </c>
      <c r="B243" s="16">
        <f t="shared" si="50"/>
        <v>0.45000000000000023</v>
      </c>
      <c r="C243" s="15">
        <f t="shared" si="53"/>
        <v>107.65444719100095</v>
      </c>
      <c r="D243" s="15">
        <f t="shared" si="54"/>
        <v>1</v>
      </c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s="14" customFormat="1">
      <c r="A244" s="15">
        <f t="shared" si="47"/>
        <v>6</v>
      </c>
      <c r="B244" s="16">
        <f t="shared" si="50"/>
        <v>0.46000000000000024</v>
      </c>
      <c r="C244" s="15">
        <f t="shared" si="53"/>
        <v>110.04676823968985</v>
      </c>
      <c r="D244" s="15">
        <f t="shared" si="54"/>
        <v>0</v>
      </c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s="14" customFormat="1">
      <c r="A245" s="15">
        <f t="shared" si="47"/>
        <v>6</v>
      </c>
      <c r="B245" s="16">
        <f t="shared" si="50"/>
        <v>0.47000000000000025</v>
      </c>
      <c r="C245" s="15">
        <f t="shared" si="53"/>
        <v>112.43908928837877</v>
      </c>
      <c r="D245" s="15">
        <f t="shared" si="54"/>
        <v>0</v>
      </c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s="14" customFormat="1">
      <c r="A246" s="15">
        <f t="shared" si="47"/>
        <v>6</v>
      </c>
      <c r="B246" s="16">
        <f t="shared" si="50"/>
        <v>0.48000000000000026</v>
      </c>
      <c r="C246" s="15">
        <f t="shared" si="53"/>
        <v>114.83141033706768</v>
      </c>
      <c r="D246" s="15">
        <f t="shared" si="54"/>
        <v>0</v>
      </c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s="14" customFormat="1">
      <c r="A247" s="15">
        <f t="shared" si="47"/>
        <v>6</v>
      </c>
      <c r="B247" s="16">
        <f t="shared" si="50"/>
        <v>0.49000000000000027</v>
      </c>
      <c r="C247" s="15">
        <f t="shared" si="53"/>
        <v>117.22373138575659</v>
      </c>
      <c r="D247" s="15">
        <f t="shared" si="54"/>
        <v>0</v>
      </c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s="14" customFormat="1">
      <c r="A248" s="15">
        <f t="shared" si="47"/>
        <v>6</v>
      </c>
      <c r="B248" s="16">
        <f t="shared" si="50"/>
        <v>0.50000000000000022</v>
      </c>
      <c r="C248" s="15">
        <f t="shared" si="53"/>
        <v>119.61605243444549</v>
      </c>
      <c r="D248" s="15">
        <f t="shared" si="54"/>
        <v>0</v>
      </c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s="14" customFormat="1">
      <c r="A249" s="15">
        <f t="shared" si="47"/>
        <v>6</v>
      </c>
      <c r="B249" s="16">
        <f t="shared" si="50"/>
        <v>0.51000000000000023</v>
      </c>
      <c r="C249" s="15">
        <f t="shared" si="53"/>
        <v>122.00837348313441</v>
      </c>
      <c r="D249" s="15">
        <f t="shared" si="54"/>
        <v>0</v>
      </c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s="14" customFormat="1">
      <c r="A250" s="15">
        <f t="shared" si="47"/>
        <v>6</v>
      </c>
      <c r="B250" s="16">
        <f t="shared" si="50"/>
        <v>0.52000000000000024</v>
      </c>
      <c r="C250" s="15">
        <f t="shared" si="53"/>
        <v>124.40069453182331</v>
      </c>
      <c r="D250" s="15">
        <f t="shared" si="54"/>
        <v>0</v>
      </c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s="14" customFormat="1">
      <c r="A251" s="15">
        <f t="shared" si="47"/>
        <v>6</v>
      </c>
      <c r="B251" s="16">
        <f t="shared" si="50"/>
        <v>0.53000000000000025</v>
      </c>
      <c r="C251" s="15">
        <f t="shared" si="53"/>
        <v>126.79301558051222</v>
      </c>
      <c r="D251" s="15">
        <f t="shared" si="54"/>
        <v>0</v>
      </c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s="14" customFormat="1">
      <c r="A252" s="15">
        <f t="shared" si="47"/>
        <v>6</v>
      </c>
      <c r="B252" s="16">
        <f t="shared" si="50"/>
        <v>0.54000000000000026</v>
      </c>
      <c r="C252" s="15">
        <f t="shared" si="53"/>
        <v>129.18533662920115</v>
      </c>
      <c r="D252" s="15">
        <f t="shared" si="54"/>
        <v>0</v>
      </c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s="14" customFormat="1">
      <c r="A253" s="15">
        <f t="shared" si="47"/>
        <v>7</v>
      </c>
      <c r="B253" s="16">
        <f t="shared" si="50"/>
        <v>0.55000000000000027</v>
      </c>
      <c r="C253" s="15">
        <f t="shared" si="53"/>
        <v>131.57765767789004</v>
      </c>
      <c r="D253" s="15">
        <f t="shared" si="54"/>
        <v>1</v>
      </c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s="14" customFormat="1">
      <c r="A254" s="15">
        <f t="shared" si="47"/>
        <v>7</v>
      </c>
      <c r="B254" s="16">
        <f t="shared" si="50"/>
        <v>0.56000000000000028</v>
      </c>
      <c r="C254" s="15">
        <f t="shared" si="53"/>
        <v>133.96997872657894</v>
      </c>
      <c r="D254" s="15">
        <f t="shared" si="54"/>
        <v>0</v>
      </c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s="14" customFormat="1">
      <c r="A255" s="15">
        <f t="shared" si="47"/>
        <v>7</v>
      </c>
      <c r="B255" s="16">
        <f t="shared" si="50"/>
        <v>0.57000000000000028</v>
      </c>
      <c r="C255" s="15">
        <f t="shared" si="53"/>
        <v>136.36229977526787</v>
      </c>
      <c r="D255" s="15">
        <f t="shared" si="54"/>
        <v>0</v>
      </c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s="14" customFormat="1">
      <c r="A256" s="15">
        <f t="shared" si="47"/>
        <v>7</v>
      </c>
      <c r="B256" s="16">
        <f t="shared" si="50"/>
        <v>0.58000000000000029</v>
      </c>
      <c r="C256" s="15">
        <f t="shared" si="53"/>
        <v>138.75462082395677</v>
      </c>
      <c r="D256" s="15">
        <f t="shared" si="54"/>
        <v>0</v>
      </c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s="14" customFormat="1">
      <c r="A257" s="15">
        <f t="shared" si="47"/>
        <v>7</v>
      </c>
      <c r="B257" s="16">
        <f t="shared" si="50"/>
        <v>0.5900000000000003</v>
      </c>
      <c r="C257" s="15">
        <f t="shared" si="53"/>
        <v>141.1469418726457</v>
      </c>
      <c r="D257" s="15">
        <f t="shared" si="54"/>
        <v>0</v>
      </c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s="14" customFormat="1">
      <c r="A258" s="15">
        <f t="shared" si="47"/>
        <v>7</v>
      </c>
      <c r="B258" s="16">
        <f t="shared" si="50"/>
        <v>0.60000000000000031</v>
      </c>
      <c r="C258" s="15">
        <f t="shared" si="53"/>
        <v>143.5392629213346</v>
      </c>
      <c r="D258" s="15">
        <f t="shared" si="54"/>
        <v>0</v>
      </c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s="14" customFormat="1">
      <c r="A259" s="15">
        <f t="shared" si="47"/>
        <v>7</v>
      </c>
      <c r="B259" s="16">
        <f t="shared" si="50"/>
        <v>0.61000000000000032</v>
      </c>
      <c r="C259" s="15">
        <f t="shared" si="53"/>
        <v>145.9315839700235</v>
      </c>
      <c r="D259" s="15">
        <f t="shared" ref="D259:D278" si="55">LEN(V9)</f>
        <v>0</v>
      </c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s="14" customFormat="1">
      <c r="A260" s="15">
        <f t="shared" si="47"/>
        <v>8</v>
      </c>
      <c r="B260" s="16">
        <f t="shared" si="50"/>
        <v>0.62000000000000033</v>
      </c>
      <c r="C260" s="15">
        <f t="shared" si="53"/>
        <v>148.32390501871242</v>
      </c>
      <c r="D260" s="15">
        <f t="shared" si="55"/>
        <v>1</v>
      </c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s="14" customFormat="1">
      <c r="A261" s="15">
        <f t="shared" si="47"/>
        <v>8</v>
      </c>
      <c r="B261" s="16">
        <f t="shared" si="50"/>
        <v>0.63000000000000034</v>
      </c>
      <c r="C261" s="15">
        <f t="shared" si="53"/>
        <v>150.71622606740132</v>
      </c>
      <c r="D261" s="15">
        <f t="shared" si="55"/>
        <v>0</v>
      </c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s="14" customFormat="1">
      <c r="A262" s="15">
        <f t="shared" si="47"/>
        <v>8</v>
      </c>
      <c r="B262" s="16">
        <f t="shared" si="50"/>
        <v>0.64000000000000035</v>
      </c>
      <c r="C262" s="15">
        <f t="shared" ref="C262:C293" si="56">B262*$C$154</f>
        <v>153.10854711609025</v>
      </c>
      <c r="D262" s="15">
        <f t="shared" si="55"/>
        <v>0</v>
      </c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s="14" customFormat="1">
      <c r="A263" s="15">
        <f t="shared" ref="A263:A298" si="57">IF(D263,A262+1,A262)</f>
        <v>8</v>
      </c>
      <c r="B263" s="16">
        <f t="shared" si="50"/>
        <v>0.65000000000000036</v>
      </c>
      <c r="C263" s="15">
        <f t="shared" si="56"/>
        <v>155.50086816477915</v>
      </c>
      <c r="D263" s="15">
        <f t="shared" si="55"/>
        <v>0</v>
      </c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s="14" customFormat="1">
      <c r="A264" s="15">
        <f t="shared" si="57"/>
        <v>8</v>
      </c>
      <c r="B264" s="16">
        <f t="shared" ref="B264:B298" si="58">B263+0.01</f>
        <v>0.66000000000000036</v>
      </c>
      <c r="C264" s="15">
        <f t="shared" si="56"/>
        <v>157.89318921346808</v>
      </c>
      <c r="D264" s="15">
        <f t="shared" si="55"/>
        <v>0</v>
      </c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s="14" customFormat="1">
      <c r="A265" s="15">
        <f t="shared" si="57"/>
        <v>8</v>
      </c>
      <c r="B265" s="16">
        <f t="shared" si="58"/>
        <v>0.67000000000000037</v>
      </c>
      <c r="C265" s="15">
        <f t="shared" si="56"/>
        <v>160.28551026215698</v>
      </c>
      <c r="D265" s="15">
        <f t="shared" si="55"/>
        <v>0</v>
      </c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s="14" customFormat="1">
      <c r="A266" s="15">
        <f t="shared" si="57"/>
        <v>8</v>
      </c>
      <c r="B266" s="16">
        <f t="shared" si="58"/>
        <v>0.68000000000000038</v>
      </c>
      <c r="C266" s="15">
        <f t="shared" si="56"/>
        <v>162.67783131084587</v>
      </c>
      <c r="D266" s="15">
        <f t="shared" si="55"/>
        <v>0</v>
      </c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s="14" customFormat="1">
      <c r="A267" s="15">
        <f t="shared" si="57"/>
        <v>8</v>
      </c>
      <c r="B267" s="16">
        <f t="shared" si="58"/>
        <v>0.69000000000000039</v>
      </c>
      <c r="C267" s="15">
        <f t="shared" si="56"/>
        <v>165.0701523595348</v>
      </c>
      <c r="D267" s="15">
        <f t="shared" si="55"/>
        <v>0</v>
      </c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s="14" customFormat="1">
      <c r="A268" s="15">
        <f t="shared" si="57"/>
        <v>8</v>
      </c>
      <c r="B268" s="16">
        <f t="shared" si="58"/>
        <v>0.7000000000000004</v>
      </c>
      <c r="C268" s="15">
        <f t="shared" si="56"/>
        <v>167.4624734082237</v>
      </c>
      <c r="D268" s="15">
        <f t="shared" si="55"/>
        <v>0</v>
      </c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s="14" customFormat="1">
      <c r="A269" s="15">
        <f t="shared" si="57"/>
        <v>8</v>
      </c>
      <c r="B269" s="16">
        <f t="shared" si="58"/>
        <v>0.71000000000000041</v>
      </c>
      <c r="C269" s="15">
        <f t="shared" si="56"/>
        <v>169.85479445691263</v>
      </c>
      <c r="D269" s="15">
        <f t="shared" si="55"/>
        <v>0</v>
      </c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s="14" customFormat="1">
      <c r="A270" s="15">
        <f t="shared" si="57"/>
        <v>9</v>
      </c>
      <c r="B270" s="16">
        <f t="shared" si="58"/>
        <v>0.72000000000000042</v>
      </c>
      <c r="C270" s="15">
        <f t="shared" si="56"/>
        <v>172.24711550560153</v>
      </c>
      <c r="D270" s="15">
        <f t="shared" si="55"/>
        <v>1</v>
      </c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s="14" customFormat="1">
      <c r="A271" s="15">
        <f t="shared" si="57"/>
        <v>9</v>
      </c>
      <c r="B271" s="16">
        <f t="shared" si="58"/>
        <v>0.73000000000000043</v>
      </c>
      <c r="C271" s="15">
        <f t="shared" si="56"/>
        <v>174.63943655429043</v>
      </c>
      <c r="D271" s="15">
        <f t="shared" si="55"/>
        <v>0</v>
      </c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s="14" customFormat="1">
      <c r="A272" s="15">
        <f t="shared" si="57"/>
        <v>9</v>
      </c>
      <c r="B272" s="16">
        <f t="shared" si="58"/>
        <v>0.74000000000000044</v>
      </c>
      <c r="C272" s="15">
        <f t="shared" si="56"/>
        <v>177.03175760297935</v>
      </c>
      <c r="D272" s="15">
        <f t="shared" si="55"/>
        <v>0</v>
      </c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s="14" customFormat="1">
      <c r="A273" s="15">
        <f t="shared" si="57"/>
        <v>9</v>
      </c>
      <c r="B273" s="16">
        <f t="shared" si="58"/>
        <v>0.75000000000000044</v>
      </c>
      <c r="C273" s="15">
        <f t="shared" si="56"/>
        <v>179.42407865166825</v>
      </c>
      <c r="D273" s="15">
        <f t="shared" si="55"/>
        <v>0</v>
      </c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s="14" customFormat="1">
      <c r="A274" s="15">
        <f t="shared" si="57"/>
        <v>9</v>
      </c>
      <c r="B274" s="16">
        <f t="shared" si="58"/>
        <v>0.76000000000000045</v>
      </c>
      <c r="C274" s="15">
        <f t="shared" si="56"/>
        <v>181.81639970035718</v>
      </c>
      <c r="D274" s="15">
        <f t="shared" si="55"/>
        <v>0</v>
      </c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s="14" customFormat="1">
      <c r="A275" s="15">
        <f t="shared" si="57"/>
        <v>9</v>
      </c>
      <c r="B275" s="16">
        <f t="shared" si="58"/>
        <v>0.77000000000000046</v>
      </c>
      <c r="C275" s="15">
        <f t="shared" si="56"/>
        <v>184.20872074904608</v>
      </c>
      <c r="D275" s="15">
        <f t="shared" si="55"/>
        <v>0</v>
      </c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s="14" customFormat="1">
      <c r="A276" s="15">
        <f t="shared" si="57"/>
        <v>9</v>
      </c>
      <c r="B276" s="16">
        <f t="shared" si="58"/>
        <v>0.78000000000000047</v>
      </c>
      <c r="C276" s="15">
        <f t="shared" si="56"/>
        <v>186.60104179773498</v>
      </c>
      <c r="D276" s="15">
        <f t="shared" si="55"/>
        <v>0</v>
      </c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s="14" customFormat="1">
      <c r="A277" s="15">
        <f t="shared" si="57"/>
        <v>9</v>
      </c>
      <c r="B277" s="16">
        <f t="shared" si="58"/>
        <v>0.79000000000000048</v>
      </c>
      <c r="C277" s="15">
        <f t="shared" si="56"/>
        <v>188.99336284642391</v>
      </c>
      <c r="D277" s="15">
        <f t="shared" si="55"/>
        <v>0</v>
      </c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s="14" customFormat="1">
      <c r="A278" s="15">
        <f t="shared" si="57"/>
        <v>10</v>
      </c>
      <c r="B278" s="16">
        <f t="shared" si="58"/>
        <v>0.80000000000000049</v>
      </c>
      <c r="C278" s="15">
        <f t="shared" si="56"/>
        <v>191.38568389511281</v>
      </c>
      <c r="D278" s="15">
        <f t="shared" si="55"/>
        <v>1</v>
      </c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s="14" customFormat="1">
      <c r="A279" s="15">
        <f t="shared" si="57"/>
        <v>10</v>
      </c>
      <c r="B279" s="16">
        <f t="shared" si="58"/>
        <v>0.8100000000000005</v>
      </c>
      <c r="C279" s="15">
        <f t="shared" si="56"/>
        <v>193.77800494380173</v>
      </c>
      <c r="D279" s="15">
        <f t="shared" ref="D279:D297" si="59">LEN(Y9)</f>
        <v>0</v>
      </c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s="14" customFormat="1">
      <c r="A280" s="15">
        <f t="shared" si="57"/>
        <v>10</v>
      </c>
      <c r="B280" s="16">
        <f t="shared" si="58"/>
        <v>0.82000000000000051</v>
      </c>
      <c r="C280" s="15">
        <f t="shared" si="56"/>
        <v>196.17032599249063</v>
      </c>
      <c r="D280" s="15">
        <f t="shared" si="59"/>
        <v>0</v>
      </c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s="14" customFormat="1">
      <c r="A281" s="15">
        <f t="shared" si="57"/>
        <v>10</v>
      </c>
      <c r="B281" s="16">
        <f t="shared" si="58"/>
        <v>0.83000000000000052</v>
      </c>
      <c r="C281" s="15">
        <f t="shared" si="56"/>
        <v>198.56264704117956</v>
      </c>
      <c r="D281" s="15">
        <f t="shared" si="59"/>
        <v>0</v>
      </c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s="14" customFormat="1">
      <c r="A282" s="15">
        <f t="shared" si="57"/>
        <v>10</v>
      </c>
      <c r="B282" s="16">
        <f t="shared" si="58"/>
        <v>0.84000000000000052</v>
      </c>
      <c r="C282" s="15">
        <f t="shared" si="56"/>
        <v>200.95496808986846</v>
      </c>
      <c r="D282" s="15">
        <f t="shared" si="59"/>
        <v>0</v>
      </c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s="14" customFormat="1">
      <c r="A283" s="15">
        <f t="shared" si="57"/>
        <v>10</v>
      </c>
      <c r="B283" s="16">
        <f t="shared" si="58"/>
        <v>0.85000000000000053</v>
      </c>
      <c r="C283" s="15">
        <f t="shared" si="56"/>
        <v>203.34728913855736</v>
      </c>
      <c r="D283" s="15">
        <f t="shared" si="59"/>
        <v>0</v>
      </c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s="14" customFormat="1">
      <c r="A284" s="15">
        <f t="shared" si="57"/>
        <v>10</v>
      </c>
      <c r="B284" s="16">
        <f t="shared" si="58"/>
        <v>0.86000000000000054</v>
      </c>
      <c r="C284" s="15">
        <f t="shared" si="56"/>
        <v>205.73961018724629</v>
      </c>
      <c r="D284" s="15">
        <f t="shared" si="59"/>
        <v>0</v>
      </c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s="14" customFormat="1">
      <c r="A285" s="15">
        <f t="shared" si="57"/>
        <v>10</v>
      </c>
      <c r="B285" s="16">
        <f t="shared" si="58"/>
        <v>0.87000000000000055</v>
      </c>
      <c r="C285" s="15">
        <f t="shared" si="56"/>
        <v>208.13193123593518</v>
      </c>
      <c r="D285" s="15">
        <f t="shared" si="59"/>
        <v>0</v>
      </c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s="14" customFormat="1">
      <c r="A286" s="15">
        <f t="shared" si="57"/>
        <v>10</v>
      </c>
      <c r="B286" s="16">
        <f t="shared" si="58"/>
        <v>0.88000000000000056</v>
      </c>
      <c r="C286" s="15">
        <f t="shared" si="56"/>
        <v>210.52425228462411</v>
      </c>
      <c r="D286" s="15">
        <f t="shared" si="59"/>
        <v>0</v>
      </c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s="14" customFormat="1">
      <c r="A287" s="15">
        <f t="shared" si="57"/>
        <v>10</v>
      </c>
      <c r="B287" s="16">
        <f t="shared" si="58"/>
        <v>0.89000000000000057</v>
      </c>
      <c r="C287" s="15">
        <f t="shared" si="56"/>
        <v>212.91657333331301</v>
      </c>
      <c r="D287" s="15">
        <f t="shared" si="59"/>
        <v>0</v>
      </c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s="14" customFormat="1">
      <c r="A288" s="15">
        <f t="shared" si="57"/>
        <v>11</v>
      </c>
      <c r="B288" s="16">
        <f t="shared" si="58"/>
        <v>0.90000000000000058</v>
      </c>
      <c r="C288" s="15">
        <f t="shared" si="56"/>
        <v>215.30889438200191</v>
      </c>
      <c r="D288" s="15">
        <f t="shared" si="59"/>
        <v>1</v>
      </c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s="14" customFormat="1">
      <c r="A289" s="15">
        <f t="shared" si="57"/>
        <v>11</v>
      </c>
      <c r="B289" s="16">
        <f t="shared" si="58"/>
        <v>0.91000000000000059</v>
      </c>
      <c r="C289" s="15">
        <f t="shared" si="56"/>
        <v>217.70121543069084</v>
      </c>
      <c r="D289" s="15">
        <f t="shared" si="59"/>
        <v>0</v>
      </c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s="14" customFormat="1">
      <c r="A290" s="15">
        <f t="shared" si="57"/>
        <v>11</v>
      </c>
      <c r="B290" s="16">
        <f t="shared" si="58"/>
        <v>0.9200000000000006</v>
      </c>
      <c r="C290" s="15">
        <f t="shared" si="56"/>
        <v>220.09353647937974</v>
      </c>
      <c r="D290" s="15">
        <f t="shared" si="59"/>
        <v>0</v>
      </c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s="14" customFormat="1">
      <c r="A291" s="15">
        <f t="shared" si="57"/>
        <v>11</v>
      </c>
      <c r="B291" s="16">
        <f t="shared" si="58"/>
        <v>0.9300000000000006</v>
      </c>
      <c r="C291" s="15">
        <f t="shared" si="56"/>
        <v>222.48585752806866</v>
      </c>
      <c r="D291" s="15">
        <f t="shared" si="59"/>
        <v>0</v>
      </c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s="14" customFormat="1">
      <c r="A292" s="15">
        <f t="shared" si="57"/>
        <v>11</v>
      </c>
      <c r="B292" s="16">
        <f t="shared" si="58"/>
        <v>0.94000000000000061</v>
      </c>
      <c r="C292" s="15">
        <f t="shared" si="56"/>
        <v>224.87817857675756</v>
      </c>
      <c r="D292" s="15">
        <f t="shared" si="59"/>
        <v>0</v>
      </c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s="14" customFormat="1">
      <c r="A293" s="15">
        <f t="shared" si="57"/>
        <v>11</v>
      </c>
      <c r="B293" s="16">
        <f t="shared" si="58"/>
        <v>0.95000000000000062</v>
      </c>
      <c r="C293" s="15">
        <f t="shared" si="56"/>
        <v>227.27049962544649</v>
      </c>
      <c r="D293" s="15">
        <f t="shared" si="59"/>
        <v>0</v>
      </c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s="14" customFormat="1">
      <c r="A294" s="15">
        <f t="shared" si="57"/>
        <v>11</v>
      </c>
      <c r="B294" s="16">
        <f t="shared" si="58"/>
        <v>0.96000000000000063</v>
      </c>
      <c r="C294" s="15">
        <f t="shared" ref="C294:C298" si="60">B294*$C$154</f>
        <v>229.66282067413539</v>
      </c>
      <c r="D294" s="15">
        <f t="shared" si="59"/>
        <v>0</v>
      </c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s="14" customFormat="1">
      <c r="A295" s="15">
        <f t="shared" si="57"/>
        <v>11</v>
      </c>
      <c r="B295" s="16">
        <f t="shared" si="58"/>
        <v>0.97000000000000064</v>
      </c>
      <c r="C295" s="15">
        <f t="shared" si="60"/>
        <v>232.05514172282429</v>
      </c>
      <c r="D295" s="15">
        <f t="shared" si="59"/>
        <v>0</v>
      </c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s="14" customFormat="1">
      <c r="A296" s="15">
        <f t="shared" si="57"/>
        <v>11</v>
      </c>
      <c r="B296" s="16">
        <f t="shared" si="58"/>
        <v>0.98000000000000065</v>
      </c>
      <c r="C296" s="15">
        <f t="shared" si="60"/>
        <v>234.44746277151322</v>
      </c>
      <c r="D296" s="15">
        <f t="shared" si="59"/>
        <v>0</v>
      </c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s="14" customFormat="1">
      <c r="A297" s="15">
        <f t="shared" si="57"/>
        <v>11</v>
      </c>
      <c r="B297" s="16">
        <f t="shared" si="58"/>
        <v>0.99000000000000066</v>
      </c>
      <c r="C297" s="15">
        <f t="shared" si="60"/>
        <v>236.83978382020211</v>
      </c>
      <c r="D297" s="15">
        <f t="shared" si="59"/>
        <v>0</v>
      </c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s="14" customFormat="1">
      <c r="A298" s="15">
        <f t="shared" si="57"/>
        <v>12</v>
      </c>
      <c r="B298" s="16">
        <f t="shared" si="58"/>
        <v>1.0000000000000007</v>
      </c>
      <c r="C298" s="15">
        <f t="shared" si="60"/>
        <v>239.23210486889104</v>
      </c>
      <c r="D298" s="15">
        <v>1</v>
      </c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s="14" customFormat="1"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s="14" customFormat="1"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s="14" customFormat="1"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s="14" customFormat="1"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s="14" customFormat="1">
      <c r="B303" s="17" t="s">
        <v>17</v>
      </c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s="14" customFormat="1">
      <c r="B304" s="15" t="s">
        <v>18</v>
      </c>
      <c r="C304" s="15" t="s">
        <v>19</v>
      </c>
      <c r="D304" s="15" t="s">
        <v>20</v>
      </c>
      <c r="E304" s="15" t="s">
        <v>21</v>
      </c>
      <c r="F304" s="15" t="s">
        <v>22</v>
      </c>
      <c r="G304" s="15" t="s">
        <v>13</v>
      </c>
      <c r="H304" s="15"/>
      <c r="I304" s="15">
        <f>MAX(I305:I404)</f>
        <v>12</v>
      </c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s="14" customFormat="1">
      <c r="A305" s="14">
        <v>1</v>
      </c>
      <c r="B305" s="16">
        <f t="shared" ref="B305:B336" si="61">VLOOKUP($A305,$A$198:$D$298,2,FALSE)</f>
        <v>0</v>
      </c>
      <c r="C305" s="15">
        <f>INDEX($I$121:$I$221,B305*100+1)</f>
        <v>0</v>
      </c>
      <c r="D305" s="15">
        <f t="shared" ref="D305:D336" si="62">ROUND((K$6-K$3)*$B305+K$3,0)</f>
        <v>0</v>
      </c>
      <c r="E305" s="15">
        <f t="shared" ref="E305:E336" si="63">ROUND((M$6-M$3)*$B305+M$3,0)</f>
        <v>0</v>
      </c>
      <c r="F305" s="15">
        <f t="shared" ref="F305:F336" si="64">ROUND(INDEX($G$19:$G$119,B305*100+1)*-1+$O$3,0)</f>
        <v>0</v>
      </c>
      <c r="G305" s="15">
        <v>0</v>
      </c>
      <c r="H305" s="15"/>
      <c r="I305" s="15">
        <f>IFERROR(IF(B305=1,A305,0),0)</f>
        <v>0</v>
      </c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s="14" customFormat="1">
      <c r="A306" s="14">
        <f>A305+1</f>
        <v>2</v>
      </c>
      <c r="B306" s="16">
        <f t="shared" si="61"/>
        <v>0.08</v>
      </c>
      <c r="C306" s="15">
        <f>INDEX($I$121:$I$221,B306*100+1)</f>
        <v>57.760733799217292</v>
      </c>
      <c r="D306" s="15">
        <f t="shared" si="62"/>
        <v>18</v>
      </c>
      <c r="E306" s="15">
        <f t="shared" si="63"/>
        <v>-7</v>
      </c>
      <c r="F306" s="15">
        <f t="shared" si="64"/>
        <v>-54</v>
      </c>
      <c r="G306" s="18">
        <f>ROUND($R$6*(C306-C305)/$I$221,0)</f>
        <v>25</v>
      </c>
      <c r="H306" s="17" t="str">
        <f>"SpriteMove(x"&amp;$V$3&amp;",x00,"&amp;IF(D306&lt;0,"-"&amp;RIGHT("00000"&amp;ABS(D306),5),"+"&amp;RIGHT("00000"&amp;D306,5))&amp;","&amp;IF(F306&lt;0,"-"&amp;RIGHT("00000"&amp;ABS(F306),5),"+"&amp;RIGHT("00000"&amp;F306,5))&amp;","&amp;IF(E306&lt;0,"-"&amp;RIGHT("00000"&amp;ABS(E306),5),"+"&amp;RIGHT("00000"&amp;E306,5))&amp;",x"&amp;DEC2HEX(IF(AND(A306=2,$H$2),2,0)+IF(AND(B306=1,$H$3),1,0),2)&amp;",x00,+"&amp;RIGHT("00000"&amp;G306,5)&amp;")"</f>
        <v>SpriteMove(x80,x00,+00018,-00054,-00007,x00,x00,+00025)</v>
      </c>
      <c r="I306" s="15">
        <f t="shared" ref="I306:I369" si="65">IFERROR(IF(B306=1,A306,0),0)</f>
        <v>0</v>
      </c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s="14" customFormat="1">
      <c r="A307" s="14">
        <f t="shared" ref="A307:A344" si="66">A306+1</f>
        <v>3</v>
      </c>
      <c r="B307" s="16">
        <f t="shared" si="61"/>
        <v>0.16</v>
      </c>
      <c r="C307" s="15">
        <f t="shared" ref="C307:C370" si="67">INDEX($I$121:$I$221,B307*100+1)</f>
        <v>102.77382270912726</v>
      </c>
      <c r="D307" s="15">
        <f t="shared" si="62"/>
        <v>36</v>
      </c>
      <c r="E307" s="15">
        <f t="shared" si="63"/>
        <v>-13</v>
      </c>
      <c r="F307" s="15">
        <f t="shared" si="64"/>
        <v>-95</v>
      </c>
      <c r="G307" s="18">
        <f t="shared" ref="G307:G370" si="68">ROUND($R$6*(C307-C306)/$I$221,0)</f>
        <v>20</v>
      </c>
      <c r="H307" s="17" t="str">
        <f>"SpriteMove(x"&amp;$V$3&amp;",x00,"&amp;IF(D307&lt;0,"-"&amp;RIGHT("00000"&amp;ABS(D307),5),"+"&amp;RIGHT("00000"&amp;D307,5))&amp;","&amp;IF(F307&lt;0,"-"&amp;RIGHT("00000"&amp;ABS(F307),5),"+"&amp;RIGHT("00000"&amp;F307,5))&amp;","&amp;IF(E307&lt;0,"-"&amp;RIGHT("00000"&amp;ABS(E307),5),"+"&amp;RIGHT("00000"&amp;E307,5))&amp;",x"&amp;DEC2HEX(IF(AND(A307=2,$H$2),2,0)+IF(AND(B307=1,$H$3),1,0),2)&amp;",x00,+"&amp;RIGHT("00000"&amp;G307,5)&amp;")"</f>
        <v>SpriteMove(x80,x00,+00036,-00095,-00013,x00,x00,+00020)</v>
      </c>
      <c r="I307" s="15">
        <f t="shared" si="65"/>
        <v>0</v>
      </c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s="14" customFormat="1">
      <c r="A308" s="14">
        <f t="shared" si="66"/>
        <v>4</v>
      </c>
      <c r="B308" s="16">
        <f t="shared" si="61"/>
        <v>0.28000000000000008</v>
      </c>
      <c r="C308" s="15">
        <f t="shared" si="67"/>
        <v>153.85581536784971</v>
      </c>
      <c r="D308" s="15">
        <f t="shared" si="62"/>
        <v>63</v>
      </c>
      <c r="E308" s="15">
        <f t="shared" si="63"/>
        <v>-24</v>
      </c>
      <c r="F308" s="15">
        <f t="shared" si="64"/>
        <v>-137</v>
      </c>
      <c r="G308" s="18">
        <f t="shared" si="68"/>
        <v>22</v>
      </c>
      <c r="H308" s="17" t="str">
        <f>"SpriteMove(x"&amp;$V$3&amp;",x00,"&amp;IF(D308&lt;0,"-"&amp;RIGHT("00000"&amp;ABS(D308),5),"+"&amp;RIGHT("00000"&amp;D308,5))&amp;","&amp;IF(F308&lt;0,"-"&amp;RIGHT("00000"&amp;ABS(F308),5),"+"&amp;RIGHT("00000"&amp;F308,5))&amp;","&amp;IF(E308&lt;0,"-"&amp;RIGHT("00000"&amp;ABS(E308),5),"+"&amp;RIGHT("00000"&amp;E308,5))&amp;",x"&amp;DEC2HEX(IF(AND(A308=2,$H$2),2,0)+IF(AND(B308=1,$H$3),1,0),2)&amp;",x00,+"&amp;RIGHT("00000"&amp;G308,5)&amp;")"</f>
        <v>SpriteMove(x80,x00,+00063,-00137,-00024,x00,x00,+00022)</v>
      </c>
      <c r="I308" s="15">
        <f t="shared" si="65"/>
        <v>0</v>
      </c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s="14" customFormat="1">
      <c r="A309" s="14">
        <f t="shared" si="66"/>
        <v>5</v>
      </c>
      <c r="B309" s="16">
        <f t="shared" si="61"/>
        <v>0.37000000000000016</v>
      </c>
      <c r="C309" s="15">
        <f t="shared" si="67"/>
        <v>183.12866118776498</v>
      </c>
      <c r="D309" s="15">
        <f t="shared" si="62"/>
        <v>83</v>
      </c>
      <c r="E309" s="15">
        <f t="shared" si="63"/>
        <v>-31</v>
      </c>
      <c r="F309" s="15">
        <f t="shared" si="64"/>
        <v>-157</v>
      </c>
      <c r="G309" s="18">
        <f t="shared" si="68"/>
        <v>13</v>
      </c>
      <c r="H309" s="17" t="str">
        <f>"SpriteMove(x"&amp;$V$3&amp;",x00,"&amp;IF(D309&lt;0,"-"&amp;RIGHT("00000"&amp;ABS(D309),5),"+"&amp;RIGHT("00000"&amp;D309,5))&amp;","&amp;IF(F309&lt;0,"-"&amp;RIGHT("00000"&amp;ABS(F309),5),"+"&amp;RIGHT("00000"&amp;F309,5))&amp;","&amp;IF(E309&lt;0,"-"&amp;RIGHT("00000"&amp;ABS(E309),5),"+"&amp;RIGHT("00000"&amp;E309,5))&amp;",x"&amp;DEC2HEX(IF(AND(A309=2,$H$2),2,0)+IF(AND(B309=1,$H$3),1,0),2)&amp;",x00,+"&amp;RIGHT("00000"&amp;G309,5)&amp;")"</f>
        <v>SpriteMove(x80,x00,+00083,-00157,-00031,x00,x00,+00013)</v>
      </c>
      <c r="I309" s="15">
        <f t="shared" si="65"/>
        <v>0</v>
      </c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s="14" customFormat="1">
      <c r="A310" s="14">
        <f t="shared" si="66"/>
        <v>6</v>
      </c>
      <c r="B310" s="16">
        <f t="shared" si="61"/>
        <v>0.45000000000000023</v>
      </c>
      <c r="C310" s="15">
        <f t="shared" si="67"/>
        <v>204.87510885340907</v>
      </c>
      <c r="D310" s="15">
        <f t="shared" si="62"/>
        <v>101</v>
      </c>
      <c r="E310" s="15">
        <f t="shared" si="63"/>
        <v>-38</v>
      </c>
      <c r="F310" s="15">
        <f t="shared" si="64"/>
        <v>-167</v>
      </c>
      <c r="G310" s="18">
        <f t="shared" si="68"/>
        <v>10</v>
      </c>
      <c r="H310" s="17" t="str">
        <f>"SpriteMove(x"&amp;$V$3&amp;",x00,"&amp;IF(D310&lt;0,"-"&amp;RIGHT("00000"&amp;ABS(D310),5),"+"&amp;RIGHT("00000"&amp;D310,5))&amp;","&amp;IF(F310&lt;0,"-"&amp;RIGHT("00000"&amp;ABS(F310),5),"+"&amp;RIGHT("00000"&amp;F310,5))&amp;","&amp;IF(E310&lt;0,"-"&amp;RIGHT("00000"&amp;ABS(E310),5),"+"&amp;RIGHT("00000"&amp;E310,5))&amp;",x"&amp;DEC2HEX(IF(AND(A310=2,$H$2),2,0)+IF(AND(B310=1,$H$3),1,0),2)&amp;",x00,+"&amp;RIGHT("00000"&amp;G310,5)&amp;")"</f>
        <v>SpriteMove(x80,x00,+00101,-00167,-00038,x00,x00,+00010)</v>
      </c>
      <c r="I310" s="15">
        <f t="shared" si="65"/>
        <v>0</v>
      </c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s="14" customFormat="1">
      <c r="A311" s="14">
        <f t="shared" si="66"/>
        <v>7</v>
      </c>
      <c r="B311" s="16">
        <f t="shared" si="61"/>
        <v>0.55000000000000027</v>
      </c>
      <c r="C311" s="15">
        <f t="shared" si="67"/>
        <v>229.23381061102359</v>
      </c>
      <c r="D311" s="15">
        <f t="shared" si="62"/>
        <v>123</v>
      </c>
      <c r="E311" s="15">
        <f t="shared" si="63"/>
        <v>-46</v>
      </c>
      <c r="F311" s="15">
        <f t="shared" si="64"/>
        <v>-171</v>
      </c>
      <c r="G311" s="18">
        <f t="shared" si="68"/>
        <v>11</v>
      </c>
      <c r="H311" s="17" t="str">
        <f>"SpriteMove(x"&amp;$V$3&amp;",x00,"&amp;IF(D311&lt;0,"-"&amp;RIGHT("00000"&amp;ABS(D311),5),"+"&amp;RIGHT("00000"&amp;D311,5))&amp;","&amp;IF(F311&lt;0,"-"&amp;RIGHT("00000"&amp;ABS(F311),5),"+"&amp;RIGHT("00000"&amp;F311,5))&amp;","&amp;IF(E311&lt;0,"-"&amp;RIGHT("00000"&amp;ABS(E311),5),"+"&amp;RIGHT("00000"&amp;E311,5))&amp;",x"&amp;DEC2HEX(IF(AND(A311=2,$H$2),2,0)+IF(AND(B311=1,$H$3),1,0),2)&amp;",x00,+"&amp;RIGHT("00000"&amp;G311,5)&amp;")"</f>
        <v>SpriteMove(x80,x00,+00123,-00171,-00046,x00,x00,+00011)</v>
      </c>
      <c r="I311" s="15">
        <f t="shared" si="65"/>
        <v>0</v>
      </c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s="14" customFormat="1">
      <c r="A312" s="14">
        <f t="shared" si="66"/>
        <v>8</v>
      </c>
      <c r="B312" s="16">
        <f t="shared" si="61"/>
        <v>0.62000000000000033</v>
      </c>
      <c r="C312" s="15">
        <f t="shared" si="67"/>
        <v>246.40218979467508</v>
      </c>
      <c r="D312" s="15">
        <f t="shared" si="62"/>
        <v>139</v>
      </c>
      <c r="E312" s="15">
        <f t="shared" si="63"/>
        <v>-52</v>
      </c>
      <c r="F312" s="15">
        <f t="shared" si="64"/>
        <v>-167</v>
      </c>
      <c r="G312" s="18">
        <f t="shared" si="68"/>
        <v>8</v>
      </c>
      <c r="H312" s="17" t="str">
        <f>"SpriteMove(x"&amp;$V$3&amp;",x00,"&amp;IF(D312&lt;0,"-"&amp;RIGHT("00000"&amp;ABS(D312),5),"+"&amp;RIGHT("00000"&amp;D312,5))&amp;","&amp;IF(F312&lt;0,"-"&amp;RIGHT("00000"&amp;ABS(F312),5),"+"&amp;RIGHT("00000"&amp;F312,5))&amp;","&amp;IF(E312&lt;0,"-"&amp;RIGHT("00000"&amp;ABS(E312),5),"+"&amp;RIGHT("00000"&amp;E312,5))&amp;",x"&amp;DEC2HEX(IF(AND(A312=2,$H$2),2,0)+IF(AND(B312=1,$H$3),1,0),2)&amp;",x00,+"&amp;RIGHT("00000"&amp;G312,5)&amp;")"</f>
        <v>SpriteMove(x80,x00,+00139,-00167,-00052,x00,x00,+00008)</v>
      </c>
      <c r="I312" s="15">
        <f t="shared" si="65"/>
        <v>0</v>
      </c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s="14" customFormat="1">
      <c r="A313" s="14">
        <f t="shared" si="66"/>
        <v>9</v>
      </c>
      <c r="B313" s="16">
        <f t="shared" si="61"/>
        <v>0.72000000000000042</v>
      </c>
      <c r="C313" s="15">
        <f t="shared" si="67"/>
        <v>274.34929342938329</v>
      </c>
      <c r="D313" s="15">
        <f t="shared" si="62"/>
        <v>161</v>
      </c>
      <c r="E313" s="15">
        <f t="shared" si="63"/>
        <v>-60</v>
      </c>
      <c r="F313" s="15">
        <f t="shared" si="64"/>
        <v>-153</v>
      </c>
      <c r="G313" s="18">
        <f t="shared" si="68"/>
        <v>12</v>
      </c>
      <c r="H313" s="17" t="str">
        <f>"SpriteMove(x"&amp;$V$3&amp;",x00,"&amp;IF(D313&lt;0,"-"&amp;RIGHT("00000"&amp;ABS(D313),5),"+"&amp;RIGHT("00000"&amp;D313,5))&amp;","&amp;IF(F313&lt;0,"-"&amp;RIGHT("00000"&amp;ABS(F313),5),"+"&amp;RIGHT("00000"&amp;F313,5))&amp;","&amp;IF(E313&lt;0,"-"&amp;RIGHT("00000"&amp;ABS(E313),5),"+"&amp;RIGHT("00000"&amp;E313,5))&amp;",x"&amp;DEC2HEX(IF(AND(A313=2,$H$2),2,0)+IF(AND(B313=1,$H$3),1,0),2)&amp;",x00,+"&amp;RIGHT("00000"&amp;G313,5)&amp;")"</f>
        <v>SpriteMove(x80,x00,+00161,-00153,-00060,x00,x00,+00012)</v>
      </c>
      <c r="I313" s="15">
        <f t="shared" si="65"/>
        <v>0</v>
      </c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s="14" customFormat="1">
      <c r="A314" s="14">
        <f t="shared" si="66"/>
        <v>10</v>
      </c>
      <c r="B314" s="16">
        <f t="shared" si="61"/>
        <v>0.80000000000000049</v>
      </c>
      <c r="C314" s="15">
        <f t="shared" si="67"/>
        <v>302.13413526679477</v>
      </c>
      <c r="D314" s="15">
        <f>ROUND((K$6-K$3)*$B314+K$3,0)</f>
        <v>179</v>
      </c>
      <c r="E314" s="15">
        <f>ROUND((M$6-M$3)*$B314+M$3,0)</f>
        <v>-67</v>
      </c>
      <c r="F314" s="15">
        <f>ROUND(INDEX($G$19:$G$119,B314*100+1)*-1+$O$3,0)</f>
        <v>-133</v>
      </c>
      <c r="G314" s="18">
        <f t="shared" si="68"/>
        <v>12</v>
      </c>
      <c r="H314" s="17" t="str">
        <f>"SpriteMove(x"&amp;$V$3&amp;",x00,"&amp;IF(D314&lt;0,"-"&amp;RIGHT("00000"&amp;ABS(D314),5),"+"&amp;RIGHT("00000"&amp;D314,5))&amp;","&amp;IF(F314&lt;0,"-"&amp;RIGHT("00000"&amp;ABS(F314),5),"+"&amp;RIGHT("00000"&amp;F314,5))&amp;","&amp;IF(E314&lt;0,"-"&amp;RIGHT("00000"&amp;ABS(E314),5),"+"&amp;RIGHT("00000"&amp;E314,5))&amp;",x"&amp;DEC2HEX(IF(AND(A314=2,$H$2),2,0)+IF(AND(B314=1,$H$3),1,0),2)&amp;",x00,+"&amp;RIGHT("00000"&amp;G314,5)&amp;")"</f>
        <v>SpriteMove(x80,x00,+00179,-00133,-00067,x00,x00,+00012)</v>
      </c>
      <c r="I314" s="15">
        <f t="shared" si="65"/>
        <v>0</v>
      </c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s="14" customFormat="1">
      <c r="A315" s="14">
        <f t="shared" si="66"/>
        <v>11</v>
      </c>
      <c r="B315" s="16">
        <f t="shared" si="61"/>
        <v>0.90000000000000058</v>
      </c>
      <c r="C315" s="15">
        <f t="shared" si="67"/>
        <v>347.53490165277373</v>
      </c>
      <c r="D315" s="15">
        <f t="shared" si="62"/>
        <v>202</v>
      </c>
      <c r="E315" s="15">
        <f t="shared" si="63"/>
        <v>-76</v>
      </c>
      <c r="F315" s="15">
        <f t="shared" si="64"/>
        <v>-95</v>
      </c>
      <c r="G315" s="18">
        <f t="shared" si="68"/>
        <v>20</v>
      </c>
      <c r="H315" s="17" t="str">
        <f>"SpriteMove(x"&amp;$V$3&amp;",x00,"&amp;IF(D315&lt;0,"-"&amp;RIGHT("00000"&amp;ABS(D315),5),"+"&amp;RIGHT("00000"&amp;D315,5))&amp;","&amp;IF(F315&lt;0,"-"&amp;RIGHT("00000"&amp;ABS(F315),5),"+"&amp;RIGHT("00000"&amp;F315,5))&amp;","&amp;IF(E315&lt;0,"-"&amp;RIGHT("00000"&amp;ABS(E315),5),"+"&amp;RIGHT("00000"&amp;E315,5))&amp;",x"&amp;DEC2HEX(IF(AND(A315=2,$H$2),2,0)+IF(AND(B315=1,$H$3),1,0),2)&amp;",x00,+"&amp;RIGHT("00000"&amp;G315,5)&amp;")"</f>
        <v>SpriteMove(x80,x00,+00202,-00095,-00076,x00,x00,+00020)</v>
      </c>
      <c r="I315" s="15">
        <f t="shared" si="65"/>
        <v>0</v>
      </c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s="14" customFormat="1">
      <c r="A316" s="14">
        <f t="shared" si="66"/>
        <v>12</v>
      </c>
      <c r="B316" s="16">
        <f t="shared" si="61"/>
        <v>1.0000000000000007</v>
      </c>
      <c r="C316" s="15">
        <f t="shared" si="67"/>
        <v>410.87062165192236</v>
      </c>
      <c r="D316" s="15">
        <f t="shared" si="62"/>
        <v>224</v>
      </c>
      <c r="E316" s="15">
        <f t="shared" si="63"/>
        <v>-84</v>
      </c>
      <c r="F316" s="15">
        <f t="shared" si="64"/>
        <v>-36</v>
      </c>
      <c r="G316" s="18">
        <f t="shared" si="68"/>
        <v>28</v>
      </c>
      <c r="H316" s="17" t="str">
        <f>"SpriteMove(x"&amp;$V$3&amp;",x00,"&amp;IF(D316&lt;0,"-"&amp;RIGHT("00000"&amp;ABS(D316),5),"+"&amp;RIGHT("00000"&amp;D316,5))&amp;","&amp;IF(F316&lt;0,"-"&amp;RIGHT("00000"&amp;ABS(F316),5),"+"&amp;RIGHT("00000"&amp;F316,5))&amp;","&amp;IF(E316&lt;0,"-"&amp;RIGHT("00000"&amp;ABS(E316),5),"+"&amp;RIGHT("00000"&amp;E316,5))&amp;",x"&amp;DEC2HEX(IF(AND(A316=2,$H$2),2,0)+IF(AND(B316=1,$H$3),1,0),2)&amp;",x00,+"&amp;RIGHT("00000"&amp;G316,5)&amp;")"</f>
        <v>SpriteMove(x80,x00,+00224,-00036,-00084,x00,x00,+00028)</v>
      </c>
      <c r="I316" s="15">
        <f t="shared" si="65"/>
        <v>12</v>
      </c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s="14" customFormat="1">
      <c r="A317" s="14">
        <f t="shared" si="66"/>
        <v>13</v>
      </c>
      <c r="B317" s="16" t="e">
        <f t="shared" si="61"/>
        <v>#N/A</v>
      </c>
      <c r="C317" s="15" t="e">
        <f t="shared" si="67"/>
        <v>#N/A</v>
      </c>
      <c r="D317" s="15" t="e">
        <f t="shared" si="62"/>
        <v>#N/A</v>
      </c>
      <c r="E317" s="15" t="e">
        <f t="shared" si="63"/>
        <v>#N/A</v>
      </c>
      <c r="F317" s="15" t="e">
        <f t="shared" si="64"/>
        <v>#N/A</v>
      </c>
      <c r="G317" s="18" t="e">
        <f t="shared" si="68"/>
        <v>#N/A</v>
      </c>
      <c r="H317" s="17" t="e">
        <f>"SpriteMove(x"&amp;$V$3&amp;",x00,"&amp;IF(D317&lt;0,"-"&amp;RIGHT("00000"&amp;ABS(D317),5),"+"&amp;RIGHT("00000"&amp;D317,5))&amp;","&amp;IF(F317&lt;0,"-"&amp;RIGHT("00000"&amp;ABS(F317),5),"+"&amp;RIGHT("00000"&amp;F317,5))&amp;","&amp;IF(E317&lt;0,"-"&amp;RIGHT("00000"&amp;ABS(E317),5),"+"&amp;RIGHT("00000"&amp;E317,5))&amp;",x"&amp;DEC2HEX(IF(AND(A317=2,$H$2),2,0)+IF(AND(B317=1,$H$3),1,0),2)&amp;",x00,+"&amp;RIGHT("00000"&amp;G317,5)&amp;")"</f>
        <v>#N/A</v>
      </c>
      <c r="I317" s="15">
        <f t="shared" si="65"/>
        <v>0</v>
      </c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s="14" customFormat="1">
      <c r="A318" s="14">
        <f t="shared" si="66"/>
        <v>14</v>
      </c>
      <c r="B318" s="16" t="e">
        <f t="shared" si="61"/>
        <v>#N/A</v>
      </c>
      <c r="C318" s="15" t="e">
        <f t="shared" si="67"/>
        <v>#N/A</v>
      </c>
      <c r="D318" s="15" t="e">
        <f t="shared" si="62"/>
        <v>#N/A</v>
      </c>
      <c r="E318" s="15" t="e">
        <f t="shared" si="63"/>
        <v>#N/A</v>
      </c>
      <c r="F318" s="15" t="e">
        <f t="shared" si="64"/>
        <v>#N/A</v>
      </c>
      <c r="G318" s="18" t="e">
        <f t="shared" si="68"/>
        <v>#N/A</v>
      </c>
      <c r="H318" s="17" t="e">
        <f>"SpriteMove(x"&amp;$V$3&amp;",x00,"&amp;IF(D318&lt;0,"-"&amp;RIGHT("00000"&amp;ABS(D318),5),"+"&amp;RIGHT("00000"&amp;D318,5))&amp;","&amp;IF(F318&lt;0,"-"&amp;RIGHT("00000"&amp;ABS(F318),5),"+"&amp;RIGHT("00000"&amp;F318,5))&amp;","&amp;IF(E318&lt;0,"-"&amp;RIGHT("00000"&amp;ABS(E318),5),"+"&amp;RIGHT("00000"&amp;E318,5))&amp;",x"&amp;DEC2HEX(IF(AND(A318=2,$H$2),2,0)+IF(AND(B318=1,$H$3),1,0),2)&amp;",x00,+"&amp;RIGHT("00000"&amp;G318,5)&amp;")"</f>
        <v>#N/A</v>
      </c>
      <c r="I318" s="15">
        <f t="shared" si="65"/>
        <v>0</v>
      </c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s="14" customFormat="1">
      <c r="A319" s="14">
        <f t="shared" si="66"/>
        <v>15</v>
      </c>
      <c r="B319" s="16" t="e">
        <f t="shared" si="61"/>
        <v>#N/A</v>
      </c>
      <c r="C319" s="15" t="e">
        <f t="shared" si="67"/>
        <v>#N/A</v>
      </c>
      <c r="D319" s="15" t="e">
        <f t="shared" si="62"/>
        <v>#N/A</v>
      </c>
      <c r="E319" s="15" t="e">
        <f t="shared" si="63"/>
        <v>#N/A</v>
      </c>
      <c r="F319" s="15" t="e">
        <f t="shared" si="64"/>
        <v>#N/A</v>
      </c>
      <c r="G319" s="18" t="e">
        <f t="shared" si="68"/>
        <v>#N/A</v>
      </c>
      <c r="H319" s="17" t="e">
        <f>"SpriteMove(x"&amp;$V$3&amp;",x00,"&amp;IF(D319&lt;0,"-"&amp;RIGHT("00000"&amp;ABS(D319),5),"+"&amp;RIGHT("00000"&amp;D319,5))&amp;","&amp;IF(F319&lt;0,"-"&amp;RIGHT("00000"&amp;ABS(F319),5),"+"&amp;RIGHT("00000"&amp;F319,5))&amp;","&amp;IF(E319&lt;0,"-"&amp;RIGHT("00000"&amp;ABS(E319),5),"+"&amp;RIGHT("00000"&amp;E319,5))&amp;",x"&amp;DEC2HEX(IF(AND(A319=2,$H$2),2,0)+IF(AND(B319=1,$H$3),1,0),2)&amp;",x00,+"&amp;RIGHT("00000"&amp;G319,5)&amp;")"</f>
        <v>#N/A</v>
      </c>
      <c r="I319" s="15">
        <f t="shared" si="65"/>
        <v>0</v>
      </c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s="14" customFormat="1">
      <c r="A320" s="14">
        <f t="shared" si="66"/>
        <v>16</v>
      </c>
      <c r="B320" s="16" t="e">
        <f t="shared" si="61"/>
        <v>#N/A</v>
      </c>
      <c r="C320" s="15" t="e">
        <f t="shared" si="67"/>
        <v>#N/A</v>
      </c>
      <c r="D320" s="15" t="e">
        <f t="shared" si="62"/>
        <v>#N/A</v>
      </c>
      <c r="E320" s="15" t="e">
        <f t="shared" si="63"/>
        <v>#N/A</v>
      </c>
      <c r="F320" s="15" t="e">
        <f t="shared" si="64"/>
        <v>#N/A</v>
      </c>
      <c r="G320" s="18" t="e">
        <f t="shared" si="68"/>
        <v>#N/A</v>
      </c>
      <c r="H320" s="17" t="e">
        <f>"SpriteMove(x"&amp;$V$3&amp;",x00,"&amp;IF(D320&lt;0,"-"&amp;RIGHT("00000"&amp;ABS(D320),5),"+"&amp;RIGHT("00000"&amp;D320,5))&amp;","&amp;IF(F320&lt;0,"-"&amp;RIGHT("00000"&amp;ABS(F320),5),"+"&amp;RIGHT("00000"&amp;F320,5))&amp;","&amp;IF(E320&lt;0,"-"&amp;RIGHT("00000"&amp;ABS(E320),5),"+"&amp;RIGHT("00000"&amp;E320,5))&amp;",x"&amp;DEC2HEX(IF(AND(A320=2,$H$2),2,0)+IF(AND(B320=1,$H$3),1,0),2)&amp;",x00,+"&amp;RIGHT("00000"&amp;G320,5)&amp;")"</f>
        <v>#N/A</v>
      </c>
      <c r="I320" s="15">
        <f t="shared" si="65"/>
        <v>0</v>
      </c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s="14" customFormat="1">
      <c r="A321" s="14">
        <f t="shared" si="66"/>
        <v>17</v>
      </c>
      <c r="B321" s="16" t="e">
        <f t="shared" si="61"/>
        <v>#N/A</v>
      </c>
      <c r="C321" s="15" t="e">
        <f t="shared" si="67"/>
        <v>#N/A</v>
      </c>
      <c r="D321" s="15" t="e">
        <f t="shared" si="62"/>
        <v>#N/A</v>
      </c>
      <c r="E321" s="15" t="e">
        <f t="shared" si="63"/>
        <v>#N/A</v>
      </c>
      <c r="F321" s="15" t="e">
        <f t="shared" si="64"/>
        <v>#N/A</v>
      </c>
      <c r="G321" s="18" t="e">
        <f t="shared" si="68"/>
        <v>#N/A</v>
      </c>
      <c r="H321" s="17" t="e">
        <f>"SpriteMove(x"&amp;$V$3&amp;",x00,"&amp;IF(D321&lt;0,"-"&amp;RIGHT("00000"&amp;ABS(D321),5),"+"&amp;RIGHT("00000"&amp;D321,5))&amp;","&amp;IF(F321&lt;0,"-"&amp;RIGHT("00000"&amp;ABS(F321),5),"+"&amp;RIGHT("00000"&amp;F321,5))&amp;","&amp;IF(E321&lt;0,"-"&amp;RIGHT("00000"&amp;ABS(E321),5),"+"&amp;RIGHT("00000"&amp;E321,5))&amp;",x"&amp;DEC2HEX(IF(AND(A321=2,$H$2),2,0)+IF(AND(B321=1,$H$3),1,0),2)&amp;",x00,+"&amp;RIGHT("00000"&amp;G321,5)&amp;")"</f>
        <v>#N/A</v>
      </c>
      <c r="I321" s="15">
        <f t="shared" si="65"/>
        <v>0</v>
      </c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s="14" customFormat="1">
      <c r="A322" s="14">
        <f t="shared" si="66"/>
        <v>18</v>
      </c>
      <c r="B322" s="16" t="e">
        <f t="shared" si="61"/>
        <v>#N/A</v>
      </c>
      <c r="C322" s="15" t="e">
        <f t="shared" si="67"/>
        <v>#N/A</v>
      </c>
      <c r="D322" s="15" t="e">
        <f t="shared" si="62"/>
        <v>#N/A</v>
      </c>
      <c r="E322" s="15" t="e">
        <f t="shared" si="63"/>
        <v>#N/A</v>
      </c>
      <c r="F322" s="15" t="e">
        <f t="shared" si="64"/>
        <v>#N/A</v>
      </c>
      <c r="G322" s="18" t="e">
        <f t="shared" si="68"/>
        <v>#N/A</v>
      </c>
      <c r="H322" s="17" t="e">
        <f>"SpriteMove(x"&amp;$V$3&amp;",x00,"&amp;IF(D322&lt;0,"-"&amp;RIGHT("00000"&amp;ABS(D322),5),"+"&amp;RIGHT("00000"&amp;D322,5))&amp;","&amp;IF(F322&lt;0,"-"&amp;RIGHT("00000"&amp;ABS(F322),5),"+"&amp;RIGHT("00000"&amp;F322,5))&amp;","&amp;IF(E322&lt;0,"-"&amp;RIGHT("00000"&amp;ABS(E322),5),"+"&amp;RIGHT("00000"&amp;E322,5))&amp;",x"&amp;DEC2HEX(IF(AND(A322=2,$H$2),2,0)+IF(AND(B322=1,$H$3),1,0),2)&amp;",x00,+"&amp;RIGHT("00000"&amp;G322,5)&amp;")"</f>
        <v>#N/A</v>
      </c>
      <c r="I322" s="15">
        <f t="shared" si="65"/>
        <v>0</v>
      </c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s="14" customFormat="1">
      <c r="A323" s="14">
        <f t="shared" si="66"/>
        <v>19</v>
      </c>
      <c r="B323" s="16" t="e">
        <f t="shared" si="61"/>
        <v>#N/A</v>
      </c>
      <c r="C323" s="15" t="e">
        <f t="shared" si="67"/>
        <v>#N/A</v>
      </c>
      <c r="D323" s="15" t="e">
        <f t="shared" si="62"/>
        <v>#N/A</v>
      </c>
      <c r="E323" s="15" t="e">
        <f t="shared" si="63"/>
        <v>#N/A</v>
      </c>
      <c r="F323" s="15" t="e">
        <f t="shared" si="64"/>
        <v>#N/A</v>
      </c>
      <c r="G323" s="18" t="e">
        <f t="shared" si="68"/>
        <v>#N/A</v>
      </c>
      <c r="H323" s="17" t="e">
        <f>"SpriteMove(x"&amp;$V$3&amp;",x00,"&amp;IF(D323&lt;0,"-"&amp;RIGHT("00000"&amp;ABS(D323),5),"+"&amp;RIGHT("00000"&amp;D323,5))&amp;","&amp;IF(F323&lt;0,"-"&amp;RIGHT("00000"&amp;ABS(F323),5),"+"&amp;RIGHT("00000"&amp;F323,5))&amp;","&amp;IF(E323&lt;0,"-"&amp;RIGHT("00000"&amp;ABS(E323),5),"+"&amp;RIGHT("00000"&amp;E323,5))&amp;",x"&amp;DEC2HEX(IF(AND(A323=2,$H$2),2,0)+IF(AND(B323=1,$H$3),1,0),2)&amp;",x00,+"&amp;RIGHT("00000"&amp;G323,5)&amp;")"</f>
        <v>#N/A</v>
      </c>
      <c r="I323" s="15">
        <f t="shared" si="65"/>
        <v>0</v>
      </c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s="14" customFormat="1">
      <c r="A324" s="14">
        <f t="shared" si="66"/>
        <v>20</v>
      </c>
      <c r="B324" s="16" t="e">
        <f t="shared" si="61"/>
        <v>#N/A</v>
      </c>
      <c r="C324" s="15" t="e">
        <f t="shared" si="67"/>
        <v>#N/A</v>
      </c>
      <c r="D324" s="15" t="e">
        <f t="shared" si="62"/>
        <v>#N/A</v>
      </c>
      <c r="E324" s="15" t="e">
        <f t="shared" si="63"/>
        <v>#N/A</v>
      </c>
      <c r="F324" s="15" t="e">
        <f t="shared" si="64"/>
        <v>#N/A</v>
      </c>
      <c r="G324" s="18" t="e">
        <f t="shared" si="68"/>
        <v>#N/A</v>
      </c>
      <c r="H324" s="17" t="e">
        <f>"SpriteMove(x"&amp;$V$3&amp;",x00,"&amp;IF(D324&lt;0,"-"&amp;RIGHT("00000"&amp;ABS(D324),5),"+"&amp;RIGHT("00000"&amp;D324,5))&amp;","&amp;IF(F324&lt;0,"-"&amp;RIGHT("00000"&amp;ABS(F324),5),"+"&amp;RIGHT("00000"&amp;F324,5))&amp;","&amp;IF(E324&lt;0,"-"&amp;RIGHT("00000"&amp;ABS(E324),5),"+"&amp;RIGHT("00000"&amp;E324,5))&amp;",x"&amp;DEC2HEX(IF(AND(A324=2,$H$2),2,0)+IF(AND(B324=1,$H$3),1,0),2)&amp;",x00,+"&amp;RIGHT("00000"&amp;G324,5)&amp;")"</f>
        <v>#N/A</v>
      </c>
      <c r="I324" s="15">
        <f t="shared" si="65"/>
        <v>0</v>
      </c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s="14" customFormat="1">
      <c r="A325" s="14">
        <f t="shared" si="66"/>
        <v>21</v>
      </c>
      <c r="B325" s="16" t="e">
        <f t="shared" si="61"/>
        <v>#N/A</v>
      </c>
      <c r="C325" s="15" t="e">
        <f t="shared" si="67"/>
        <v>#N/A</v>
      </c>
      <c r="D325" s="15" t="e">
        <f t="shared" si="62"/>
        <v>#N/A</v>
      </c>
      <c r="E325" s="15" t="e">
        <f t="shared" si="63"/>
        <v>#N/A</v>
      </c>
      <c r="F325" s="15" t="e">
        <f t="shared" si="64"/>
        <v>#N/A</v>
      </c>
      <c r="G325" s="18" t="e">
        <f t="shared" si="68"/>
        <v>#N/A</v>
      </c>
      <c r="H325" s="17" t="e">
        <f>"SpriteMove(x"&amp;$V$3&amp;",x00,"&amp;IF(D325&lt;0,"-"&amp;RIGHT("00000"&amp;ABS(D325),5),"+"&amp;RIGHT("00000"&amp;D325,5))&amp;","&amp;IF(F325&lt;0,"-"&amp;RIGHT("00000"&amp;ABS(F325),5),"+"&amp;RIGHT("00000"&amp;F325,5))&amp;","&amp;IF(E325&lt;0,"-"&amp;RIGHT("00000"&amp;ABS(E325),5),"+"&amp;RIGHT("00000"&amp;E325,5))&amp;",x"&amp;DEC2HEX(IF(AND(A325=2,$H$2),2,0)+IF(AND(B325=1,$H$3),1,0),2)&amp;",x00,+"&amp;RIGHT("00000"&amp;G325,5)&amp;")"</f>
        <v>#N/A</v>
      </c>
      <c r="I325" s="15">
        <f t="shared" si="65"/>
        <v>0</v>
      </c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s="14" customFormat="1">
      <c r="A326" s="14">
        <f t="shared" si="66"/>
        <v>22</v>
      </c>
      <c r="B326" s="16" t="e">
        <f t="shared" si="61"/>
        <v>#N/A</v>
      </c>
      <c r="C326" s="15" t="e">
        <f t="shared" si="67"/>
        <v>#N/A</v>
      </c>
      <c r="D326" s="15" t="e">
        <f t="shared" si="62"/>
        <v>#N/A</v>
      </c>
      <c r="E326" s="15" t="e">
        <f t="shared" si="63"/>
        <v>#N/A</v>
      </c>
      <c r="F326" s="15" t="e">
        <f t="shared" si="64"/>
        <v>#N/A</v>
      </c>
      <c r="G326" s="18" t="e">
        <f t="shared" si="68"/>
        <v>#N/A</v>
      </c>
      <c r="H326" s="17" t="e">
        <f>"SpriteMove(x"&amp;$V$3&amp;",x00,"&amp;IF(D326&lt;0,"-"&amp;RIGHT("00000"&amp;ABS(D326),5),"+"&amp;RIGHT("00000"&amp;D326,5))&amp;","&amp;IF(F326&lt;0,"-"&amp;RIGHT("00000"&amp;ABS(F326),5),"+"&amp;RIGHT("00000"&amp;F326,5))&amp;","&amp;IF(E326&lt;0,"-"&amp;RIGHT("00000"&amp;ABS(E326),5),"+"&amp;RIGHT("00000"&amp;E326,5))&amp;",x"&amp;DEC2HEX(IF(AND(A326=2,$H$2),2,0)+IF(AND(B326=1,$H$3),1,0),2)&amp;",x00,+"&amp;RIGHT("00000"&amp;G326,5)&amp;")"</f>
        <v>#N/A</v>
      </c>
      <c r="I326" s="15">
        <f t="shared" si="65"/>
        <v>0</v>
      </c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s="14" customFormat="1">
      <c r="A327" s="14">
        <f t="shared" si="66"/>
        <v>23</v>
      </c>
      <c r="B327" s="16" t="e">
        <f t="shared" si="61"/>
        <v>#N/A</v>
      </c>
      <c r="C327" s="15" t="e">
        <f t="shared" si="67"/>
        <v>#N/A</v>
      </c>
      <c r="D327" s="15" t="e">
        <f t="shared" si="62"/>
        <v>#N/A</v>
      </c>
      <c r="E327" s="15" t="e">
        <f t="shared" si="63"/>
        <v>#N/A</v>
      </c>
      <c r="F327" s="15" t="e">
        <f t="shared" si="64"/>
        <v>#N/A</v>
      </c>
      <c r="G327" s="18" t="e">
        <f t="shared" si="68"/>
        <v>#N/A</v>
      </c>
      <c r="H327" s="17" t="e">
        <f>"SpriteMove(x"&amp;$V$3&amp;",x00,"&amp;IF(D327&lt;0,"-"&amp;RIGHT("00000"&amp;ABS(D327),5),"+"&amp;RIGHT("00000"&amp;D327,5))&amp;","&amp;IF(F327&lt;0,"-"&amp;RIGHT("00000"&amp;ABS(F327),5),"+"&amp;RIGHT("00000"&amp;F327,5))&amp;","&amp;IF(E327&lt;0,"-"&amp;RIGHT("00000"&amp;ABS(E327),5),"+"&amp;RIGHT("00000"&amp;E327,5))&amp;",x"&amp;DEC2HEX(IF(AND(A327=2,$H$2),2,0)+IF(AND(B327=1,$H$3),1,0),2)&amp;",x00,+"&amp;RIGHT("00000"&amp;G327,5)&amp;")"</f>
        <v>#N/A</v>
      </c>
      <c r="I327" s="15">
        <f t="shared" si="65"/>
        <v>0</v>
      </c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s="14" customFormat="1">
      <c r="A328" s="14">
        <f t="shared" si="66"/>
        <v>24</v>
      </c>
      <c r="B328" s="16" t="e">
        <f t="shared" si="61"/>
        <v>#N/A</v>
      </c>
      <c r="C328" s="15" t="e">
        <f t="shared" si="67"/>
        <v>#N/A</v>
      </c>
      <c r="D328" s="15" t="e">
        <f t="shared" si="62"/>
        <v>#N/A</v>
      </c>
      <c r="E328" s="15" t="e">
        <f t="shared" si="63"/>
        <v>#N/A</v>
      </c>
      <c r="F328" s="15" t="e">
        <f t="shared" si="64"/>
        <v>#N/A</v>
      </c>
      <c r="G328" s="18" t="e">
        <f t="shared" si="68"/>
        <v>#N/A</v>
      </c>
      <c r="H328" s="17" t="e">
        <f>"SpriteMove(x"&amp;$V$3&amp;",x00,"&amp;IF(D328&lt;0,"-"&amp;RIGHT("00000"&amp;ABS(D328),5),"+"&amp;RIGHT("00000"&amp;D328,5))&amp;","&amp;IF(F328&lt;0,"-"&amp;RIGHT("00000"&amp;ABS(F328),5),"+"&amp;RIGHT("00000"&amp;F328,5))&amp;","&amp;IF(E328&lt;0,"-"&amp;RIGHT("00000"&amp;ABS(E328),5),"+"&amp;RIGHT("00000"&amp;E328,5))&amp;",x"&amp;DEC2HEX(IF(AND(A328=2,$H$2),2,0)+IF(AND(B328=1,$H$3),1,0),2)&amp;",x00,+"&amp;RIGHT("00000"&amp;G328,5)&amp;")"</f>
        <v>#N/A</v>
      </c>
      <c r="I328" s="15">
        <f t="shared" si="65"/>
        <v>0</v>
      </c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s="14" customFormat="1">
      <c r="A329" s="14">
        <f t="shared" si="66"/>
        <v>25</v>
      </c>
      <c r="B329" s="16" t="e">
        <f t="shared" si="61"/>
        <v>#N/A</v>
      </c>
      <c r="C329" s="15" t="e">
        <f t="shared" si="67"/>
        <v>#N/A</v>
      </c>
      <c r="D329" s="15" t="e">
        <f t="shared" si="62"/>
        <v>#N/A</v>
      </c>
      <c r="E329" s="15" t="e">
        <f t="shared" si="63"/>
        <v>#N/A</v>
      </c>
      <c r="F329" s="15" t="e">
        <f t="shared" si="64"/>
        <v>#N/A</v>
      </c>
      <c r="G329" s="18" t="e">
        <f t="shared" si="68"/>
        <v>#N/A</v>
      </c>
      <c r="H329" s="17" t="e">
        <f>"SpriteMove(x"&amp;$V$3&amp;",x00,"&amp;IF(D329&lt;0,"-"&amp;RIGHT("00000"&amp;ABS(D329),5),"+"&amp;RIGHT("00000"&amp;D329,5))&amp;","&amp;IF(F329&lt;0,"-"&amp;RIGHT("00000"&amp;ABS(F329),5),"+"&amp;RIGHT("00000"&amp;F329,5))&amp;","&amp;IF(E329&lt;0,"-"&amp;RIGHT("00000"&amp;ABS(E329),5),"+"&amp;RIGHT("00000"&amp;E329,5))&amp;",x"&amp;DEC2HEX(IF(AND(A329=2,$H$2),2,0)+IF(AND(B329=1,$H$3),1,0),2)&amp;",x00,+"&amp;RIGHT("00000"&amp;G329,5)&amp;")"</f>
        <v>#N/A</v>
      </c>
      <c r="I329" s="15">
        <f t="shared" si="65"/>
        <v>0</v>
      </c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s="14" customFormat="1">
      <c r="A330" s="14">
        <f t="shared" si="66"/>
        <v>26</v>
      </c>
      <c r="B330" s="16" t="e">
        <f t="shared" si="61"/>
        <v>#N/A</v>
      </c>
      <c r="C330" s="15" t="e">
        <f t="shared" si="67"/>
        <v>#N/A</v>
      </c>
      <c r="D330" s="15" t="e">
        <f t="shared" si="62"/>
        <v>#N/A</v>
      </c>
      <c r="E330" s="15" t="e">
        <f t="shared" si="63"/>
        <v>#N/A</v>
      </c>
      <c r="F330" s="15" t="e">
        <f t="shared" si="64"/>
        <v>#N/A</v>
      </c>
      <c r="G330" s="18" t="e">
        <f t="shared" si="68"/>
        <v>#N/A</v>
      </c>
      <c r="H330" s="17" t="e">
        <f>"SpriteMove(x"&amp;$V$3&amp;",x00,"&amp;IF(D330&lt;0,"-"&amp;RIGHT("00000"&amp;ABS(D330),5),"+"&amp;RIGHT("00000"&amp;D330,5))&amp;","&amp;IF(F330&lt;0,"-"&amp;RIGHT("00000"&amp;ABS(F330),5),"+"&amp;RIGHT("00000"&amp;F330,5))&amp;","&amp;IF(E330&lt;0,"-"&amp;RIGHT("00000"&amp;ABS(E330),5),"+"&amp;RIGHT("00000"&amp;E330,5))&amp;",x"&amp;DEC2HEX(IF(AND(A330=2,$H$2),2,0)+IF(AND(B330=1,$H$3),1,0),2)&amp;",x00,+"&amp;RIGHT("00000"&amp;G330,5)&amp;")"</f>
        <v>#N/A</v>
      </c>
      <c r="I330" s="15">
        <f t="shared" si="65"/>
        <v>0</v>
      </c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s="14" customFormat="1">
      <c r="A331" s="14">
        <f t="shared" si="66"/>
        <v>27</v>
      </c>
      <c r="B331" s="16" t="e">
        <f t="shared" si="61"/>
        <v>#N/A</v>
      </c>
      <c r="C331" s="15" t="e">
        <f t="shared" si="67"/>
        <v>#N/A</v>
      </c>
      <c r="D331" s="15" t="e">
        <f t="shared" si="62"/>
        <v>#N/A</v>
      </c>
      <c r="E331" s="15" t="e">
        <f t="shared" si="63"/>
        <v>#N/A</v>
      </c>
      <c r="F331" s="15" t="e">
        <f t="shared" si="64"/>
        <v>#N/A</v>
      </c>
      <c r="G331" s="18" t="e">
        <f t="shared" si="68"/>
        <v>#N/A</v>
      </c>
      <c r="H331" s="17" t="e">
        <f>"SpriteMove(x"&amp;$V$3&amp;",x00,"&amp;IF(D331&lt;0,"-"&amp;RIGHT("00000"&amp;ABS(D331),5),"+"&amp;RIGHT("00000"&amp;D331,5))&amp;","&amp;IF(F331&lt;0,"-"&amp;RIGHT("00000"&amp;ABS(F331),5),"+"&amp;RIGHT("00000"&amp;F331,5))&amp;","&amp;IF(E331&lt;0,"-"&amp;RIGHT("00000"&amp;ABS(E331),5),"+"&amp;RIGHT("00000"&amp;E331,5))&amp;",x"&amp;DEC2HEX(IF(AND(A331=2,$H$2),2,0)+IF(AND(B331=1,$H$3),1,0),2)&amp;",x00,+"&amp;RIGHT("00000"&amp;G331,5)&amp;")"</f>
        <v>#N/A</v>
      </c>
      <c r="I331" s="15">
        <f t="shared" si="65"/>
        <v>0</v>
      </c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s="14" customFormat="1">
      <c r="A332" s="14">
        <f t="shared" si="66"/>
        <v>28</v>
      </c>
      <c r="B332" s="16" t="e">
        <f t="shared" si="61"/>
        <v>#N/A</v>
      </c>
      <c r="C332" s="15" t="e">
        <f t="shared" si="67"/>
        <v>#N/A</v>
      </c>
      <c r="D332" s="15" t="e">
        <f t="shared" si="62"/>
        <v>#N/A</v>
      </c>
      <c r="E332" s="15" t="e">
        <f t="shared" si="63"/>
        <v>#N/A</v>
      </c>
      <c r="F332" s="15" t="e">
        <f t="shared" si="64"/>
        <v>#N/A</v>
      </c>
      <c r="G332" s="18" t="e">
        <f t="shared" si="68"/>
        <v>#N/A</v>
      </c>
      <c r="H332" s="17" t="e">
        <f>"SpriteMove(x"&amp;$V$3&amp;",x00,"&amp;IF(D332&lt;0,"-"&amp;RIGHT("00000"&amp;ABS(D332),5),"+"&amp;RIGHT("00000"&amp;D332,5))&amp;","&amp;IF(F332&lt;0,"-"&amp;RIGHT("00000"&amp;ABS(F332),5),"+"&amp;RIGHT("00000"&amp;F332,5))&amp;","&amp;IF(E332&lt;0,"-"&amp;RIGHT("00000"&amp;ABS(E332),5),"+"&amp;RIGHT("00000"&amp;E332,5))&amp;",x"&amp;DEC2HEX(IF(AND(A332=2,$H$2),2,0)+IF(AND(B332=1,$H$3),1,0),2)&amp;",x00,+"&amp;RIGHT("00000"&amp;G332,5)&amp;")"</f>
        <v>#N/A</v>
      </c>
      <c r="I332" s="15">
        <f t="shared" si="65"/>
        <v>0</v>
      </c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s="14" customFormat="1">
      <c r="A333" s="14">
        <f t="shared" si="66"/>
        <v>29</v>
      </c>
      <c r="B333" s="16" t="e">
        <f t="shared" si="61"/>
        <v>#N/A</v>
      </c>
      <c r="C333" s="15" t="e">
        <f t="shared" si="67"/>
        <v>#N/A</v>
      </c>
      <c r="D333" s="15" t="e">
        <f t="shared" si="62"/>
        <v>#N/A</v>
      </c>
      <c r="E333" s="15" t="e">
        <f t="shared" si="63"/>
        <v>#N/A</v>
      </c>
      <c r="F333" s="15" t="e">
        <f t="shared" si="64"/>
        <v>#N/A</v>
      </c>
      <c r="G333" s="18" t="e">
        <f t="shared" si="68"/>
        <v>#N/A</v>
      </c>
      <c r="H333" s="17" t="e">
        <f>"SpriteMove(x"&amp;$V$3&amp;",x00,"&amp;IF(D333&lt;0,"-"&amp;RIGHT("00000"&amp;ABS(D333),5),"+"&amp;RIGHT("00000"&amp;D333,5))&amp;","&amp;IF(F333&lt;0,"-"&amp;RIGHT("00000"&amp;ABS(F333),5),"+"&amp;RIGHT("00000"&amp;F333,5))&amp;","&amp;IF(E333&lt;0,"-"&amp;RIGHT("00000"&amp;ABS(E333),5),"+"&amp;RIGHT("00000"&amp;E333,5))&amp;",x"&amp;DEC2HEX(IF(AND(A333=2,$H$2),2,0)+IF(AND(B333=1,$H$3),1,0),2)&amp;",x00,+"&amp;RIGHT("00000"&amp;G333,5)&amp;")"</f>
        <v>#N/A</v>
      </c>
      <c r="I333" s="15">
        <f t="shared" si="65"/>
        <v>0</v>
      </c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s="14" customFormat="1">
      <c r="A334" s="14">
        <f t="shared" si="66"/>
        <v>30</v>
      </c>
      <c r="B334" s="16" t="e">
        <f t="shared" si="61"/>
        <v>#N/A</v>
      </c>
      <c r="C334" s="15" t="e">
        <f t="shared" si="67"/>
        <v>#N/A</v>
      </c>
      <c r="D334" s="15" t="e">
        <f t="shared" si="62"/>
        <v>#N/A</v>
      </c>
      <c r="E334" s="15" t="e">
        <f t="shared" si="63"/>
        <v>#N/A</v>
      </c>
      <c r="F334" s="15" t="e">
        <f t="shared" si="64"/>
        <v>#N/A</v>
      </c>
      <c r="G334" s="18" t="e">
        <f t="shared" si="68"/>
        <v>#N/A</v>
      </c>
      <c r="H334" s="17" t="e">
        <f>"SpriteMove(x"&amp;$V$3&amp;",x00,"&amp;IF(D334&lt;0,"-"&amp;RIGHT("00000"&amp;ABS(D334),5),"+"&amp;RIGHT("00000"&amp;D334,5))&amp;","&amp;IF(F334&lt;0,"-"&amp;RIGHT("00000"&amp;ABS(F334),5),"+"&amp;RIGHT("00000"&amp;F334,5))&amp;","&amp;IF(E334&lt;0,"-"&amp;RIGHT("00000"&amp;ABS(E334),5),"+"&amp;RIGHT("00000"&amp;E334,5))&amp;",x"&amp;DEC2HEX(IF(AND(A334=2,$H$2),2,0)+IF(AND(B334=1,$H$3),1,0),2)&amp;",x00,+"&amp;RIGHT("00000"&amp;G334,5)&amp;")"</f>
        <v>#N/A</v>
      </c>
      <c r="I334" s="15">
        <f t="shared" si="65"/>
        <v>0</v>
      </c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s="14" customFormat="1">
      <c r="A335" s="14">
        <f t="shared" si="66"/>
        <v>31</v>
      </c>
      <c r="B335" s="16" t="e">
        <f t="shared" si="61"/>
        <v>#N/A</v>
      </c>
      <c r="C335" s="15" t="e">
        <f t="shared" si="67"/>
        <v>#N/A</v>
      </c>
      <c r="D335" s="15" t="e">
        <f t="shared" si="62"/>
        <v>#N/A</v>
      </c>
      <c r="E335" s="15" t="e">
        <f t="shared" si="63"/>
        <v>#N/A</v>
      </c>
      <c r="F335" s="15" t="e">
        <f t="shared" si="64"/>
        <v>#N/A</v>
      </c>
      <c r="G335" s="18" t="e">
        <f t="shared" si="68"/>
        <v>#N/A</v>
      </c>
      <c r="H335" s="17" t="e">
        <f>"SpriteMove(x"&amp;$V$3&amp;",x00,"&amp;IF(D335&lt;0,"-"&amp;RIGHT("00000"&amp;ABS(D335),5),"+"&amp;RIGHT("00000"&amp;D335,5))&amp;","&amp;IF(F335&lt;0,"-"&amp;RIGHT("00000"&amp;ABS(F335),5),"+"&amp;RIGHT("00000"&amp;F335,5))&amp;","&amp;IF(E335&lt;0,"-"&amp;RIGHT("00000"&amp;ABS(E335),5),"+"&amp;RIGHT("00000"&amp;E335,5))&amp;",x"&amp;DEC2HEX(IF(AND(A335=2,$H$2),2,0)+IF(AND(B335=1,$H$3),1,0),2)&amp;",x00,+"&amp;RIGHT("00000"&amp;G335,5)&amp;")"</f>
        <v>#N/A</v>
      </c>
      <c r="I335" s="15">
        <f t="shared" si="65"/>
        <v>0</v>
      </c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s="14" customFormat="1">
      <c r="A336" s="14">
        <f t="shared" si="66"/>
        <v>32</v>
      </c>
      <c r="B336" s="16" t="e">
        <f t="shared" si="61"/>
        <v>#N/A</v>
      </c>
      <c r="C336" s="15" t="e">
        <f t="shared" si="67"/>
        <v>#N/A</v>
      </c>
      <c r="D336" s="15" t="e">
        <f t="shared" si="62"/>
        <v>#N/A</v>
      </c>
      <c r="E336" s="15" t="e">
        <f t="shared" si="63"/>
        <v>#N/A</v>
      </c>
      <c r="F336" s="15" t="e">
        <f t="shared" si="64"/>
        <v>#N/A</v>
      </c>
      <c r="G336" s="18" t="e">
        <f t="shared" si="68"/>
        <v>#N/A</v>
      </c>
      <c r="H336" s="17" t="e">
        <f>"SpriteMove(x"&amp;$V$3&amp;",x00,"&amp;IF(D336&lt;0,"-"&amp;RIGHT("00000"&amp;ABS(D336),5),"+"&amp;RIGHT("00000"&amp;D336,5))&amp;","&amp;IF(F336&lt;0,"-"&amp;RIGHT("00000"&amp;ABS(F336),5),"+"&amp;RIGHT("00000"&amp;F336,5))&amp;","&amp;IF(E336&lt;0,"-"&amp;RIGHT("00000"&amp;ABS(E336),5),"+"&amp;RIGHT("00000"&amp;E336,5))&amp;",x"&amp;DEC2HEX(IF(AND(A336=2,$H$2),2,0)+IF(AND(B336=1,$H$3),1,0),2)&amp;",x00,+"&amp;RIGHT("00000"&amp;G336,5)&amp;")"</f>
        <v>#N/A</v>
      </c>
      <c r="I336" s="15">
        <f t="shared" si="65"/>
        <v>0</v>
      </c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s="14" customFormat="1">
      <c r="A337" s="14">
        <f t="shared" si="66"/>
        <v>33</v>
      </c>
      <c r="B337" s="16" t="e">
        <f t="shared" ref="B337:B368" si="69">VLOOKUP($A337,$A$198:$D$298,2,FALSE)</f>
        <v>#N/A</v>
      </c>
      <c r="C337" s="15" t="e">
        <f t="shared" si="67"/>
        <v>#N/A</v>
      </c>
      <c r="D337" s="15" t="e">
        <f t="shared" ref="D337:D368" si="70">ROUND((K$6-K$3)*$B337+K$3,0)</f>
        <v>#N/A</v>
      </c>
      <c r="E337" s="15" t="e">
        <f t="shared" ref="E337:E368" si="71">ROUND((M$6-M$3)*$B337+M$3,0)</f>
        <v>#N/A</v>
      </c>
      <c r="F337" s="15" t="e">
        <f t="shared" ref="F337:F368" si="72">ROUND(INDEX($G$19:$G$119,B337*100+1)*-1+$O$3,0)</f>
        <v>#N/A</v>
      </c>
      <c r="G337" s="18" t="e">
        <f t="shared" si="68"/>
        <v>#N/A</v>
      </c>
      <c r="H337" s="17" t="e">
        <f>"SpriteMove(x"&amp;$V$3&amp;",x00,"&amp;IF(D337&lt;0,"-"&amp;RIGHT("00000"&amp;ABS(D337),5),"+"&amp;RIGHT("00000"&amp;D337,5))&amp;","&amp;IF(F337&lt;0,"-"&amp;RIGHT("00000"&amp;ABS(F337),5),"+"&amp;RIGHT("00000"&amp;F337,5))&amp;","&amp;IF(E337&lt;0,"-"&amp;RIGHT("00000"&amp;ABS(E337),5),"+"&amp;RIGHT("00000"&amp;E337,5))&amp;",x"&amp;DEC2HEX(IF(AND(A337=2,$H$2),2,0)+IF(AND(B337=1,$H$3),1,0),2)&amp;",x00,+"&amp;RIGHT("00000"&amp;G337,5)&amp;")"</f>
        <v>#N/A</v>
      </c>
      <c r="I337" s="15">
        <f t="shared" si="65"/>
        <v>0</v>
      </c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s="14" customFormat="1">
      <c r="A338" s="14">
        <f t="shared" si="66"/>
        <v>34</v>
      </c>
      <c r="B338" s="16" t="e">
        <f t="shared" si="69"/>
        <v>#N/A</v>
      </c>
      <c r="C338" s="15" t="e">
        <f t="shared" si="67"/>
        <v>#N/A</v>
      </c>
      <c r="D338" s="15" t="e">
        <f t="shared" si="70"/>
        <v>#N/A</v>
      </c>
      <c r="E338" s="15" t="e">
        <f t="shared" si="71"/>
        <v>#N/A</v>
      </c>
      <c r="F338" s="15" t="e">
        <f t="shared" si="72"/>
        <v>#N/A</v>
      </c>
      <c r="G338" s="18" t="e">
        <f t="shared" si="68"/>
        <v>#N/A</v>
      </c>
      <c r="H338" s="17" t="e">
        <f>"SpriteMove(x"&amp;$V$3&amp;",x00,"&amp;IF(D338&lt;0,"-"&amp;RIGHT("00000"&amp;ABS(D338),5),"+"&amp;RIGHT("00000"&amp;D338,5))&amp;","&amp;IF(F338&lt;0,"-"&amp;RIGHT("00000"&amp;ABS(F338),5),"+"&amp;RIGHT("00000"&amp;F338,5))&amp;","&amp;IF(E338&lt;0,"-"&amp;RIGHT("00000"&amp;ABS(E338),5),"+"&amp;RIGHT("00000"&amp;E338,5))&amp;",x"&amp;DEC2HEX(IF(AND(A338=2,$H$2),2,0)+IF(AND(B338=1,$H$3),1,0),2)&amp;",x00,+"&amp;RIGHT("00000"&amp;G338,5)&amp;")"</f>
        <v>#N/A</v>
      </c>
      <c r="I338" s="15">
        <f t="shared" si="65"/>
        <v>0</v>
      </c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s="14" customFormat="1">
      <c r="A339" s="14">
        <f t="shared" si="66"/>
        <v>35</v>
      </c>
      <c r="B339" s="16" t="e">
        <f t="shared" si="69"/>
        <v>#N/A</v>
      </c>
      <c r="C339" s="15" t="e">
        <f t="shared" si="67"/>
        <v>#N/A</v>
      </c>
      <c r="D339" s="15" t="e">
        <f t="shared" si="70"/>
        <v>#N/A</v>
      </c>
      <c r="E339" s="15" t="e">
        <f t="shared" si="71"/>
        <v>#N/A</v>
      </c>
      <c r="F339" s="15" t="e">
        <f t="shared" si="72"/>
        <v>#N/A</v>
      </c>
      <c r="G339" s="18" t="e">
        <f t="shared" si="68"/>
        <v>#N/A</v>
      </c>
      <c r="H339" s="17" t="e">
        <f>"SpriteMove(x"&amp;$V$3&amp;",x00,"&amp;IF(D339&lt;0,"-"&amp;RIGHT("00000"&amp;ABS(D339),5),"+"&amp;RIGHT("00000"&amp;D339,5))&amp;","&amp;IF(F339&lt;0,"-"&amp;RIGHT("00000"&amp;ABS(F339),5),"+"&amp;RIGHT("00000"&amp;F339,5))&amp;","&amp;IF(E339&lt;0,"-"&amp;RIGHT("00000"&amp;ABS(E339),5),"+"&amp;RIGHT("00000"&amp;E339,5))&amp;",x"&amp;DEC2HEX(IF(AND(A339=2,$H$2),2,0)+IF(AND(B339=1,$H$3),1,0),2)&amp;",x00,+"&amp;RIGHT("00000"&amp;G339,5)&amp;")"</f>
        <v>#N/A</v>
      </c>
      <c r="I339" s="15">
        <f t="shared" si="65"/>
        <v>0</v>
      </c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s="14" customFormat="1">
      <c r="A340" s="14">
        <f t="shared" si="66"/>
        <v>36</v>
      </c>
      <c r="B340" s="16" t="e">
        <f t="shared" si="69"/>
        <v>#N/A</v>
      </c>
      <c r="C340" s="15" t="e">
        <f t="shared" si="67"/>
        <v>#N/A</v>
      </c>
      <c r="D340" s="15" t="e">
        <f t="shared" si="70"/>
        <v>#N/A</v>
      </c>
      <c r="E340" s="15" t="e">
        <f t="shared" si="71"/>
        <v>#N/A</v>
      </c>
      <c r="F340" s="15" t="e">
        <f t="shared" si="72"/>
        <v>#N/A</v>
      </c>
      <c r="G340" s="18" t="e">
        <f t="shared" si="68"/>
        <v>#N/A</v>
      </c>
      <c r="H340" s="17" t="e">
        <f>"SpriteMove(x"&amp;$V$3&amp;",x00,"&amp;IF(D340&lt;0,"-"&amp;RIGHT("00000"&amp;ABS(D340),5),"+"&amp;RIGHT("00000"&amp;D340,5))&amp;","&amp;IF(F340&lt;0,"-"&amp;RIGHT("00000"&amp;ABS(F340),5),"+"&amp;RIGHT("00000"&amp;F340,5))&amp;","&amp;IF(E340&lt;0,"-"&amp;RIGHT("00000"&amp;ABS(E340),5),"+"&amp;RIGHT("00000"&amp;E340,5))&amp;",x"&amp;DEC2HEX(IF(AND(A340=2,$H$2),2,0)+IF(AND(B340=1,$H$3),1,0),2)&amp;",x00,+"&amp;RIGHT("00000"&amp;G340,5)&amp;")"</f>
        <v>#N/A</v>
      </c>
      <c r="I340" s="15">
        <f t="shared" si="65"/>
        <v>0</v>
      </c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s="14" customFormat="1">
      <c r="A341" s="14">
        <f t="shared" si="66"/>
        <v>37</v>
      </c>
      <c r="B341" s="16" t="e">
        <f t="shared" si="69"/>
        <v>#N/A</v>
      </c>
      <c r="C341" s="15" t="e">
        <f t="shared" si="67"/>
        <v>#N/A</v>
      </c>
      <c r="D341" s="15" t="e">
        <f t="shared" si="70"/>
        <v>#N/A</v>
      </c>
      <c r="E341" s="15" t="e">
        <f t="shared" si="71"/>
        <v>#N/A</v>
      </c>
      <c r="F341" s="15" t="e">
        <f t="shared" si="72"/>
        <v>#N/A</v>
      </c>
      <c r="G341" s="18" t="e">
        <f t="shared" si="68"/>
        <v>#N/A</v>
      </c>
      <c r="H341" s="17" t="e">
        <f>"SpriteMove(x"&amp;$V$3&amp;",x00,"&amp;IF(D341&lt;0,"-"&amp;RIGHT("00000"&amp;ABS(D341),5),"+"&amp;RIGHT("00000"&amp;D341,5))&amp;","&amp;IF(F341&lt;0,"-"&amp;RIGHT("00000"&amp;ABS(F341),5),"+"&amp;RIGHT("00000"&amp;F341,5))&amp;","&amp;IF(E341&lt;0,"-"&amp;RIGHT("00000"&amp;ABS(E341),5),"+"&amp;RIGHT("00000"&amp;E341,5))&amp;",x"&amp;DEC2HEX(IF(AND(A341=2,$H$2),2,0)+IF(AND(B341=1,$H$3),1,0),2)&amp;",x00,+"&amp;RIGHT("00000"&amp;G341,5)&amp;")"</f>
        <v>#N/A</v>
      </c>
      <c r="I341" s="15">
        <f t="shared" si="65"/>
        <v>0</v>
      </c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s="14" customFormat="1">
      <c r="A342" s="14">
        <f t="shared" si="66"/>
        <v>38</v>
      </c>
      <c r="B342" s="16" t="e">
        <f t="shared" si="69"/>
        <v>#N/A</v>
      </c>
      <c r="C342" s="15" t="e">
        <f t="shared" si="67"/>
        <v>#N/A</v>
      </c>
      <c r="D342" s="15" t="e">
        <f t="shared" si="70"/>
        <v>#N/A</v>
      </c>
      <c r="E342" s="15" t="e">
        <f t="shared" si="71"/>
        <v>#N/A</v>
      </c>
      <c r="F342" s="15" t="e">
        <f t="shared" si="72"/>
        <v>#N/A</v>
      </c>
      <c r="G342" s="18" t="e">
        <f t="shared" si="68"/>
        <v>#N/A</v>
      </c>
      <c r="H342" s="17" t="e">
        <f>"SpriteMove(x"&amp;$V$3&amp;",x00,"&amp;IF(D342&lt;0,"-"&amp;RIGHT("00000"&amp;ABS(D342),5),"+"&amp;RIGHT("00000"&amp;D342,5))&amp;","&amp;IF(F342&lt;0,"-"&amp;RIGHT("00000"&amp;ABS(F342),5),"+"&amp;RIGHT("00000"&amp;F342,5))&amp;","&amp;IF(E342&lt;0,"-"&amp;RIGHT("00000"&amp;ABS(E342),5),"+"&amp;RIGHT("00000"&amp;E342,5))&amp;",x"&amp;DEC2HEX(IF(AND(A342=2,$H$2),2,0)+IF(AND(B342=1,$H$3),1,0),2)&amp;",x00,+"&amp;RIGHT("00000"&amp;G342,5)&amp;")"</f>
        <v>#N/A</v>
      </c>
      <c r="I342" s="15">
        <f t="shared" si="65"/>
        <v>0</v>
      </c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s="14" customFormat="1">
      <c r="A343" s="14">
        <f t="shared" si="66"/>
        <v>39</v>
      </c>
      <c r="B343" s="16" t="e">
        <f t="shared" si="69"/>
        <v>#N/A</v>
      </c>
      <c r="C343" s="15" t="e">
        <f t="shared" si="67"/>
        <v>#N/A</v>
      </c>
      <c r="D343" s="15" t="e">
        <f t="shared" si="70"/>
        <v>#N/A</v>
      </c>
      <c r="E343" s="15" t="e">
        <f t="shared" si="71"/>
        <v>#N/A</v>
      </c>
      <c r="F343" s="15" t="e">
        <f t="shared" si="72"/>
        <v>#N/A</v>
      </c>
      <c r="G343" s="18" t="e">
        <f t="shared" si="68"/>
        <v>#N/A</v>
      </c>
      <c r="H343" s="17" t="e">
        <f>"SpriteMove(x"&amp;$V$3&amp;",x00,"&amp;IF(D343&lt;0,"-"&amp;RIGHT("00000"&amp;ABS(D343),5),"+"&amp;RIGHT("00000"&amp;D343,5))&amp;","&amp;IF(F343&lt;0,"-"&amp;RIGHT("00000"&amp;ABS(F343),5),"+"&amp;RIGHT("00000"&amp;F343,5))&amp;","&amp;IF(E343&lt;0,"-"&amp;RIGHT("00000"&amp;ABS(E343),5),"+"&amp;RIGHT("00000"&amp;E343,5))&amp;",x"&amp;DEC2HEX(IF(AND(A343=2,$H$2),2,0)+IF(AND(B343=1,$H$3),1,0),2)&amp;",x00,+"&amp;RIGHT("00000"&amp;G343,5)&amp;")"</f>
        <v>#N/A</v>
      </c>
      <c r="I343" s="15">
        <f t="shared" si="65"/>
        <v>0</v>
      </c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s="14" customFormat="1">
      <c r="A344" s="14">
        <f t="shared" si="66"/>
        <v>40</v>
      </c>
      <c r="B344" s="16" t="e">
        <f t="shared" si="69"/>
        <v>#N/A</v>
      </c>
      <c r="C344" s="15" t="e">
        <f t="shared" si="67"/>
        <v>#N/A</v>
      </c>
      <c r="D344" s="15" t="e">
        <f t="shared" si="70"/>
        <v>#N/A</v>
      </c>
      <c r="E344" s="15" t="e">
        <f t="shared" si="71"/>
        <v>#N/A</v>
      </c>
      <c r="F344" s="15" t="e">
        <f t="shared" si="72"/>
        <v>#N/A</v>
      </c>
      <c r="G344" s="18" t="e">
        <f t="shared" si="68"/>
        <v>#N/A</v>
      </c>
      <c r="H344" s="17" t="e">
        <f>"SpriteMove(x"&amp;$V$3&amp;",x00,"&amp;IF(D344&lt;0,"-"&amp;RIGHT("00000"&amp;ABS(D344),5),"+"&amp;RIGHT("00000"&amp;D344,5))&amp;","&amp;IF(F344&lt;0,"-"&amp;RIGHT("00000"&amp;ABS(F344),5),"+"&amp;RIGHT("00000"&amp;F344,5))&amp;","&amp;IF(E344&lt;0,"-"&amp;RIGHT("00000"&amp;ABS(E344),5),"+"&amp;RIGHT("00000"&amp;E344,5))&amp;",x"&amp;DEC2HEX(IF(AND(A344=2,$H$2),2,0)+IF(AND(B344=1,$H$3),1,0),2)&amp;",x00,+"&amp;RIGHT("00000"&amp;G344,5)&amp;")"</f>
        <v>#N/A</v>
      </c>
      <c r="I344" s="15">
        <f t="shared" si="65"/>
        <v>0</v>
      </c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s="14" customFormat="1">
      <c r="A345" s="14">
        <f t="shared" ref="A345:A394" si="73">A344+1</f>
        <v>41</v>
      </c>
      <c r="B345" s="16" t="e">
        <f t="shared" si="69"/>
        <v>#N/A</v>
      </c>
      <c r="C345" s="15" t="e">
        <f t="shared" si="67"/>
        <v>#N/A</v>
      </c>
      <c r="D345" s="15" t="e">
        <f t="shared" si="70"/>
        <v>#N/A</v>
      </c>
      <c r="E345" s="15" t="e">
        <f t="shared" si="71"/>
        <v>#N/A</v>
      </c>
      <c r="F345" s="15" t="e">
        <f t="shared" si="72"/>
        <v>#N/A</v>
      </c>
      <c r="G345" s="18" t="e">
        <f t="shared" si="68"/>
        <v>#N/A</v>
      </c>
      <c r="H345" s="17" t="e">
        <f>"SpriteMove(x"&amp;$V$3&amp;",x00,"&amp;IF(D345&lt;0,"-"&amp;RIGHT("00000"&amp;ABS(D345),5),"+"&amp;RIGHT("00000"&amp;D345,5))&amp;","&amp;IF(F345&lt;0,"-"&amp;RIGHT("00000"&amp;ABS(F345),5),"+"&amp;RIGHT("00000"&amp;F345,5))&amp;","&amp;IF(E345&lt;0,"-"&amp;RIGHT("00000"&amp;ABS(E345),5),"+"&amp;RIGHT("00000"&amp;E345,5))&amp;",x"&amp;DEC2HEX(IF(AND(A345=2,$H$2),2,0)+IF(AND(B345=1,$H$3),1,0),2)&amp;",x00,+"&amp;RIGHT("00000"&amp;G345,5)&amp;")"</f>
        <v>#N/A</v>
      </c>
      <c r="I345" s="15">
        <f t="shared" si="65"/>
        <v>0</v>
      </c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s="14" customFormat="1">
      <c r="A346" s="14">
        <f t="shared" si="73"/>
        <v>42</v>
      </c>
      <c r="B346" s="16" t="e">
        <f t="shared" si="69"/>
        <v>#N/A</v>
      </c>
      <c r="C346" s="15" t="e">
        <f t="shared" si="67"/>
        <v>#N/A</v>
      </c>
      <c r="D346" s="15" t="e">
        <f t="shared" si="70"/>
        <v>#N/A</v>
      </c>
      <c r="E346" s="15" t="e">
        <f t="shared" si="71"/>
        <v>#N/A</v>
      </c>
      <c r="F346" s="15" t="e">
        <f t="shared" si="72"/>
        <v>#N/A</v>
      </c>
      <c r="G346" s="18" t="e">
        <f t="shared" si="68"/>
        <v>#N/A</v>
      </c>
      <c r="H346" s="17" t="e">
        <f>"SpriteMove(x"&amp;$V$3&amp;",x00,"&amp;IF(D346&lt;0,"-"&amp;RIGHT("00000"&amp;ABS(D346),5),"+"&amp;RIGHT("00000"&amp;D346,5))&amp;","&amp;IF(F346&lt;0,"-"&amp;RIGHT("00000"&amp;ABS(F346),5),"+"&amp;RIGHT("00000"&amp;F346,5))&amp;","&amp;IF(E346&lt;0,"-"&amp;RIGHT("00000"&amp;ABS(E346),5),"+"&amp;RIGHT("00000"&amp;E346,5))&amp;",x"&amp;DEC2HEX(IF(AND(A346=2,$H$2),2,0)+IF(AND(B346=1,$H$3),1,0),2)&amp;",x00,+"&amp;RIGHT("00000"&amp;G346,5)&amp;")"</f>
        <v>#N/A</v>
      </c>
      <c r="I346" s="15">
        <f t="shared" si="65"/>
        <v>0</v>
      </c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s="14" customFormat="1">
      <c r="A347" s="14">
        <f t="shared" si="73"/>
        <v>43</v>
      </c>
      <c r="B347" s="16" t="e">
        <f t="shared" si="69"/>
        <v>#N/A</v>
      </c>
      <c r="C347" s="15" t="e">
        <f t="shared" si="67"/>
        <v>#N/A</v>
      </c>
      <c r="D347" s="15" t="e">
        <f t="shared" si="70"/>
        <v>#N/A</v>
      </c>
      <c r="E347" s="15" t="e">
        <f t="shared" si="71"/>
        <v>#N/A</v>
      </c>
      <c r="F347" s="15" t="e">
        <f t="shared" si="72"/>
        <v>#N/A</v>
      </c>
      <c r="G347" s="18" t="e">
        <f t="shared" si="68"/>
        <v>#N/A</v>
      </c>
      <c r="H347" s="17" t="e">
        <f>"SpriteMove(x"&amp;$V$3&amp;",x00,"&amp;IF(D347&lt;0,"-"&amp;RIGHT("00000"&amp;ABS(D347),5),"+"&amp;RIGHT("00000"&amp;D347,5))&amp;","&amp;IF(F347&lt;0,"-"&amp;RIGHT("00000"&amp;ABS(F347),5),"+"&amp;RIGHT("00000"&amp;F347,5))&amp;","&amp;IF(E347&lt;0,"-"&amp;RIGHT("00000"&amp;ABS(E347),5),"+"&amp;RIGHT("00000"&amp;E347,5))&amp;",x"&amp;DEC2HEX(IF(AND(A347=2,$H$2),2,0)+IF(AND(B347=1,$H$3),1,0),2)&amp;",x00,+"&amp;RIGHT("00000"&amp;G347,5)&amp;")"</f>
        <v>#N/A</v>
      </c>
      <c r="I347" s="15">
        <f t="shared" si="65"/>
        <v>0</v>
      </c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s="14" customFormat="1">
      <c r="A348" s="14">
        <f t="shared" si="73"/>
        <v>44</v>
      </c>
      <c r="B348" s="16" t="e">
        <f t="shared" si="69"/>
        <v>#N/A</v>
      </c>
      <c r="C348" s="15" t="e">
        <f t="shared" si="67"/>
        <v>#N/A</v>
      </c>
      <c r="D348" s="15" t="e">
        <f t="shared" si="70"/>
        <v>#N/A</v>
      </c>
      <c r="E348" s="15" t="e">
        <f t="shared" si="71"/>
        <v>#N/A</v>
      </c>
      <c r="F348" s="15" t="e">
        <f t="shared" si="72"/>
        <v>#N/A</v>
      </c>
      <c r="G348" s="18" t="e">
        <f t="shared" si="68"/>
        <v>#N/A</v>
      </c>
      <c r="H348" s="17" t="e">
        <f>"SpriteMove(x"&amp;$V$3&amp;",x00,"&amp;IF(D348&lt;0,"-"&amp;RIGHT("00000"&amp;ABS(D348),5),"+"&amp;RIGHT("00000"&amp;D348,5))&amp;","&amp;IF(F348&lt;0,"-"&amp;RIGHT("00000"&amp;ABS(F348),5),"+"&amp;RIGHT("00000"&amp;F348,5))&amp;","&amp;IF(E348&lt;0,"-"&amp;RIGHT("00000"&amp;ABS(E348),5),"+"&amp;RIGHT("00000"&amp;E348,5))&amp;",x"&amp;DEC2HEX(IF(AND(A348=2,$H$2),2,0)+IF(AND(B348=1,$H$3),1,0),2)&amp;",x00,+"&amp;RIGHT("00000"&amp;G348,5)&amp;")"</f>
        <v>#N/A</v>
      </c>
      <c r="I348" s="15">
        <f t="shared" si="65"/>
        <v>0</v>
      </c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s="14" customFormat="1">
      <c r="A349" s="14">
        <f t="shared" si="73"/>
        <v>45</v>
      </c>
      <c r="B349" s="16" t="e">
        <f t="shared" si="69"/>
        <v>#N/A</v>
      </c>
      <c r="C349" s="15" t="e">
        <f t="shared" si="67"/>
        <v>#N/A</v>
      </c>
      <c r="D349" s="15" t="e">
        <f t="shared" si="70"/>
        <v>#N/A</v>
      </c>
      <c r="E349" s="15" t="e">
        <f t="shared" si="71"/>
        <v>#N/A</v>
      </c>
      <c r="F349" s="15" t="e">
        <f t="shared" si="72"/>
        <v>#N/A</v>
      </c>
      <c r="G349" s="18" t="e">
        <f t="shared" si="68"/>
        <v>#N/A</v>
      </c>
      <c r="H349" s="17" t="e">
        <f>"SpriteMove(x"&amp;$V$3&amp;",x00,"&amp;IF(D349&lt;0,"-"&amp;RIGHT("00000"&amp;ABS(D349),5),"+"&amp;RIGHT("00000"&amp;D349,5))&amp;","&amp;IF(F349&lt;0,"-"&amp;RIGHT("00000"&amp;ABS(F349),5),"+"&amp;RIGHT("00000"&amp;F349,5))&amp;","&amp;IF(E349&lt;0,"-"&amp;RIGHT("00000"&amp;ABS(E349),5),"+"&amp;RIGHT("00000"&amp;E349,5))&amp;",x"&amp;DEC2HEX(IF(AND(A349=2,$H$2),2,0)+IF(AND(B349=1,$H$3),1,0),2)&amp;",x00,+"&amp;RIGHT("00000"&amp;G349,5)&amp;")"</f>
        <v>#N/A</v>
      </c>
      <c r="I349" s="15">
        <f t="shared" si="65"/>
        <v>0</v>
      </c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s="14" customFormat="1">
      <c r="A350" s="14">
        <f t="shared" si="73"/>
        <v>46</v>
      </c>
      <c r="B350" s="16" t="e">
        <f t="shared" si="69"/>
        <v>#N/A</v>
      </c>
      <c r="C350" s="15" t="e">
        <f t="shared" si="67"/>
        <v>#N/A</v>
      </c>
      <c r="D350" s="15" t="e">
        <f t="shared" si="70"/>
        <v>#N/A</v>
      </c>
      <c r="E350" s="15" t="e">
        <f t="shared" si="71"/>
        <v>#N/A</v>
      </c>
      <c r="F350" s="15" t="e">
        <f t="shared" si="72"/>
        <v>#N/A</v>
      </c>
      <c r="G350" s="18" t="e">
        <f t="shared" si="68"/>
        <v>#N/A</v>
      </c>
      <c r="H350" s="17" t="e">
        <f>"SpriteMove(x"&amp;$V$3&amp;",x00,"&amp;IF(D350&lt;0,"-"&amp;RIGHT("00000"&amp;ABS(D350),5),"+"&amp;RIGHT("00000"&amp;D350,5))&amp;","&amp;IF(F350&lt;0,"-"&amp;RIGHT("00000"&amp;ABS(F350),5),"+"&amp;RIGHT("00000"&amp;F350,5))&amp;","&amp;IF(E350&lt;0,"-"&amp;RIGHT("00000"&amp;ABS(E350),5),"+"&amp;RIGHT("00000"&amp;E350,5))&amp;",x"&amp;DEC2HEX(IF(AND(A350=2,$H$2),2,0)+IF(AND(B350=1,$H$3),1,0),2)&amp;",x00,+"&amp;RIGHT("00000"&amp;G350,5)&amp;")"</f>
        <v>#N/A</v>
      </c>
      <c r="I350" s="15">
        <f t="shared" si="65"/>
        <v>0</v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s="14" customFormat="1">
      <c r="A351" s="14">
        <f t="shared" si="73"/>
        <v>47</v>
      </c>
      <c r="B351" s="16" t="e">
        <f t="shared" si="69"/>
        <v>#N/A</v>
      </c>
      <c r="C351" s="15" t="e">
        <f t="shared" si="67"/>
        <v>#N/A</v>
      </c>
      <c r="D351" s="15" t="e">
        <f t="shared" si="70"/>
        <v>#N/A</v>
      </c>
      <c r="E351" s="15" t="e">
        <f t="shared" si="71"/>
        <v>#N/A</v>
      </c>
      <c r="F351" s="15" t="e">
        <f t="shared" si="72"/>
        <v>#N/A</v>
      </c>
      <c r="G351" s="18" t="e">
        <f t="shared" si="68"/>
        <v>#N/A</v>
      </c>
      <c r="H351" s="17" t="e">
        <f>"SpriteMove(x"&amp;$V$3&amp;",x00,"&amp;IF(D351&lt;0,"-"&amp;RIGHT("00000"&amp;ABS(D351),5),"+"&amp;RIGHT("00000"&amp;D351,5))&amp;","&amp;IF(F351&lt;0,"-"&amp;RIGHT("00000"&amp;ABS(F351),5),"+"&amp;RIGHT("00000"&amp;F351,5))&amp;","&amp;IF(E351&lt;0,"-"&amp;RIGHT("00000"&amp;ABS(E351),5),"+"&amp;RIGHT("00000"&amp;E351,5))&amp;",x"&amp;DEC2HEX(IF(AND(A351=2,$H$2),2,0)+IF(AND(B351=1,$H$3),1,0),2)&amp;",x00,+"&amp;RIGHT("00000"&amp;G351,5)&amp;")"</f>
        <v>#N/A</v>
      </c>
      <c r="I351" s="15">
        <f t="shared" si="65"/>
        <v>0</v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s="14" customFormat="1">
      <c r="A352" s="14">
        <f t="shared" si="73"/>
        <v>48</v>
      </c>
      <c r="B352" s="16" t="e">
        <f t="shared" si="69"/>
        <v>#N/A</v>
      </c>
      <c r="C352" s="15" t="e">
        <f t="shared" si="67"/>
        <v>#N/A</v>
      </c>
      <c r="D352" s="15" t="e">
        <f t="shared" si="70"/>
        <v>#N/A</v>
      </c>
      <c r="E352" s="15" t="e">
        <f t="shared" si="71"/>
        <v>#N/A</v>
      </c>
      <c r="F352" s="15" t="e">
        <f t="shared" si="72"/>
        <v>#N/A</v>
      </c>
      <c r="G352" s="18" t="e">
        <f t="shared" si="68"/>
        <v>#N/A</v>
      </c>
      <c r="H352" s="17" t="e">
        <f>"SpriteMove(x"&amp;$V$3&amp;",x00,"&amp;IF(D352&lt;0,"-"&amp;RIGHT("00000"&amp;ABS(D352),5),"+"&amp;RIGHT("00000"&amp;D352,5))&amp;","&amp;IF(F352&lt;0,"-"&amp;RIGHT("00000"&amp;ABS(F352),5),"+"&amp;RIGHT("00000"&amp;F352,5))&amp;","&amp;IF(E352&lt;0,"-"&amp;RIGHT("00000"&amp;ABS(E352),5),"+"&amp;RIGHT("00000"&amp;E352,5))&amp;",x"&amp;DEC2HEX(IF(AND(A352=2,$H$2),2,0)+IF(AND(B352=1,$H$3),1,0),2)&amp;",x00,+"&amp;RIGHT("00000"&amp;G352,5)&amp;")"</f>
        <v>#N/A</v>
      </c>
      <c r="I352" s="15">
        <f t="shared" si="65"/>
        <v>0</v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s="14" customFormat="1">
      <c r="A353" s="14">
        <f t="shared" si="73"/>
        <v>49</v>
      </c>
      <c r="B353" s="16" t="e">
        <f t="shared" si="69"/>
        <v>#N/A</v>
      </c>
      <c r="C353" s="15" t="e">
        <f t="shared" si="67"/>
        <v>#N/A</v>
      </c>
      <c r="D353" s="15" t="e">
        <f t="shared" si="70"/>
        <v>#N/A</v>
      </c>
      <c r="E353" s="15" t="e">
        <f t="shared" si="71"/>
        <v>#N/A</v>
      </c>
      <c r="F353" s="15" t="e">
        <f t="shared" si="72"/>
        <v>#N/A</v>
      </c>
      <c r="G353" s="18" t="e">
        <f t="shared" si="68"/>
        <v>#N/A</v>
      </c>
      <c r="H353" s="17" t="e">
        <f>"SpriteMove(x"&amp;$V$3&amp;",x00,"&amp;IF(D353&lt;0,"-"&amp;RIGHT("00000"&amp;ABS(D353),5),"+"&amp;RIGHT("00000"&amp;D353,5))&amp;","&amp;IF(F353&lt;0,"-"&amp;RIGHT("00000"&amp;ABS(F353),5),"+"&amp;RIGHT("00000"&amp;F353,5))&amp;","&amp;IF(E353&lt;0,"-"&amp;RIGHT("00000"&amp;ABS(E353),5),"+"&amp;RIGHT("00000"&amp;E353,5))&amp;",x"&amp;DEC2HEX(IF(AND(A353=2,$H$2),2,0)+IF(AND(B353=1,$H$3),1,0),2)&amp;",x00,+"&amp;RIGHT("00000"&amp;G353,5)&amp;")"</f>
        <v>#N/A</v>
      </c>
      <c r="I353" s="15">
        <f t="shared" si="65"/>
        <v>0</v>
      </c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s="14" customFormat="1">
      <c r="A354" s="14">
        <f t="shared" si="73"/>
        <v>50</v>
      </c>
      <c r="B354" s="16" t="e">
        <f t="shared" si="69"/>
        <v>#N/A</v>
      </c>
      <c r="C354" s="15" t="e">
        <f t="shared" si="67"/>
        <v>#N/A</v>
      </c>
      <c r="D354" s="15" t="e">
        <f t="shared" si="70"/>
        <v>#N/A</v>
      </c>
      <c r="E354" s="15" t="e">
        <f t="shared" si="71"/>
        <v>#N/A</v>
      </c>
      <c r="F354" s="15" t="e">
        <f t="shared" si="72"/>
        <v>#N/A</v>
      </c>
      <c r="G354" s="18" t="e">
        <f t="shared" si="68"/>
        <v>#N/A</v>
      </c>
      <c r="H354" s="17" t="e">
        <f>"SpriteMove(x"&amp;$V$3&amp;",x00,"&amp;IF(D354&lt;0,"-"&amp;RIGHT("00000"&amp;ABS(D354),5),"+"&amp;RIGHT("00000"&amp;D354,5))&amp;","&amp;IF(F354&lt;0,"-"&amp;RIGHT("00000"&amp;ABS(F354),5),"+"&amp;RIGHT("00000"&amp;F354,5))&amp;","&amp;IF(E354&lt;0,"-"&amp;RIGHT("00000"&amp;ABS(E354),5),"+"&amp;RIGHT("00000"&amp;E354,5))&amp;",x"&amp;DEC2HEX(IF(AND(A354=2,$H$2),2,0)+IF(AND(B354=1,$H$3),1,0),2)&amp;",x00,+"&amp;RIGHT("00000"&amp;G354,5)&amp;")"</f>
        <v>#N/A</v>
      </c>
      <c r="I354" s="15">
        <f t="shared" si="65"/>
        <v>0</v>
      </c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s="14" customFormat="1">
      <c r="A355" s="14">
        <f t="shared" si="73"/>
        <v>51</v>
      </c>
      <c r="B355" s="16" t="e">
        <f t="shared" si="69"/>
        <v>#N/A</v>
      </c>
      <c r="C355" s="15" t="e">
        <f t="shared" si="67"/>
        <v>#N/A</v>
      </c>
      <c r="D355" s="15" t="e">
        <f t="shared" si="70"/>
        <v>#N/A</v>
      </c>
      <c r="E355" s="15" t="e">
        <f t="shared" si="71"/>
        <v>#N/A</v>
      </c>
      <c r="F355" s="15" t="e">
        <f t="shared" si="72"/>
        <v>#N/A</v>
      </c>
      <c r="G355" s="18" t="e">
        <f t="shared" si="68"/>
        <v>#N/A</v>
      </c>
      <c r="H355" s="17" t="e">
        <f>"SpriteMove(x"&amp;$V$3&amp;",x00,"&amp;IF(D355&lt;0,"-"&amp;RIGHT("00000"&amp;ABS(D355),5),"+"&amp;RIGHT("00000"&amp;D355,5))&amp;","&amp;IF(F355&lt;0,"-"&amp;RIGHT("00000"&amp;ABS(F355),5),"+"&amp;RIGHT("00000"&amp;F355,5))&amp;","&amp;IF(E355&lt;0,"-"&amp;RIGHT("00000"&amp;ABS(E355),5),"+"&amp;RIGHT("00000"&amp;E355,5))&amp;",x"&amp;DEC2HEX(IF(AND(A355=2,$H$2),2,0)+IF(AND(B355=1,$H$3),1,0),2)&amp;",x00,+"&amp;RIGHT("00000"&amp;G355,5)&amp;")"</f>
        <v>#N/A</v>
      </c>
      <c r="I355" s="15">
        <f t="shared" si="65"/>
        <v>0</v>
      </c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s="14" customFormat="1">
      <c r="A356" s="14">
        <f t="shared" si="73"/>
        <v>52</v>
      </c>
      <c r="B356" s="16" t="e">
        <f t="shared" si="69"/>
        <v>#N/A</v>
      </c>
      <c r="C356" s="15" t="e">
        <f t="shared" si="67"/>
        <v>#N/A</v>
      </c>
      <c r="D356" s="15" t="e">
        <f t="shared" si="70"/>
        <v>#N/A</v>
      </c>
      <c r="E356" s="15" t="e">
        <f t="shared" si="71"/>
        <v>#N/A</v>
      </c>
      <c r="F356" s="15" t="e">
        <f t="shared" si="72"/>
        <v>#N/A</v>
      </c>
      <c r="G356" s="18" t="e">
        <f t="shared" si="68"/>
        <v>#N/A</v>
      </c>
      <c r="H356" s="17" t="e">
        <f>"SpriteMove(x"&amp;$V$3&amp;",x00,"&amp;IF(D356&lt;0,"-"&amp;RIGHT("00000"&amp;ABS(D356),5),"+"&amp;RIGHT("00000"&amp;D356,5))&amp;","&amp;IF(F356&lt;0,"-"&amp;RIGHT("00000"&amp;ABS(F356),5),"+"&amp;RIGHT("00000"&amp;F356,5))&amp;","&amp;IF(E356&lt;0,"-"&amp;RIGHT("00000"&amp;ABS(E356),5),"+"&amp;RIGHT("00000"&amp;E356,5))&amp;",x"&amp;DEC2HEX(IF(AND(A356=2,$H$2),2,0)+IF(AND(B356=1,$H$3),1,0),2)&amp;",x00,+"&amp;RIGHT("00000"&amp;G356,5)&amp;")"</f>
        <v>#N/A</v>
      </c>
      <c r="I356" s="15">
        <f t="shared" si="65"/>
        <v>0</v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s="14" customFormat="1">
      <c r="A357" s="14">
        <f t="shared" si="73"/>
        <v>53</v>
      </c>
      <c r="B357" s="16" t="e">
        <f t="shared" si="69"/>
        <v>#N/A</v>
      </c>
      <c r="C357" s="15" t="e">
        <f t="shared" si="67"/>
        <v>#N/A</v>
      </c>
      <c r="D357" s="15" t="e">
        <f t="shared" si="70"/>
        <v>#N/A</v>
      </c>
      <c r="E357" s="15" t="e">
        <f t="shared" si="71"/>
        <v>#N/A</v>
      </c>
      <c r="F357" s="15" t="e">
        <f t="shared" si="72"/>
        <v>#N/A</v>
      </c>
      <c r="G357" s="18" t="e">
        <f t="shared" si="68"/>
        <v>#N/A</v>
      </c>
      <c r="H357" s="17" t="e">
        <f>"SpriteMove(x"&amp;$V$3&amp;",x00,"&amp;IF(D357&lt;0,"-"&amp;RIGHT("00000"&amp;ABS(D357),5),"+"&amp;RIGHT("00000"&amp;D357,5))&amp;","&amp;IF(F357&lt;0,"-"&amp;RIGHT("00000"&amp;ABS(F357),5),"+"&amp;RIGHT("00000"&amp;F357,5))&amp;","&amp;IF(E357&lt;0,"-"&amp;RIGHT("00000"&amp;ABS(E357),5),"+"&amp;RIGHT("00000"&amp;E357,5))&amp;",x"&amp;DEC2HEX(IF(AND(A357=2,$H$2),2,0)+IF(AND(B357=1,$H$3),1,0),2)&amp;",x00,+"&amp;RIGHT("00000"&amp;G357,5)&amp;")"</f>
        <v>#N/A</v>
      </c>
      <c r="I357" s="15">
        <f t="shared" si="65"/>
        <v>0</v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s="14" customFormat="1">
      <c r="A358" s="14">
        <f t="shared" si="73"/>
        <v>54</v>
      </c>
      <c r="B358" s="16" t="e">
        <f t="shared" si="69"/>
        <v>#N/A</v>
      </c>
      <c r="C358" s="15" t="e">
        <f t="shared" si="67"/>
        <v>#N/A</v>
      </c>
      <c r="D358" s="15" t="e">
        <f t="shared" si="70"/>
        <v>#N/A</v>
      </c>
      <c r="E358" s="15" t="e">
        <f t="shared" si="71"/>
        <v>#N/A</v>
      </c>
      <c r="F358" s="15" t="e">
        <f t="shared" si="72"/>
        <v>#N/A</v>
      </c>
      <c r="G358" s="18" t="e">
        <f t="shared" si="68"/>
        <v>#N/A</v>
      </c>
      <c r="H358" s="17" t="e">
        <f>"SpriteMove(x"&amp;$V$3&amp;",x00,"&amp;IF(D358&lt;0,"-"&amp;RIGHT("00000"&amp;ABS(D358),5),"+"&amp;RIGHT("00000"&amp;D358,5))&amp;","&amp;IF(F358&lt;0,"-"&amp;RIGHT("00000"&amp;ABS(F358),5),"+"&amp;RIGHT("00000"&amp;F358,5))&amp;","&amp;IF(E358&lt;0,"-"&amp;RIGHT("00000"&amp;ABS(E358),5),"+"&amp;RIGHT("00000"&amp;E358,5))&amp;",x"&amp;DEC2HEX(IF(AND(A358=2,$H$2),2,0)+IF(AND(B358=1,$H$3),1,0),2)&amp;",x00,+"&amp;RIGHT("00000"&amp;G358,5)&amp;")"</f>
        <v>#N/A</v>
      </c>
      <c r="I358" s="15">
        <f t="shared" si="65"/>
        <v>0</v>
      </c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s="14" customFormat="1">
      <c r="A359" s="14">
        <f t="shared" si="73"/>
        <v>55</v>
      </c>
      <c r="B359" s="16" t="e">
        <f t="shared" si="69"/>
        <v>#N/A</v>
      </c>
      <c r="C359" s="15" t="e">
        <f t="shared" si="67"/>
        <v>#N/A</v>
      </c>
      <c r="D359" s="15" t="e">
        <f t="shared" si="70"/>
        <v>#N/A</v>
      </c>
      <c r="E359" s="15" t="e">
        <f t="shared" si="71"/>
        <v>#N/A</v>
      </c>
      <c r="F359" s="15" t="e">
        <f t="shared" si="72"/>
        <v>#N/A</v>
      </c>
      <c r="G359" s="18" t="e">
        <f t="shared" si="68"/>
        <v>#N/A</v>
      </c>
      <c r="H359" s="17" t="e">
        <f>"SpriteMove(x"&amp;$V$3&amp;",x00,"&amp;IF(D359&lt;0,"-"&amp;RIGHT("00000"&amp;ABS(D359),5),"+"&amp;RIGHT("00000"&amp;D359,5))&amp;","&amp;IF(F359&lt;0,"-"&amp;RIGHT("00000"&amp;ABS(F359),5),"+"&amp;RIGHT("00000"&amp;F359,5))&amp;","&amp;IF(E359&lt;0,"-"&amp;RIGHT("00000"&amp;ABS(E359),5),"+"&amp;RIGHT("00000"&amp;E359,5))&amp;",x"&amp;DEC2HEX(IF(AND(A359=2,$H$2),2,0)+IF(AND(B359=1,$H$3),1,0),2)&amp;",x00,+"&amp;RIGHT("00000"&amp;G359,5)&amp;")"</f>
        <v>#N/A</v>
      </c>
      <c r="I359" s="15">
        <f t="shared" si="65"/>
        <v>0</v>
      </c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s="14" customFormat="1">
      <c r="A360" s="14">
        <f t="shared" si="73"/>
        <v>56</v>
      </c>
      <c r="B360" s="16" t="e">
        <f t="shared" si="69"/>
        <v>#N/A</v>
      </c>
      <c r="C360" s="15" t="e">
        <f t="shared" si="67"/>
        <v>#N/A</v>
      </c>
      <c r="D360" s="15" t="e">
        <f t="shared" si="70"/>
        <v>#N/A</v>
      </c>
      <c r="E360" s="15" t="e">
        <f t="shared" si="71"/>
        <v>#N/A</v>
      </c>
      <c r="F360" s="15" t="e">
        <f t="shared" si="72"/>
        <v>#N/A</v>
      </c>
      <c r="G360" s="18" t="e">
        <f t="shared" si="68"/>
        <v>#N/A</v>
      </c>
      <c r="H360" s="17" t="e">
        <f>"SpriteMove(x"&amp;$V$3&amp;",x00,"&amp;IF(D360&lt;0,"-"&amp;RIGHT("00000"&amp;ABS(D360),5),"+"&amp;RIGHT("00000"&amp;D360,5))&amp;","&amp;IF(F360&lt;0,"-"&amp;RIGHT("00000"&amp;ABS(F360),5),"+"&amp;RIGHT("00000"&amp;F360,5))&amp;","&amp;IF(E360&lt;0,"-"&amp;RIGHT("00000"&amp;ABS(E360),5),"+"&amp;RIGHT("00000"&amp;E360,5))&amp;",x"&amp;DEC2HEX(IF(AND(A360=2,$H$2),2,0)+IF(AND(B360=1,$H$3),1,0),2)&amp;",x00,+"&amp;RIGHT("00000"&amp;G360,5)&amp;")"</f>
        <v>#N/A</v>
      </c>
      <c r="I360" s="15">
        <f t="shared" si="65"/>
        <v>0</v>
      </c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s="14" customFormat="1">
      <c r="A361" s="14">
        <f t="shared" si="73"/>
        <v>57</v>
      </c>
      <c r="B361" s="16" t="e">
        <f t="shared" si="69"/>
        <v>#N/A</v>
      </c>
      <c r="C361" s="15" t="e">
        <f t="shared" si="67"/>
        <v>#N/A</v>
      </c>
      <c r="D361" s="15" t="e">
        <f t="shared" si="70"/>
        <v>#N/A</v>
      </c>
      <c r="E361" s="15" t="e">
        <f t="shared" si="71"/>
        <v>#N/A</v>
      </c>
      <c r="F361" s="15" t="e">
        <f t="shared" si="72"/>
        <v>#N/A</v>
      </c>
      <c r="G361" s="18" t="e">
        <f t="shared" si="68"/>
        <v>#N/A</v>
      </c>
      <c r="H361" s="17" t="e">
        <f>"SpriteMove(x"&amp;$V$3&amp;",x00,"&amp;IF(D361&lt;0,"-"&amp;RIGHT("00000"&amp;ABS(D361),5),"+"&amp;RIGHT("00000"&amp;D361,5))&amp;","&amp;IF(F361&lt;0,"-"&amp;RIGHT("00000"&amp;ABS(F361),5),"+"&amp;RIGHT("00000"&amp;F361,5))&amp;","&amp;IF(E361&lt;0,"-"&amp;RIGHT("00000"&amp;ABS(E361),5),"+"&amp;RIGHT("00000"&amp;E361,5))&amp;",x"&amp;DEC2HEX(IF(AND(A361=2,$H$2),2,0)+IF(AND(B361=1,$H$3),1,0),2)&amp;",x00,+"&amp;RIGHT("00000"&amp;G361,5)&amp;")"</f>
        <v>#N/A</v>
      </c>
      <c r="I361" s="15">
        <f t="shared" si="65"/>
        <v>0</v>
      </c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s="14" customFormat="1">
      <c r="A362" s="14">
        <f t="shared" si="73"/>
        <v>58</v>
      </c>
      <c r="B362" s="16" t="e">
        <f t="shared" si="69"/>
        <v>#N/A</v>
      </c>
      <c r="C362" s="15" t="e">
        <f t="shared" si="67"/>
        <v>#N/A</v>
      </c>
      <c r="D362" s="15" t="e">
        <f t="shared" si="70"/>
        <v>#N/A</v>
      </c>
      <c r="E362" s="15" t="e">
        <f t="shared" si="71"/>
        <v>#N/A</v>
      </c>
      <c r="F362" s="15" t="e">
        <f t="shared" si="72"/>
        <v>#N/A</v>
      </c>
      <c r="G362" s="18" t="e">
        <f t="shared" si="68"/>
        <v>#N/A</v>
      </c>
      <c r="H362" s="17" t="e">
        <f>"SpriteMove(x"&amp;$V$3&amp;",x00,"&amp;IF(D362&lt;0,"-"&amp;RIGHT("00000"&amp;ABS(D362),5),"+"&amp;RIGHT("00000"&amp;D362,5))&amp;","&amp;IF(F362&lt;0,"-"&amp;RIGHT("00000"&amp;ABS(F362),5),"+"&amp;RIGHT("00000"&amp;F362,5))&amp;","&amp;IF(E362&lt;0,"-"&amp;RIGHT("00000"&amp;ABS(E362),5),"+"&amp;RIGHT("00000"&amp;E362,5))&amp;",x"&amp;DEC2HEX(IF(AND(A362=2,$H$2),2,0)+IF(AND(B362=1,$H$3),1,0),2)&amp;",x00,+"&amp;RIGHT("00000"&amp;G362,5)&amp;")"</f>
        <v>#N/A</v>
      </c>
      <c r="I362" s="15">
        <f t="shared" si="65"/>
        <v>0</v>
      </c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s="14" customFormat="1">
      <c r="A363" s="14">
        <f t="shared" si="73"/>
        <v>59</v>
      </c>
      <c r="B363" s="16" t="e">
        <f t="shared" si="69"/>
        <v>#N/A</v>
      </c>
      <c r="C363" s="15" t="e">
        <f t="shared" si="67"/>
        <v>#N/A</v>
      </c>
      <c r="D363" s="15" t="e">
        <f t="shared" si="70"/>
        <v>#N/A</v>
      </c>
      <c r="E363" s="15" t="e">
        <f t="shared" si="71"/>
        <v>#N/A</v>
      </c>
      <c r="F363" s="15" t="e">
        <f t="shared" si="72"/>
        <v>#N/A</v>
      </c>
      <c r="G363" s="18" t="e">
        <f t="shared" si="68"/>
        <v>#N/A</v>
      </c>
      <c r="H363" s="17" t="e">
        <f>"SpriteMove(x"&amp;$V$3&amp;",x00,"&amp;IF(D363&lt;0,"-"&amp;RIGHT("00000"&amp;ABS(D363),5),"+"&amp;RIGHT("00000"&amp;D363,5))&amp;","&amp;IF(F363&lt;0,"-"&amp;RIGHT("00000"&amp;ABS(F363),5),"+"&amp;RIGHT("00000"&amp;F363,5))&amp;","&amp;IF(E363&lt;0,"-"&amp;RIGHT("00000"&amp;ABS(E363),5),"+"&amp;RIGHT("00000"&amp;E363,5))&amp;",x"&amp;DEC2HEX(IF(AND(A363=2,$H$2),2,0)+IF(AND(B363=1,$H$3),1,0),2)&amp;",x00,+"&amp;RIGHT("00000"&amp;G363,5)&amp;")"</f>
        <v>#N/A</v>
      </c>
      <c r="I363" s="15">
        <f t="shared" si="65"/>
        <v>0</v>
      </c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s="14" customFormat="1">
      <c r="A364" s="14">
        <f t="shared" si="73"/>
        <v>60</v>
      </c>
      <c r="B364" s="16" t="e">
        <f t="shared" si="69"/>
        <v>#N/A</v>
      </c>
      <c r="C364" s="15" t="e">
        <f t="shared" si="67"/>
        <v>#N/A</v>
      </c>
      <c r="D364" s="15" t="e">
        <f t="shared" si="70"/>
        <v>#N/A</v>
      </c>
      <c r="E364" s="15" t="e">
        <f t="shared" si="71"/>
        <v>#N/A</v>
      </c>
      <c r="F364" s="15" t="e">
        <f t="shared" si="72"/>
        <v>#N/A</v>
      </c>
      <c r="G364" s="18" t="e">
        <f t="shared" si="68"/>
        <v>#N/A</v>
      </c>
      <c r="H364" s="17" t="e">
        <f>"SpriteMove(x"&amp;$V$3&amp;",x00,"&amp;IF(D364&lt;0,"-"&amp;RIGHT("00000"&amp;ABS(D364),5),"+"&amp;RIGHT("00000"&amp;D364,5))&amp;","&amp;IF(F364&lt;0,"-"&amp;RIGHT("00000"&amp;ABS(F364),5),"+"&amp;RIGHT("00000"&amp;F364,5))&amp;","&amp;IF(E364&lt;0,"-"&amp;RIGHT("00000"&amp;ABS(E364),5),"+"&amp;RIGHT("00000"&amp;E364,5))&amp;",x"&amp;DEC2HEX(IF(AND(A364=2,$H$2),2,0)+IF(AND(B364=1,$H$3),1,0),2)&amp;",x00,+"&amp;RIGHT("00000"&amp;G364,5)&amp;")"</f>
        <v>#N/A</v>
      </c>
      <c r="I364" s="15">
        <f t="shared" si="65"/>
        <v>0</v>
      </c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s="14" customFormat="1">
      <c r="A365" s="14">
        <f t="shared" si="73"/>
        <v>61</v>
      </c>
      <c r="B365" s="16" t="e">
        <f t="shared" si="69"/>
        <v>#N/A</v>
      </c>
      <c r="C365" s="15" t="e">
        <f t="shared" si="67"/>
        <v>#N/A</v>
      </c>
      <c r="D365" s="15" t="e">
        <f t="shared" si="70"/>
        <v>#N/A</v>
      </c>
      <c r="E365" s="15" t="e">
        <f t="shared" si="71"/>
        <v>#N/A</v>
      </c>
      <c r="F365" s="15" t="e">
        <f t="shared" si="72"/>
        <v>#N/A</v>
      </c>
      <c r="G365" s="18" t="e">
        <f t="shared" si="68"/>
        <v>#N/A</v>
      </c>
      <c r="H365" s="17" t="e">
        <f>"SpriteMove(x"&amp;$V$3&amp;",x00,"&amp;IF(D365&lt;0,"-"&amp;RIGHT("00000"&amp;ABS(D365),5),"+"&amp;RIGHT("00000"&amp;D365,5))&amp;","&amp;IF(F365&lt;0,"-"&amp;RIGHT("00000"&amp;ABS(F365),5),"+"&amp;RIGHT("00000"&amp;F365,5))&amp;","&amp;IF(E365&lt;0,"-"&amp;RIGHT("00000"&amp;ABS(E365),5),"+"&amp;RIGHT("00000"&amp;E365,5))&amp;",x"&amp;DEC2HEX(IF(AND(A365=2,$H$2),2,0)+IF(AND(B365=1,$H$3),1,0),2)&amp;",x00,+"&amp;RIGHT("00000"&amp;G365,5)&amp;")"</f>
        <v>#N/A</v>
      </c>
      <c r="I365" s="15">
        <f t="shared" si="65"/>
        <v>0</v>
      </c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s="14" customFormat="1">
      <c r="A366" s="14">
        <f t="shared" si="73"/>
        <v>62</v>
      </c>
      <c r="B366" s="16" t="e">
        <f t="shared" si="69"/>
        <v>#N/A</v>
      </c>
      <c r="C366" s="15" t="e">
        <f t="shared" si="67"/>
        <v>#N/A</v>
      </c>
      <c r="D366" s="15" t="e">
        <f t="shared" si="70"/>
        <v>#N/A</v>
      </c>
      <c r="E366" s="15" t="e">
        <f t="shared" si="71"/>
        <v>#N/A</v>
      </c>
      <c r="F366" s="15" t="e">
        <f t="shared" si="72"/>
        <v>#N/A</v>
      </c>
      <c r="G366" s="18" t="e">
        <f t="shared" si="68"/>
        <v>#N/A</v>
      </c>
      <c r="H366" s="17" t="e">
        <f>"SpriteMove(x"&amp;$V$3&amp;",x00,"&amp;IF(D366&lt;0,"-"&amp;RIGHT("00000"&amp;ABS(D366),5),"+"&amp;RIGHT("00000"&amp;D366,5))&amp;","&amp;IF(F366&lt;0,"-"&amp;RIGHT("00000"&amp;ABS(F366),5),"+"&amp;RIGHT("00000"&amp;F366,5))&amp;","&amp;IF(E366&lt;0,"-"&amp;RIGHT("00000"&amp;ABS(E366),5),"+"&amp;RIGHT("00000"&amp;E366,5))&amp;",x"&amp;DEC2HEX(IF(AND(A366=2,$H$2),2,0)+IF(AND(B366=1,$H$3),1,0),2)&amp;",x00,+"&amp;RIGHT("00000"&amp;G366,5)&amp;")"</f>
        <v>#N/A</v>
      </c>
      <c r="I366" s="15">
        <f t="shared" si="65"/>
        <v>0</v>
      </c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s="14" customFormat="1">
      <c r="A367" s="14">
        <f t="shared" si="73"/>
        <v>63</v>
      </c>
      <c r="B367" s="16" t="e">
        <f t="shared" si="69"/>
        <v>#N/A</v>
      </c>
      <c r="C367" s="15" t="e">
        <f t="shared" si="67"/>
        <v>#N/A</v>
      </c>
      <c r="D367" s="15" t="e">
        <f t="shared" si="70"/>
        <v>#N/A</v>
      </c>
      <c r="E367" s="15" t="e">
        <f t="shared" si="71"/>
        <v>#N/A</v>
      </c>
      <c r="F367" s="15" t="e">
        <f t="shared" si="72"/>
        <v>#N/A</v>
      </c>
      <c r="G367" s="18" t="e">
        <f t="shared" si="68"/>
        <v>#N/A</v>
      </c>
      <c r="H367" s="17" t="e">
        <f>"SpriteMove(x"&amp;$V$3&amp;",x00,"&amp;IF(D367&lt;0,"-"&amp;RIGHT("00000"&amp;ABS(D367),5),"+"&amp;RIGHT("00000"&amp;D367,5))&amp;","&amp;IF(F367&lt;0,"-"&amp;RIGHT("00000"&amp;ABS(F367),5),"+"&amp;RIGHT("00000"&amp;F367,5))&amp;","&amp;IF(E367&lt;0,"-"&amp;RIGHT("00000"&amp;ABS(E367),5),"+"&amp;RIGHT("00000"&amp;E367,5))&amp;",x"&amp;DEC2HEX(IF(AND(A367=2,$H$2),2,0)+IF(AND(B367=1,$H$3),1,0),2)&amp;",x00,+"&amp;RIGHT("00000"&amp;G367,5)&amp;")"</f>
        <v>#N/A</v>
      </c>
      <c r="I367" s="15">
        <f t="shared" si="65"/>
        <v>0</v>
      </c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s="14" customFormat="1">
      <c r="A368" s="14">
        <f t="shared" si="73"/>
        <v>64</v>
      </c>
      <c r="B368" s="16" t="e">
        <f t="shared" si="69"/>
        <v>#N/A</v>
      </c>
      <c r="C368" s="15" t="e">
        <f t="shared" si="67"/>
        <v>#N/A</v>
      </c>
      <c r="D368" s="15" t="e">
        <f t="shared" si="70"/>
        <v>#N/A</v>
      </c>
      <c r="E368" s="15" t="e">
        <f t="shared" si="71"/>
        <v>#N/A</v>
      </c>
      <c r="F368" s="15" t="e">
        <f t="shared" si="72"/>
        <v>#N/A</v>
      </c>
      <c r="G368" s="18" t="e">
        <f t="shared" si="68"/>
        <v>#N/A</v>
      </c>
      <c r="H368" s="17" t="e">
        <f>"SpriteMove(x"&amp;$V$3&amp;",x00,"&amp;IF(D368&lt;0,"-"&amp;RIGHT("00000"&amp;ABS(D368),5),"+"&amp;RIGHT("00000"&amp;D368,5))&amp;","&amp;IF(F368&lt;0,"-"&amp;RIGHT("00000"&amp;ABS(F368),5),"+"&amp;RIGHT("00000"&amp;F368,5))&amp;","&amp;IF(E368&lt;0,"-"&amp;RIGHT("00000"&amp;ABS(E368),5),"+"&amp;RIGHT("00000"&amp;E368,5))&amp;",x"&amp;DEC2HEX(IF(AND(A368=2,$H$2),2,0)+IF(AND(B368=1,$H$3),1,0),2)&amp;",x00,+"&amp;RIGHT("00000"&amp;G368,5)&amp;")"</f>
        <v>#N/A</v>
      </c>
      <c r="I368" s="15">
        <f t="shared" si="65"/>
        <v>0</v>
      </c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s="14" customFormat="1">
      <c r="A369" s="14">
        <f t="shared" si="73"/>
        <v>65</v>
      </c>
      <c r="B369" s="16" t="e">
        <f t="shared" ref="B369:B404" si="74">VLOOKUP($A369,$A$198:$D$298,2,FALSE)</f>
        <v>#N/A</v>
      </c>
      <c r="C369" s="15" t="e">
        <f t="shared" si="67"/>
        <v>#N/A</v>
      </c>
      <c r="D369" s="15" t="e">
        <f t="shared" ref="D369:D404" si="75">ROUND((K$6-K$3)*$B369+K$3,0)</f>
        <v>#N/A</v>
      </c>
      <c r="E369" s="15" t="e">
        <f t="shared" ref="E369:E404" si="76">ROUND((M$6-M$3)*$B369+M$3,0)</f>
        <v>#N/A</v>
      </c>
      <c r="F369" s="15" t="e">
        <f t="shared" ref="F369:F404" si="77">ROUND(INDEX($G$19:$G$119,B369*100+1)*-1+$O$3,0)</f>
        <v>#N/A</v>
      </c>
      <c r="G369" s="18" t="e">
        <f t="shared" si="68"/>
        <v>#N/A</v>
      </c>
      <c r="H369" s="17" t="e">
        <f>"SpriteMove(x"&amp;$V$3&amp;",x00,"&amp;IF(D369&lt;0,"-"&amp;RIGHT("00000"&amp;ABS(D369),5),"+"&amp;RIGHT("00000"&amp;D369,5))&amp;","&amp;IF(F369&lt;0,"-"&amp;RIGHT("00000"&amp;ABS(F369),5),"+"&amp;RIGHT("00000"&amp;F369,5))&amp;","&amp;IF(E369&lt;0,"-"&amp;RIGHT("00000"&amp;ABS(E369),5),"+"&amp;RIGHT("00000"&amp;E369,5))&amp;",x"&amp;DEC2HEX(IF(AND(A369=2,$H$2),2,0)+IF(AND(B369=1,$H$3),1,0),2)&amp;",x00,+"&amp;RIGHT("00000"&amp;G369,5)&amp;")"</f>
        <v>#N/A</v>
      </c>
      <c r="I369" s="15">
        <f t="shared" si="65"/>
        <v>0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s="14" customFormat="1">
      <c r="A370" s="14">
        <f t="shared" si="73"/>
        <v>66</v>
      </c>
      <c r="B370" s="16" t="e">
        <f t="shared" si="74"/>
        <v>#N/A</v>
      </c>
      <c r="C370" s="15" t="e">
        <f t="shared" si="67"/>
        <v>#N/A</v>
      </c>
      <c r="D370" s="15" t="e">
        <f t="shared" si="75"/>
        <v>#N/A</v>
      </c>
      <c r="E370" s="15" t="e">
        <f t="shared" si="76"/>
        <v>#N/A</v>
      </c>
      <c r="F370" s="15" t="e">
        <f t="shared" si="77"/>
        <v>#N/A</v>
      </c>
      <c r="G370" s="18" t="e">
        <f t="shared" si="68"/>
        <v>#N/A</v>
      </c>
      <c r="H370" s="17" t="e">
        <f>"SpriteMove(x"&amp;$V$3&amp;",x00,"&amp;IF(D370&lt;0,"-"&amp;RIGHT("00000"&amp;ABS(D370),5),"+"&amp;RIGHT("00000"&amp;D370,5))&amp;","&amp;IF(F370&lt;0,"-"&amp;RIGHT("00000"&amp;ABS(F370),5),"+"&amp;RIGHT("00000"&amp;F370,5))&amp;","&amp;IF(E370&lt;0,"-"&amp;RIGHT("00000"&amp;ABS(E370),5),"+"&amp;RIGHT("00000"&amp;E370,5))&amp;",x"&amp;DEC2HEX(IF(AND(A370=2,$H$2),2,0)+IF(AND(B370=1,$H$3),1,0),2)&amp;",x00,+"&amp;RIGHT("00000"&amp;G370,5)&amp;")"</f>
        <v>#N/A</v>
      </c>
      <c r="I370" s="15">
        <f t="shared" ref="I370:I404" si="78">IFERROR(IF(B370=1,A370,0),0)</f>
        <v>0</v>
      </c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s="14" customFormat="1">
      <c r="A371" s="14">
        <f t="shared" si="73"/>
        <v>67</v>
      </c>
      <c r="B371" s="16" t="e">
        <f t="shared" si="74"/>
        <v>#N/A</v>
      </c>
      <c r="C371" s="15" t="e">
        <f t="shared" ref="C371:C404" si="79">INDEX($I$121:$I$221,B371*100+1)</f>
        <v>#N/A</v>
      </c>
      <c r="D371" s="15" t="e">
        <f t="shared" si="75"/>
        <v>#N/A</v>
      </c>
      <c r="E371" s="15" t="e">
        <f t="shared" si="76"/>
        <v>#N/A</v>
      </c>
      <c r="F371" s="15" t="e">
        <f t="shared" si="77"/>
        <v>#N/A</v>
      </c>
      <c r="G371" s="18" t="e">
        <f t="shared" ref="G371:G404" si="80">ROUND($R$6*(C371-C370)/$I$221,0)</f>
        <v>#N/A</v>
      </c>
      <c r="H371" s="17" t="e">
        <f>"SpriteMove(x"&amp;$V$3&amp;",x00,"&amp;IF(D371&lt;0,"-"&amp;RIGHT("00000"&amp;ABS(D371),5),"+"&amp;RIGHT("00000"&amp;D371,5))&amp;","&amp;IF(F371&lt;0,"-"&amp;RIGHT("00000"&amp;ABS(F371),5),"+"&amp;RIGHT("00000"&amp;F371,5))&amp;","&amp;IF(E371&lt;0,"-"&amp;RIGHT("00000"&amp;ABS(E371),5),"+"&amp;RIGHT("00000"&amp;E371,5))&amp;",x"&amp;DEC2HEX(IF(AND(A371=2,$H$2),2,0)+IF(AND(B371=1,$H$3),1,0),2)&amp;",x00,+"&amp;RIGHT("00000"&amp;G371,5)&amp;")"</f>
        <v>#N/A</v>
      </c>
      <c r="I371" s="15">
        <f t="shared" si="78"/>
        <v>0</v>
      </c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s="14" customFormat="1">
      <c r="A372" s="14">
        <f t="shared" si="73"/>
        <v>68</v>
      </c>
      <c r="B372" s="16" t="e">
        <f t="shared" si="74"/>
        <v>#N/A</v>
      </c>
      <c r="C372" s="15" t="e">
        <f t="shared" si="79"/>
        <v>#N/A</v>
      </c>
      <c r="D372" s="15" t="e">
        <f t="shared" si="75"/>
        <v>#N/A</v>
      </c>
      <c r="E372" s="15" t="e">
        <f t="shared" si="76"/>
        <v>#N/A</v>
      </c>
      <c r="F372" s="15" t="e">
        <f t="shared" si="77"/>
        <v>#N/A</v>
      </c>
      <c r="G372" s="18" t="e">
        <f t="shared" si="80"/>
        <v>#N/A</v>
      </c>
      <c r="H372" s="17" t="e">
        <f>"SpriteMove(x"&amp;$V$3&amp;",x00,"&amp;IF(D372&lt;0,"-"&amp;RIGHT("00000"&amp;ABS(D372),5),"+"&amp;RIGHT("00000"&amp;D372,5))&amp;","&amp;IF(F372&lt;0,"-"&amp;RIGHT("00000"&amp;ABS(F372),5),"+"&amp;RIGHT("00000"&amp;F372,5))&amp;","&amp;IF(E372&lt;0,"-"&amp;RIGHT("00000"&amp;ABS(E372),5),"+"&amp;RIGHT("00000"&amp;E372,5))&amp;",x"&amp;DEC2HEX(IF(AND(A372=2,$H$2),2,0)+IF(AND(B372=1,$H$3),1,0),2)&amp;",x00,+"&amp;RIGHT("00000"&amp;G372,5)&amp;")"</f>
        <v>#N/A</v>
      </c>
      <c r="I372" s="15">
        <f t="shared" si="78"/>
        <v>0</v>
      </c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s="14" customFormat="1">
      <c r="A373" s="14">
        <f t="shared" si="73"/>
        <v>69</v>
      </c>
      <c r="B373" s="16" t="e">
        <f t="shared" si="74"/>
        <v>#N/A</v>
      </c>
      <c r="C373" s="15" t="e">
        <f t="shared" si="79"/>
        <v>#N/A</v>
      </c>
      <c r="D373" s="15" t="e">
        <f t="shared" si="75"/>
        <v>#N/A</v>
      </c>
      <c r="E373" s="15" t="e">
        <f t="shared" si="76"/>
        <v>#N/A</v>
      </c>
      <c r="F373" s="15" t="e">
        <f t="shared" si="77"/>
        <v>#N/A</v>
      </c>
      <c r="G373" s="18" t="e">
        <f t="shared" si="80"/>
        <v>#N/A</v>
      </c>
      <c r="H373" s="17" t="e">
        <f>"SpriteMove(x"&amp;$V$3&amp;",x00,"&amp;IF(D373&lt;0,"-"&amp;RIGHT("00000"&amp;ABS(D373),5),"+"&amp;RIGHT("00000"&amp;D373,5))&amp;","&amp;IF(F373&lt;0,"-"&amp;RIGHT("00000"&amp;ABS(F373),5),"+"&amp;RIGHT("00000"&amp;F373,5))&amp;","&amp;IF(E373&lt;0,"-"&amp;RIGHT("00000"&amp;ABS(E373),5),"+"&amp;RIGHT("00000"&amp;E373,5))&amp;",x"&amp;DEC2HEX(IF(AND(A373=2,$H$2),2,0)+IF(AND(B373=1,$H$3),1,0),2)&amp;",x00,+"&amp;RIGHT("00000"&amp;G373,5)&amp;")"</f>
        <v>#N/A</v>
      </c>
      <c r="I373" s="15">
        <f t="shared" si="78"/>
        <v>0</v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s="14" customFormat="1">
      <c r="A374" s="14">
        <f t="shared" si="73"/>
        <v>70</v>
      </c>
      <c r="B374" s="16" t="e">
        <f t="shared" si="74"/>
        <v>#N/A</v>
      </c>
      <c r="C374" s="15" t="e">
        <f t="shared" si="79"/>
        <v>#N/A</v>
      </c>
      <c r="D374" s="15" t="e">
        <f t="shared" si="75"/>
        <v>#N/A</v>
      </c>
      <c r="E374" s="15" t="e">
        <f t="shared" si="76"/>
        <v>#N/A</v>
      </c>
      <c r="F374" s="15" t="e">
        <f t="shared" si="77"/>
        <v>#N/A</v>
      </c>
      <c r="G374" s="18" t="e">
        <f t="shared" si="80"/>
        <v>#N/A</v>
      </c>
      <c r="H374" s="17" t="e">
        <f>"SpriteMove(x"&amp;$V$3&amp;",x00,"&amp;IF(D374&lt;0,"-"&amp;RIGHT("00000"&amp;ABS(D374),5),"+"&amp;RIGHT("00000"&amp;D374,5))&amp;","&amp;IF(F374&lt;0,"-"&amp;RIGHT("00000"&amp;ABS(F374),5),"+"&amp;RIGHT("00000"&amp;F374,5))&amp;","&amp;IF(E374&lt;0,"-"&amp;RIGHT("00000"&amp;ABS(E374),5),"+"&amp;RIGHT("00000"&amp;E374,5))&amp;",x"&amp;DEC2HEX(IF(AND(A374=2,$H$2),2,0)+IF(AND(B374=1,$H$3),1,0),2)&amp;",x00,+"&amp;RIGHT("00000"&amp;G374,5)&amp;")"</f>
        <v>#N/A</v>
      </c>
      <c r="I374" s="15">
        <f t="shared" si="78"/>
        <v>0</v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s="14" customFormat="1">
      <c r="A375" s="14">
        <f t="shared" si="73"/>
        <v>71</v>
      </c>
      <c r="B375" s="16" t="e">
        <f t="shared" si="74"/>
        <v>#N/A</v>
      </c>
      <c r="C375" s="15" t="e">
        <f t="shared" si="79"/>
        <v>#N/A</v>
      </c>
      <c r="D375" s="15" t="e">
        <f t="shared" si="75"/>
        <v>#N/A</v>
      </c>
      <c r="E375" s="15" t="e">
        <f t="shared" si="76"/>
        <v>#N/A</v>
      </c>
      <c r="F375" s="15" t="e">
        <f t="shared" si="77"/>
        <v>#N/A</v>
      </c>
      <c r="G375" s="18" t="e">
        <f t="shared" si="80"/>
        <v>#N/A</v>
      </c>
      <c r="H375" s="17" t="e">
        <f>"SpriteMove(x"&amp;$V$3&amp;",x00,"&amp;IF(D375&lt;0,"-"&amp;RIGHT("00000"&amp;ABS(D375),5),"+"&amp;RIGHT("00000"&amp;D375,5))&amp;","&amp;IF(F375&lt;0,"-"&amp;RIGHT("00000"&amp;ABS(F375),5),"+"&amp;RIGHT("00000"&amp;F375,5))&amp;","&amp;IF(E375&lt;0,"-"&amp;RIGHT("00000"&amp;ABS(E375),5),"+"&amp;RIGHT("00000"&amp;E375,5))&amp;",x"&amp;DEC2HEX(IF(AND(A375=2,$H$2),2,0)+IF(AND(B375=1,$H$3),1,0),2)&amp;",x00,+"&amp;RIGHT("00000"&amp;G375,5)&amp;")"</f>
        <v>#N/A</v>
      </c>
      <c r="I375" s="15">
        <f t="shared" si="78"/>
        <v>0</v>
      </c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s="14" customFormat="1">
      <c r="A376" s="14">
        <f t="shared" si="73"/>
        <v>72</v>
      </c>
      <c r="B376" s="16" t="e">
        <f t="shared" si="74"/>
        <v>#N/A</v>
      </c>
      <c r="C376" s="15" t="e">
        <f t="shared" si="79"/>
        <v>#N/A</v>
      </c>
      <c r="D376" s="15" t="e">
        <f t="shared" si="75"/>
        <v>#N/A</v>
      </c>
      <c r="E376" s="15" t="e">
        <f t="shared" si="76"/>
        <v>#N/A</v>
      </c>
      <c r="F376" s="15" t="e">
        <f t="shared" si="77"/>
        <v>#N/A</v>
      </c>
      <c r="G376" s="18" t="e">
        <f t="shared" si="80"/>
        <v>#N/A</v>
      </c>
      <c r="H376" s="17" t="e">
        <f>"SpriteMove(x"&amp;$V$3&amp;",x00,"&amp;IF(D376&lt;0,"-"&amp;RIGHT("00000"&amp;ABS(D376),5),"+"&amp;RIGHT("00000"&amp;D376,5))&amp;","&amp;IF(F376&lt;0,"-"&amp;RIGHT("00000"&amp;ABS(F376),5),"+"&amp;RIGHT("00000"&amp;F376,5))&amp;","&amp;IF(E376&lt;0,"-"&amp;RIGHT("00000"&amp;ABS(E376),5),"+"&amp;RIGHT("00000"&amp;E376,5))&amp;",x"&amp;DEC2HEX(IF(AND(A376=2,$H$2),2,0)+IF(AND(B376=1,$H$3),1,0),2)&amp;",x00,+"&amp;RIGHT("00000"&amp;G376,5)&amp;")"</f>
        <v>#N/A</v>
      </c>
      <c r="I376" s="15">
        <f t="shared" si="78"/>
        <v>0</v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s="14" customFormat="1">
      <c r="A377" s="14">
        <f t="shared" si="73"/>
        <v>73</v>
      </c>
      <c r="B377" s="16" t="e">
        <f t="shared" si="74"/>
        <v>#N/A</v>
      </c>
      <c r="C377" s="15" t="e">
        <f t="shared" si="79"/>
        <v>#N/A</v>
      </c>
      <c r="D377" s="15" t="e">
        <f t="shared" si="75"/>
        <v>#N/A</v>
      </c>
      <c r="E377" s="15" t="e">
        <f t="shared" si="76"/>
        <v>#N/A</v>
      </c>
      <c r="F377" s="15" t="e">
        <f t="shared" si="77"/>
        <v>#N/A</v>
      </c>
      <c r="G377" s="18" t="e">
        <f t="shared" si="80"/>
        <v>#N/A</v>
      </c>
      <c r="H377" s="17" t="e">
        <f>"SpriteMove(x"&amp;$V$3&amp;",x00,"&amp;IF(D377&lt;0,"-"&amp;RIGHT("00000"&amp;ABS(D377),5),"+"&amp;RIGHT("00000"&amp;D377,5))&amp;","&amp;IF(F377&lt;0,"-"&amp;RIGHT("00000"&amp;ABS(F377),5),"+"&amp;RIGHT("00000"&amp;F377,5))&amp;","&amp;IF(E377&lt;0,"-"&amp;RIGHT("00000"&amp;ABS(E377),5),"+"&amp;RIGHT("00000"&amp;E377,5))&amp;",x"&amp;DEC2HEX(IF(AND(A377=2,$H$2),2,0)+IF(AND(B377=1,$H$3),1,0),2)&amp;",x00,+"&amp;RIGHT("00000"&amp;G377,5)&amp;")"</f>
        <v>#N/A</v>
      </c>
      <c r="I377" s="15">
        <f t="shared" si="78"/>
        <v>0</v>
      </c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s="14" customFormat="1">
      <c r="A378" s="14">
        <f t="shared" si="73"/>
        <v>74</v>
      </c>
      <c r="B378" s="16" t="e">
        <f t="shared" si="74"/>
        <v>#N/A</v>
      </c>
      <c r="C378" s="15" t="e">
        <f t="shared" si="79"/>
        <v>#N/A</v>
      </c>
      <c r="D378" s="15" t="e">
        <f t="shared" si="75"/>
        <v>#N/A</v>
      </c>
      <c r="E378" s="15" t="e">
        <f t="shared" si="76"/>
        <v>#N/A</v>
      </c>
      <c r="F378" s="15" t="e">
        <f t="shared" si="77"/>
        <v>#N/A</v>
      </c>
      <c r="G378" s="18" t="e">
        <f t="shared" si="80"/>
        <v>#N/A</v>
      </c>
      <c r="H378" s="17" t="e">
        <f>"SpriteMove(x"&amp;$V$3&amp;",x00,"&amp;IF(D378&lt;0,"-"&amp;RIGHT("00000"&amp;ABS(D378),5),"+"&amp;RIGHT("00000"&amp;D378,5))&amp;","&amp;IF(F378&lt;0,"-"&amp;RIGHT("00000"&amp;ABS(F378),5),"+"&amp;RIGHT("00000"&amp;F378,5))&amp;","&amp;IF(E378&lt;0,"-"&amp;RIGHT("00000"&amp;ABS(E378),5),"+"&amp;RIGHT("00000"&amp;E378,5))&amp;",x"&amp;DEC2HEX(IF(AND(A378=2,$H$2),2,0)+IF(AND(B378=1,$H$3),1,0),2)&amp;",x00,+"&amp;RIGHT("00000"&amp;G378,5)&amp;")"</f>
        <v>#N/A</v>
      </c>
      <c r="I378" s="15">
        <f t="shared" si="78"/>
        <v>0</v>
      </c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s="14" customFormat="1">
      <c r="A379" s="14">
        <f t="shared" si="73"/>
        <v>75</v>
      </c>
      <c r="B379" s="16" t="e">
        <f t="shared" si="74"/>
        <v>#N/A</v>
      </c>
      <c r="C379" s="15" t="e">
        <f t="shared" si="79"/>
        <v>#N/A</v>
      </c>
      <c r="D379" s="15" t="e">
        <f t="shared" si="75"/>
        <v>#N/A</v>
      </c>
      <c r="E379" s="15" t="e">
        <f t="shared" si="76"/>
        <v>#N/A</v>
      </c>
      <c r="F379" s="15" t="e">
        <f t="shared" si="77"/>
        <v>#N/A</v>
      </c>
      <c r="G379" s="18" t="e">
        <f t="shared" si="80"/>
        <v>#N/A</v>
      </c>
      <c r="H379" s="17" t="e">
        <f>"SpriteMove(x"&amp;$V$3&amp;",x00,"&amp;IF(D379&lt;0,"-"&amp;RIGHT("00000"&amp;ABS(D379),5),"+"&amp;RIGHT("00000"&amp;D379,5))&amp;","&amp;IF(F379&lt;0,"-"&amp;RIGHT("00000"&amp;ABS(F379),5),"+"&amp;RIGHT("00000"&amp;F379,5))&amp;","&amp;IF(E379&lt;0,"-"&amp;RIGHT("00000"&amp;ABS(E379),5),"+"&amp;RIGHT("00000"&amp;E379,5))&amp;",x"&amp;DEC2HEX(IF(AND(A379=2,$H$2),2,0)+IF(AND(B379=1,$H$3),1,0),2)&amp;",x00,+"&amp;RIGHT("00000"&amp;G379,5)&amp;")"</f>
        <v>#N/A</v>
      </c>
      <c r="I379" s="15">
        <f t="shared" si="78"/>
        <v>0</v>
      </c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s="14" customFormat="1">
      <c r="A380" s="14">
        <f t="shared" si="73"/>
        <v>76</v>
      </c>
      <c r="B380" s="16" t="e">
        <f t="shared" si="74"/>
        <v>#N/A</v>
      </c>
      <c r="C380" s="15" t="e">
        <f t="shared" si="79"/>
        <v>#N/A</v>
      </c>
      <c r="D380" s="15" t="e">
        <f t="shared" si="75"/>
        <v>#N/A</v>
      </c>
      <c r="E380" s="15" t="e">
        <f t="shared" si="76"/>
        <v>#N/A</v>
      </c>
      <c r="F380" s="15" t="e">
        <f t="shared" si="77"/>
        <v>#N/A</v>
      </c>
      <c r="G380" s="18" t="e">
        <f t="shared" si="80"/>
        <v>#N/A</v>
      </c>
      <c r="H380" s="17" t="e">
        <f>"SpriteMove(x"&amp;$V$3&amp;",x00,"&amp;IF(D380&lt;0,"-"&amp;RIGHT("00000"&amp;ABS(D380),5),"+"&amp;RIGHT("00000"&amp;D380,5))&amp;","&amp;IF(F380&lt;0,"-"&amp;RIGHT("00000"&amp;ABS(F380),5),"+"&amp;RIGHT("00000"&amp;F380,5))&amp;","&amp;IF(E380&lt;0,"-"&amp;RIGHT("00000"&amp;ABS(E380),5),"+"&amp;RIGHT("00000"&amp;E380,5))&amp;",x"&amp;DEC2HEX(IF(AND(A380=2,$H$2),2,0)+IF(AND(B380=1,$H$3),1,0),2)&amp;",x00,+"&amp;RIGHT("00000"&amp;G380,5)&amp;")"</f>
        <v>#N/A</v>
      </c>
      <c r="I380" s="15">
        <f t="shared" si="78"/>
        <v>0</v>
      </c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s="14" customFormat="1">
      <c r="A381" s="14">
        <f t="shared" si="73"/>
        <v>77</v>
      </c>
      <c r="B381" s="16" t="e">
        <f t="shared" si="74"/>
        <v>#N/A</v>
      </c>
      <c r="C381" s="15" t="e">
        <f t="shared" si="79"/>
        <v>#N/A</v>
      </c>
      <c r="D381" s="15" t="e">
        <f t="shared" si="75"/>
        <v>#N/A</v>
      </c>
      <c r="E381" s="15" t="e">
        <f t="shared" si="76"/>
        <v>#N/A</v>
      </c>
      <c r="F381" s="15" t="e">
        <f t="shared" si="77"/>
        <v>#N/A</v>
      </c>
      <c r="G381" s="18" t="e">
        <f t="shared" si="80"/>
        <v>#N/A</v>
      </c>
      <c r="H381" s="17" t="e">
        <f>"SpriteMove(x"&amp;$V$3&amp;",x00,"&amp;IF(D381&lt;0,"-"&amp;RIGHT("00000"&amp;ABS(D381),5),"+"&amp;RIGHT("00000"&amp;D381,5))&amp;","&amp;IF(F381&lt;0,"-"&amp;RIGHT("00000"&amp;ABS(F381),5),"+"&amp;RIGHT("00000"&amp;F381,5))&amp;","&amp;IF(E381&lt;0,"-"&amp;RIGHT("00000"&amp;ABS(E381),5),"+"&amp;RIGHT("00000"&amp;E381,5))&amp;",x"&amp;DEC2HEX(IF(AND(A381=2,$H$2),2,0)+IF(AND(B381=1,$H$3),1,0),2)&amp;",x00,+"&amp;RIGHT("00000"&amp;G381,5)&amp;")"</f>
        <v>#N/A</v>
      </c>
      <c r="I381" s="15">
        <f t="shared" si="78"/>
        <v>0</v>
      </c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s="14" customFormat="1">
      <c r="A382" s="14">
        <f t="shared" si="73"/>
        <v>78</v>
      </c>
      <c r="B382" s="16" t="e">
        <f t="shared" si="74"/>
        <v>#N/A</v>
      </c>
      <c r="C382" s="15" t="e">
        <f t="shared" si="79"/>
        <v>#N/A</v>
      </c>
      <c r="D382" s="15" t="e">
        <f t="shared" si="75"/>
        <v>#N/A</v>
      </c>
      <c r="E382" s="15" t="e">
        <f t="shared" si="76"/>
        <v>#N/A</v>
      </c>
      <c r="F382" s="15" t="e">
        <f t="shared" si="77"/>
        <v>#N/A</v>
      </c>
      <c r="G382" s="18" t="e">
        <f t="shared" si="80"/>
        <v>#N/A</v>
      </c>
      <c r="H382" s="17" t="e">
        <f>"SpriteMove(x"&amp;$V$3&amp;",x00,"&amp;IF(D382&lt;0,"-"&amp;RIGHT("00000"&amp;ABS(D382),5),"+"&amp;RIGHT("00000"&amp;D382,5))&amp;","&amp;IF(F382&lt;0,"-"&amp;RIGHT("00000"&amp;ABS(F382),5),"+"&amp;RIGHT("00000"&amp;F382,5))&amp;","&amp;IF(E382&lt;0,"-"&amp;RIGHT("00000"&amp;ABS(E382),5),"+"&amp;RIGHT("00000"&amp;E382,5))&amp;",x"&amp;DEC2HEX(IF(AND(A382=2,$H$2),2,0)+IF(AND(B382=1,$H$3),1,0),2)&amp;",x00,+"&amp;RIGHT("00000"&amp;G382,5)&amp;")"</f>
        <v>#N/A</v>
      </c>
      <c r="I382" s="15">
        <f t="shared" si="78"/>
        <v>0</v>
      </c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s="14" customFormat="1">
      <c r="A383" s="14">
        <f t="shared" si="73"/>
        <v>79</v>
      </c>
      <c r="B383" s="16" t="e">
        <f t="shared" si="74"/>
        <v>#N/A</v>
      </c>
      <c r="C383" s="15" t="e">
        <f t="shared" si="79"/>
        <v>#N/A</v>
      </c>
      <c r="D383" s="15" t="e">
        <f t="shared" si="75"/>
        <v>#N/A</v>
      </c>
      <c r="E383" s="15" t="e">
        <f t="shared" si="76"/>
        <v>#N/A</v>
      </c>
      <c r="F383" s="15" t="e">
        <f t="shared" si="77"/>
        <v>#N/A</v>
      </c>
      <c r="G383" s="18" t="e">
        <f t="shared" si="80"/>
        <v>#N/A</v>
      </c>
      <c r="H383" s="17" t="e">
        <f>"SpriteMove(x"&amp;$V$3&amp;",x00,"&amp;IF(D383&lt;0,"-"&amp;RIGHT("00000"&amp;ABS(D383),5),"+"&amp;RIGHT("00000"&amp;D383,5))&amp;","&amp;IF(F383&lt;0,"-"&amp;RIGHT("00000"&amp;ABS(F383),5),"+"&amp;RIGHT("00000"&amp;F383,5))&amp;","&amp;IF(E383&lt;0,"-"&amp;RIGHT("00000"&amp;ABS(E383),5),"+"&amp;RIGHT("00000"&amp;E383,5))&amp;",x"&amp;DEC2HEX(IF(AND(A383=2,$H$2),2,0)+IF(AND(B383=1,$H$3),1,0),2)&amp;",x00,+"&amp;RIGHT("00000"&amp;G383,5)&amp;")"</f>
        <v>#N/A</v>
      </c>
      <c r="I383" s="15">
        <f t="shared" si="78"/>
        <v>0</v>
      </c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s="14" customFormat="1">
      <c r="A384" s="14">
        <f t="shared" si="73"/>
        <v>80</v>
      </c>
      <c r="B384" s="16" t="e">
        <f t="shared" si="74"/>
        <v>#N/A</v>
      </c>
      <c r="C384" s="15" t="e">
        <f t="shared" si="79"/>
        <v>#N/A</v>
      </c>
      <c r="D384" s="15" t="e">
        <f t="shared" si="75"/>
        <v>#N/A</v>
      </c>
      <c r="E384" s="15" t="e">
        <f t="shared" si="76"/>
        <v>#N/A</v>
      </c>
      <c r="F384" s="15" t="e">
        <f t="shared" si="77"/>
        <v>#N/A</v>
      </c>
      <c r="G384" s="18" t="e">
        <f t="shared" si="80"/>
        <v>#N/A</v>
      </c>
      <c r="H384" s="17" t="e">
        <f>"SpriteMove(x"&amp;$V$3&amp;",x00,"&amp;IF(D384&lt;0,"-"&amp;RIGHT("00000"&amp;ABS(D384),5),"+"&amp;RIGHT("00000"&amp;D384,5))&amp;","&amp;IF(F384&lt;0,"-"&amp;RIGHT("00000"&amp;ABS(F384),5),"+"&amp;RIGHT("00000"&amp;F384,5))&amp;","&amp;IF(E384&lt;0,"-"&amp;RIGHT("00000"&amp;ABS(E384),5),"+"&amp;RIGHT("00000"&amp;E384,5))&amp;",x"&amp;DEC2HEX(IF(AND(A384=2,$H$2),2,0)+IF(AND(B384=1,$H$3),1,0),2)&amp;",x00,+"&amp;RIGHT("00000"&amp;G384,5)&amp;")"</f>
        <v>#N/A</v>
      </c>
      <c r="I384" s="15">
        <f t="shared" si="78"/>
        <v>0</v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s="14" customFormat="1">
      <c r="A385" s="14">
        <f t="shared" si="73"/>
        <v>81</v>
      </c>
      <c r="B385" s="16" t="e">
        <f t="shared" si="74"/>
        <v>#N/A</v>
      </c>
      <c r="C385" s="15" t="e">
        <f t="shared" si="79"/>
        <v>#N/A</v>
      </c>
      <c r="D385" s="15" t="e">
        <f t="shared" si="75"/>
        <v>#N/A</v>
      </c>
      <c r="E385" s="15" t="e">
        <f t="shared" si="76"/>
        <v>#N/A</v>
      </c>
      <c r="F385" s="15" t="e">
        <f t="shared" si="77"/>
        <v>#N/A</v>
      </c>
      <c r="G385" s="18" t="e">
        <f t="shared" si="80"/>
        <v>#N/A</v>
      </c>
      <c r="H385" s="17" t="e">
        <f>"SpriteMove(x"&amp;$V$3&amp;",x00,"&amp;IF(D385&lt;0,"-"&amp;RIGHT("00000"&amp;ABS(D385),5),"+"&amp;RIGHT("00000"&amp;D385,5))&amp;","&amp;IF(F385&lt;0,"-"&amp;RIGHT("00000"&amp;ABS(F385),5),"+"&amp;RIGHT("00000"&amp;F385,5))&amp;","&amp;IF(E385&lt;0,"-"&amp;RIGHT("00000"&amp;ABS(E385),5),"+"&amp;RIGHT("00000"&amp;E385,5))&amp;",x"&amp;DEC2HEX(IF(AND(A385=2,$H$2),2,0)+IF(AND(B385=1,$H$3),1,0),2)&amp;",x00,+"&amp;RIGHT("00000"&amp;G385,5)&amp;")"</f>
        <v>#N/A</v>
      </c>
      <c r="I385" s="15">
        <f t="shared" si="78"/>
        <v>0</v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s="14" customFormat="1">
      <c r="A386" s="14">
        <f t="shared" si="73"/>
        <v>82</v>
      </c>
      <c r="B386" s="16" t="e">
        <f t="shared" si="74"/>
        <v>#N/A</v>
      </c>
      <c r="C386" s="15" t="e">
        <f t="shared" si="79"/>
        <v>#N/A</v>
      </c>
      <c r="D386" s="15" t="e">
        <f t="shared" si="75"/>
        <v>#N/A</v>
      </c>
      <c r="E386" s="15" t="e">
        <f t="shared" si="76"/>
        <v>#N/A</v>
      </c>
      <c r="F386" s="15" t="e">
        <f t="shared" si="77"/>
        <v>#N/A</v>
      </c>
      <c r="G386" s="18" t="e">
        <f t="shared" si="80"/>
        <v>#N/A</v>
      </c>
      <c r="H386" s="17" t="e">
        <f>"SpriteMove(x"&amp;$V$3&amp;",x00,"&amp;IF(D386&lt;0,"-"&amp;RIGHT("00000"&amp;ABS(D386),5),"+"&amp;RIGHT("00000"&amp;D386,5))&amp;","&amp;IF(F386&lt;0,"-"&amp;RIGHT("00000"&amp;ABS(F386),5),"+"&amp;RIGHT("00000"&amp;F386,5))&amp;","&amp;IF(E386&lt;0,"-"&amp;RIGHT("00000"&amp;ABS(E386),5),"+"&amp;RIGHT("00000"&amp;E386,5))&amp;",x"&amp;DEC2HEX(IF(AND(A386=2,$H$2),2,0)+IF(AND(B386=1,$H$3),1,0),2)&amp;",x00,+"&amp;RIGHT("00000"&amp;G386,5)&amp;")"</f>
        <v>#N/A</v>
      </c>
      <c r="I386" s="15">
        <f t="shared" si="78"/>
        <v>0</v>
      </c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s="14" customFormat="1">
      <c r="A387" s="14">
        <f t="shared" si="73"/>
        <v>83</v>
      </c>
      <c r="B387" s="16" t="e">
        <f t="shared" si="74"/>
        <v>#N/A</v>
      </c>
      <c r="C387" s="15" t="e">
        <f t="shared" si="79"/>
        <v>#N/A</v>
      </c>
      <c r="D387" s="15" t="e">
        <f t="shared" si="75"/>
        <v>#N/A</v>
      </c>
      <c r="E387" s="15" t="e">
        <f t="shared" si="76"/>
        <v>#N/A</v>
      </c>
      <c r="F387" s="15" t="e">
        <f t="shared" si="77"/>
        <v>#N/A</v>
      </c>
      <c r="G387" s="18" t="e">
        <f t="shared" si="80"/>
        <v>#N/A</v>
      </c>
      <c r="H387" s="17" t="e">
        <f>"SpriteMove(x"&amp;$V$3&amp;",x00,"&amp;IF(D387&lt;0,"-"&amp;RIGHT("00000"&amp;ABS(D387),5),"+"&amp;RIGHT("00000"&amp;D387,5))&amp;","&amp;IF(F387&lt;0,"-"&amp;RIGHT("00000"&amp;ABS(F387),5),"+"&amp;RIGHT("00000"&amp;F387,5))&amp;","&amp;IF(E387&lt;0,"-"&amp;RIGHT("00000"&amp;ABS(E387),5),"+"&amp;RIGHT("00000"&amp;E387,5))&amp;",x"&amp;DEC2HEX(IF(AND(A387=2,$H$2),2,0)+IF(AND(B387=1,$H$3),1,0),2)&amp;",x00,+"&amp;RIGHT("00000"&amp;G387,5)&amp;")"</f>
        <v>#N/A</v>
      </c>
      <c r="I387" s="15">
        <f t="shared" si="78"/>
        <v>0</v>
      </c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s="14" customFormat="1">
      <c r="A388" s="14">
        <f t="shared" si="73"/>
        <v>84</v>
      </c>
      <c r="B388" s="16" t="e">
        <f t="shared" si="74"/>
        <v>#N/A</v>
      </c>
      <c r="C388" s="15" t="e">
        <f t="shared" si="79"/>
        <v>#N/A</v>
      </c>
      <c r="D388" s="15" t="e">
        <f t="shared" si="75"/>
        <v>#N/A</v>
      </c>
      <c r="E388" s="15" t="e">
        <f t="shared" si="76"/>
        <v>#N/A</v>
      </c>
      <c r="F388" s="15" t="e">
        <f t="shared" si="77"/>
        <v>#N/A</v>
      </c>
      <c r="G388" s="18" t="e">
        <f t="shared" si="80"/>
        <v>#N/A</v>
      </c>
      <c r="H388" s="17" t="e">
        <f>"SpriteMove(x"&amp;$V$3&amp;",x00,"&amp;IF(D388&lt;0,"-"&amp;RIGHT("00000"&amp;ABS(D388),5),"+"&amp;RIGHT("00000"&amp;D388,5))&amp;","&amp;IF(F388&lt;0,"-"&amp;RIGHT("00000"&amp;ABS(F388),5),"+"&amp;RIGHT("00000"&amp;F388,5))&amp;","&amp;IF(E388&lt;0,"-"&amp;RIGHT("00000"&amp;ABS(E388),5),"+"&amp;RIGHT("00000"&amp;E388,5))&amp;",x"&amp;DEC2HEX(IF(AND(A388=2,$H$2),2,0)+IF(AND(B388=1,$H$3),1,0),2)&amp;",x00,+"&amp;RIGHT("00000"&amp;G388,5)&amp;")"</f>
        <v>#N/A</v>
      </c>
      <c r="I388" s="15">
        <f t="shared" si="78"/>
        <v>0</v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s="14" customFormat="1">
      <c r="A389" s="14">
        <f t="shared" si="73"/>
        <v>85</v>
      </c>
      <c r="B389" s="16" t="e">
        <f t="shared" si="74"/>
        <v>#N/A</v>
      </c>
      <c r="C389" s="15" t="e">
        <f t="shared" si="79"/>
        <v>#N/A</v>
      </c>
      <c r="D389" s="15" t="e">
        <f t="shared" si="75"/>
        <v>#N/A</v>
      </c>
      <c r="E389" s="15" t="e">
        <f t="shared" si="76"/>
        <v>#N/A</v>
      </c>
      <c r="F389" s="15" t="e">
        <f t="shared" si="77"/>
        <v>#N/A</v>
      </c>
      <c r="G389" s="18" t="e">
        <f t="shared" si="80"/>
        <v>#N/A</v>
      </c>
      <c r="H389" s="17" t="e">
        <f>"SpriteMove(x"&amp;$V$3&amp;",x00,"&amp;IF(D389&lt;0,"-"&amp;RIGHT("00000"&amp;ABS(D389),5),"+"&amp;RIGHT("00000"&amp;D389,5))&amp;","&amp;IF(F389&lt;0,"-"&amp;RIGHT("00000"&amp;ABS(F389),5),"+"&amp;RIGHT("00000"&amp;F389,5))&amp;","&amp;IF(E389&lt;0,"-"&amp;RIGHT("00000"&amp;ABS(E389),5),"+"&amp;RIGHT("00000"&amp;E389,5))&amp;",x"&amp;DEC2HEX(IF(AND(A389=2,$H$2),2,0)+IF(AND(B389=1,$H$3),1,0),2)&amp;",x00,+"&amp;RIGHT("00000"&amp;G389,5)&amp;")"</f>
        <v>#N/A</v>
      </c>
      <c r="I389" s="15">
        <f t="shared" si="78"/>
        <v>0</v>
      </c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s="14" customFormat="1">
      <c r="A390" s="14">
        <f t="shared" si="73"/>
        <v>86</v>
      </c>
      <c r="B390" s="16" t="e">
        <f t="shared" si="74"/>
        <v>#N/A</v>
      </c>
      <c r="C390" s="15" t="e">
        <f t="shared" si="79"/>
        <v>#N/A</v>
      </c>
      <c r="D390" s="15" t="e">
        <f t="shared" si="75"/>
        <v>#N/A</v>
      </c>
      <c r="E390" s="15" t="e">
        <f t="shared" si="76"/>
        <v>#N/A</v>
      </c>
      <c r="F390" s="15" t="e">
        <f t="shared" si="77"/>
        <v>#N/A</v>
      </c>
      <c r="G390" s="18" t="e">
        <f t="shared" si="80"/>
        <v>#N/A</v>
      </c>
      <c r="H390" s="17" t="e">
        <f>"SpriteMove(x"&amp;$V$3&amp;",x00,"&amp;IF(D390&lt;0,"-"&amp;RIGHT("00000"&amp;ABS(D390),5),"+"&amp;RIGHT("00000"&amp;D390,5))&amp;","&amp;IF(F390&lt;0,"-"&amp;RIGHT("00000"&amp;ABS(F390),5),"+"&amp;RIGHT("00000"&amp;F390,5))&amp;","&amp;IF(E390&lt;0,"-"&amp;RIGHT("00000"&amp;ABS(E390),5),"+"&amp;RIGHT("00000"&amp;E390,5))&amp;",x"&amp;DEC2HEX(IF(AND(A390=2,$H$2),2,0)+IF(AND(B390=1,$H$3),1,0),2)&amp;",x00,+"&amp;RIGHT("00000"&amp;G390,5)&amp;")"</f>
        <v>#N/A</v>
      </c>
      <c r="I390" s="15">
        <f t="shared" si="78"/>
        <v>0</v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s="14" customFormat="1">
      <c r="A391" s="14">
        <f t="shared" si="73"/>
        <v>87</v>
      </c>
      <c r="B391" s="16" t="e">
        <f t="shared" si="74"/>
        <v>#N/A</v>
      </c>
      <c r="C391" s="15" t="e">
        <f t="shared" si="79"/>
        <v>#N/A</v>
      </c>
      <c r="D391" s="15" t="e">
        <f t="shared" si="75"/>
        <v>#N/A</v>
      </c>
      <c r="E391" s="15" t="e">
        <f t="shared" si="76"/>
        <v>#N/A</v>
      </c>
      <c r="F391" s="15" t="e">
        <f t="shared" si="77"/>
        <v>#N/A</v>
      </c>
      <c r="G391" s="18" t="e">
        <f t="shared" si="80"/>
        <v>#N/A</v>
      </c>
      <c r="H391" s="17" t="e">
        <f>"SpriteMove(x"&amp;$V$3&amp;",x00,"&amp;IF(D391&lt;0,"-"&amp;RIGHT("00000"&amp;ABS(D391),5),"+"&amp;RIGHT("00000"&amp;D391,5))&amp;","&amp;IF(F391&lt;0,"-"&amp;RIGHT("00000"&amp;ABS(F391),5),"+"&amp;RIGHT("00000"&amp;F391,5))&amp;","&amp;IF(E391&lt;0,"-"&amp;RIGHT("00000"&amp;ABS(E391),5),"+"&amp;RIGHT("00000"&amp;E391,5))&amp;",x"&amp;DEC2HEX(IF(AND(A391=2,$H$2),2,0)+IF(AND(B391=1,$H$3),1,0),2)&amp;",x00,+"&amp;RIGHT("00000"&amp;G391,5)&amp;")"</f>
        <v>#N/A</v>
      </c>
      <c r="I391" s="15">
        <f t="shared" si="78"/>
        <v>0</v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s="14" customFormat="1">
      <c r="A392" s="14">
        <f t="shared" si="73"/>
        <v>88</v>
      </c>
      <c r="B392" s="16" t="e">
        <f t="shared" si="74"/>
        <v>#N/A</v>
      </c>
      <c r="C392" s="15" t="e">
        <f t="shared" si="79"/>
        <v>#N/A</v>
      </c>
      <c r="D392" s="15" t="e">
        <f t="shared" si="75"/>
        <v>#N/A</v>
      </c>
      <c r="E392" s="15" t="e">
        <f t="shared" si="76"/>
        <v>#N/A</v>
      </c>
      <c r="F392" s="15" t="e">
        <f t="shared" si="77"/>
        <v>#N/A</v>
      </c>
      <c r="G392" s="18" t="e">
        <f t="shared" si="80"/>
        <v>#N/A</v>
      </c>
      <c r="H392" s="17" t="e">
        <f>"SpriteMove(x"&amp;$V$3&amp;",x00,"&amp;IF(D392&lt;0,"-"&amp;RIGHT("00000"&amp;ABS(D392),5),"+"&amp;RIGHT("00000"&amp;D392,5))&amp;","&amp;IF(F392&lt;0,"-"&amp;RIGHT("00000"&amp;ABS(F392),5),"+"&amp;RIGHT("00000"&amp;F392,5))&amp;","&amp;IF(E392&lt;0,"-"&amp;RIGHT("00000"&amp;ABS(E392),5),"+"&amp;RIGHT("00000"&amp;E392,5))&amp;",x"&amp;DEC2HEX(IF(AND(A392=2,$H$2),2,0)+IF(AND(B392=1,$H$3),1,0),2)&amp;",x00,+"&amp;RIGHT("00000"&amp;G392,5)&amp;")"</f>
        <v>#N/A</v>
      </c>
      <c r="I392" s="15">
        <f t="shared" si="78"/>
        <v>0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s="14" customFormat="1">
      <c r="A393" s="14">
        <f t="shared" si="73"/>
        <v>89</v>
      </c>
      <c r="B393" s="16" t="e">
        <f t="shared" si="74"/>
        <v>#N/A</v>
      </c>
      <c r="C393" s="15" t="e">
        <f t="shared" si="79"/>
        <v>#N/A</v>
      </c>
      <c r="D393" s="15" t="e">
        <f t="shared" si="75"/>
        <v>#N/A</v>
      </c>
      <c r="E393" s="15" t="e">
        <f t="shared" si="76"/>
        <v>#N/A</v>
      </c>
      <c r="F393" s="15" t="e">
        <f t="shared" si="77"/>
        <v>#N/A</v>
      </c>
      <c r="G393" s="18" t="e">
        <f t="shared" si="80"/>
        <v>#N/A</v>
      </c>
      <c r="H393" s="17" t="e">
        <f>"SpriteMove(x"&amp;$V$3&amp;",x00,"&amp;IF(D393&lt;0,"-"&amp;RIGHT("00000"&amp;ABS(D393),5),"+"&amp;RIGHT("00000"&amp;D393,5))&amp;","&amp;IF(F393&lt;0,"-"&amp;RIGHT("00000"&amp;ABS(F393),5),"+"&amp;RIGHT("00000"&amp;F393,5))&amp;","&amp;IF(E393&lt;0,"-"&amp;RIGHT("00000"&amp;ABS(E393),5),"+"&amp;RIGHT("00000"&amp;E393,5))&amp;",x"&amp;DEC2HEX(IF(AND(A393=2,$H$2),2,0)+IF(AND(B393=1,$H$3),1,0),2)&amp;",x00,+"&amp;RIGHT("00000"&amp;G393,5)&amp;")"</f>
        <v>#N/A</v>
      </c>
      <c r="I393" s="15">
        <f t="shared" si="78"/>
        <v>0</v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s="14" customFormat="1">
      <c r="A394" s="14">
        <f t="shared" si="73"/>
        <v>90</v>
      </c>
      <c r="B394" s="16" t="e">
        <f t="shared" si="74"/>
        <v>#N/A</v>
      </c>
      <c r="C394" s="15" t="e">
        <f t="shared" si="79"/>
        <v>#N/A</v>
      </c>
      <c r="D394" s="15" t="e">
        <f t="shared" si="75"/>
        <v>#N/A</v>
      </c>
      <c r="E394" s="15" t="e">
        <f t="shared" si="76"/>
        <v>#N/A</v>
      </c>
      <c r="F394" s="15" t="e">
        <f t="shared" si="77"/>
        <v>#N/A</v>
      </c>
      <c r="G394" s="18" t="e">
        <f t="shared" si="80"/>
        <v>#N/A</v>
      </c>
      <c r="H394" s="17" t="e">
        <f>"SpriteMove(x"&amp;$V$3&amp;",x00,"&amp;IF(D394&lt;0,"-"&amp;RIGHT("00000"&amp;ABS(D394),5),"+"&amp;RIGHT("00000"&amp;D394,5))&amp;","&amp;IF(F394&lt;0,"-"&amp;RIGHT("00000"&amp;ABS(F394),5),"+"&amp;RIGHT("00000"&amp;F394,5))&amp;","&amp;IF(E394&lt;0,"-"&amp;RIGHT("00000"&amp;ABS(E394),5),"+"&amp;RIGHT("00000"&amp;E394,5))&amp;",x"&amp;DEC2HEX(IF(AND(A394=2,$H$2),2,0)+IF(AND(B394=1,$H$3),1,0),2)&amp;",x00,+"&amp;RIGHT("00000"&amp;G394,5)&amp;")"</f>
        <v>#N/A</v>
      </c>
      <c r="I394" s="15">
        <f t="shared" si="78"/>
        <v>0</v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s="14" customFormat="1">
      <c r="A395" s="14">
        <f t="shared" ref="A395:A404" si="81">A394+1</f>
        <v>91</v>
      </c>
      <c r="B395" s="16" t="e">
        <f t="shared" si="74"/>
        <v>#N/A</v>
      </c>
      <c r="C395" s="15" t="e">
        <f t="shared" si="79"/>
        <v>#N/A</v>
      </c>
      <c r="D395" s="15" t="e">
        <f t="shared" si="75"/>
        <v>#N/A</v>
      </c>
      <c r="E395" s="15" t="e">
        <f t="shared" si="76"/>
        <v>#N/A</v>
      </c>
      <c r="F395" s="15" t="e">
        <f t="shared" si="77"/>
        <v>#N/A</v>
      </c>
      <c r="G395" s="18" t="e">
        <f t="shared" si="80"/>
        <v>#N/A</v>
      </c>
      <c r="H395" s="17" t="e">
        <f>"SpriteMove(x"&amp;$V$3&amp;",x00,"&amp;IF(D395&lt;0,"-"&amp;RIGHT("00000"&amp;ABS(D395),5),"+"&amp;RIGHT("00000"&amp;D395,5))&amp;","&amp;IF(F395&lt;0,"-"&amp;RIGHT("00000"&amp;ABS(F395),5),"+"&amp;RIGHT("00000"&amp;F395,5))&amp;","&amp;IF(E395&lt;0,"-"&amp;RIGHT("00000"&amp;ABS(E395),5),"+"&amp;RIGHT("00000"&amp;E395,5))&amp;",x"&amp;DEC2HEX(IF(AND(A395=2,$H$2),2,0)+IF(AND(B395=1,$H$3),1,0),2)&amp;",x00,+"&amp;RIGHT("00000"&amp;G395,5)&amp;")"</f>
        <v>#N/A</v>
      </c>
      <c r="I395" s="15">
        <f t="shared" si="78"/>
        <v>0</v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s="14" customFormat="1">
      <c r="A396" s="14">
        <f t="shared" si="81"/>
        <v>92</v>
      </c>
      <c r="B396" s="16" t="e">
        <f t="shared" si="74"/>
        <v>#N/A</v>
      </c>
      <c r="C396" s="15" t="e">
        <f t="shared" si="79"/>
        <v>#N/A</v>
      </c>
      <c r="D396" s="15" t="e">
        <f t="shared" si="75"/>
        <v>#N/A</v>
      </c>
      <c r="E396" s="15" t="e">
        <f t="shared" si="76"/>
        <v>#N/A</v>
      </c>
      <c r="F396" s="15" t="e">
        <f t="shared" si="77"/>
        <v>#N/A</v>
      </c>
      <c r="G396" s="18" t="e">
        <f t="shared" si="80"/>
        <v>#N/A</v>
      </c>
      <c r="H396" s="17" t="e">
        <f>"SpriteMove(x"&amp;$V$3&amp;",x00,"&amp;IF(D396&lt;0,"-"&amp;RIGHT("00000"&amp;ABS(D396),5),"+"&amp;RIGHT("00000"&amp;D396,5))&amp;","&amp;IF(F396&lt;0,"-"&amp;RIGHT("00000"&amp;ABS(F396),5),"+"&amp;RIGHT("00000"&amp;F396,5))&amp;","&amp;IF(E396&lt;0,"-"&amp;RIGHT("00000"&amp;ABS(E396),5),"+"&amp;RIGHT("00000"&amp;E396,5))&amp;",x"&amp;DEC2HEX(IF(AND(A396=2,$H$2),2,0)+IF(AND(B396=1,$H$3),1,0),2)&amp;",x00,+"&amp;RIGHT("00000"&amp;G396,5)&amp;")"</f>
        <v>#N/A</v>
      </c>
      <c r="I396" s="15">
        <f t="shared" si="78"/>
        <v>0</v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s="14" customFormat="1">
      <c r="A397" s="14">
        <f t="shared" si="81"/>
        <v>93</v>
      </c>
      <c r="B397" s="16" t="e">
        <f t="shared" si="74"/>
        <v>#N/A</v>
      </c>
      <c r="C397" s="15" t="e">
        <f t="shared" si="79"/>
        <v>#N/A</v>
      </c>
      <c r="D397" s="15" t="e">
        <f t="shared" si="75"/>
        <v>#N/A</v>
      </c>
      <c r="E397" s="15" t="e">
        <f t="shared" si="76"/>
        <v>#N/A</v>
      </c>
      <c r="F397" s="15" t="e">
        <f t="shared" si="77"/>
        <v>#N/A</v>
      </c>
      <c r="G397" s="18" t="e">
        <f t="shared" si="80"/>
        <v>#N/A</v>
      </c>
      <c r="H397" s="17" t="e">
        <f>"SpriteMove(x"&amp;$V$3&amp;",x00,"&amp;IF(D397&lt;0,"-"&amp;RIGHT("00000"&amp;ABS(D397),5),"+"&amp;RIGHT("00000"&amp;D397,5))&amp;","&amp;IF(F397&lt;0,"-"&amp;RIGHT("00000"&amp;ABS(F397),5),"+"&amp;RIGHT("00000"&amp;F397,5))&amp;","&amp;IF(E397&lt;0,"-"&amp;RIGHT("00000"&amp;ABS(E397),5),"+"&amp;RIGHT("00000"&amp;E397,5))&amp;",x"&amp;DEC2HEX(IF(AND(A397=2,$H$2),2,0)+IF(AND(B397=1,$H$3),1,0),2)&amp;",x00,+"&amp;RIGHT("00000"&amp;G397,5)&amp;")"</f>
        <v>#N/A</v>
      </c>
      <c r="I397" s="15">
        <f t="shared" si="78"/>
        <v>0</v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s="14" customFormat="1">
      <c r="A398" s="14">
        <f t="shared" si="81"/>
        <v>94</v>
      </c>
      <c r="B398" s="16" t="e">
        <f t="shared" si="74"/>
        <v>#N/A</v>
      </c>
      <c r="C398" s="15" t="e">
        <f t="shared" si="79"/>
        <v>#N/A</v>
      </c>
      <c r="D398" s="15" t="e">
        <f t="shared" si="75"/>
        <v>#N/A</v>
      </c>
      <c r="E398" s="15" t="e">
        <f t="shared" si="76"/>
        <v>#N/A</v>
      </c>
      <c r="F398" s="15" t="e">
        <f t="shared" si="77"/>
        <v>#N/A</v>
      </c>
      <c r="G398" s="18" t="e">
        <f t="shared" si="80"/>
        <v>#N/A</v>
      </c>
      <c r="H398" s="17" t="e">
        <f>"SpriteMove(x"&amp;$V$3&amp;",x00,"&amp;IF(D398&lt;0,"-"&amp;RIGHT("00000"&amp;ABS(D398),5),"+"&amp;RIGHT("00000"&amp;D398,5))&amp;","&amp;IF(F398&lt;0,"-"&amp;RIGHT("00000"&amp;ABS(F398),5),"+"&amp;RIGHT("00000"&amp;F398,5))&amp;","&amp;IF(E398&lt;0,"-"&amp;RIGHT("00000"&amp;ABS(E398),5),"+"&amp;RIGHT("00000"&amp;E398,5))&amp;",x"&amp;DEC2HEX(IF(AND(A398=2,$H$2),2,0)+IF(AND(B398=1,$H$3),1,0),2)&amp;",x00,+"&amp;RIGHT("00000"&amp;G398,5)&amp;")"</f>
        <v>#N/A</v>
      </c>
      <c r="I398" s="15">
        <f t="shared" si="78"/>
        <v>0</v>
      </c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s="14" customFormat="1">
      <c r="A399" s="14">
        <f t="shared" si="81"/>
        <v>95</v>
      </c>
      <c r="B399" s="16" t="e">
        <f t="shared" si="74"/>
        <v>#N/A</v>
      </c>
      <c r="C399" s="15" t="e">
        <f t="shared" si="79"/>
        <v>#N/A</v>
      </c>
      <c r="D399" s="15" t="e">
        <f t="shared" si="75"/>
        <v>#N/A</v>
      </c>
      <c r="E399" s="15" t="e">
        <f t="shared" si="76"/>
        <v>#N/A</v>
      </c>
      <c r="F399" s="15" t="e">
        <f t="shared" si="77"/>
        <v>#N/A</v>
      </c>
      <c r="G399" s="18" t="e">
        <f t="shared" si="80"/>
        <v>#N/A</v>
      </c>
      <c r="H399" s="17" t="e">
        <f>"SpriteMove(x"&amp;$V$3&amp;",x00,"&amp;IF(D399&lt;0,"-"&amp;RIGHT("00000"&amp;ABS(D399),5),"+"&amp;RIGHT("00000"&amp;D399,5))&amp;","&amp;IF(F399&lt;0,"-"&amp;RIGHT("00000"&amp;ABS(F399),5),"+"&amp;RIGHT("00000"&amp;F399,5))&amp;","&amp;IF(E399&lt;0,"-"&amp;RIGHT("00000"&amp;ABS(E399),5),"+"&amp;RIGHT("00000"&amp;E399,5))&amp;",x"&amp;DEC2HEX(IF(AND(A399=2,$H$2),2,0)+IF(AND(B399=1,$H$3),1,0),2)&amp;",x00,+"&amp;RIGHT("00000"&amp;G399,5)&amp;")"</f>
        <v>#N/A</v>
      </c>
      <c r="I399" s="15">
        <f t="shared" si="78"/>
        <v>0</v>
      </c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s="14" customFormat="1">
      <c r="A400" s="14">
        <f t="shared" si="81"/>
        <v>96</v>
      </c>
      <c r="B400" s="16" t="e">
        <f t="shared" si="74"/>
        <v>#N/A</v>
      </c>
      <c r="C400" s="15" t="e">
        <f t="shared" si="79"/>
        <v>#N/A</v>
      </c>
      <c r="D400" s="15" t="e">
        <f t="shared" si="75"/>
        <v>#N/A</v>
      </c>
      <c r="E400" s="15" t="e">
        <f t="shared" si="76"/>
        <v>#N/A</v>
      </c>
      <c r="F400" s="15" t="e">
        <f t="shared" si="77"/>
        <v>#N/A</v>
      </c>
      <c r="G400" s="18" t="e">
        <f t="shared" si="80"/>
        <v>#N/A</v>
      </c>
      <c r="H400" s="17" t="e">
        <f>"SpriteMove(x"&amp;$V$3&amp;",x00,"&amp;IF(D400&lt;0,"-"&amp;RIGHT("00000"&amp;ABS(D400),5),"+"&amp;RIGHT("00000"&amp;D400,5))&amp;","&amp;IF(F400&lt;0,"-"&amp;RIGHT("00000"&amp;ABS(F400),5),"+"&amp;RIGHT("00000"&amp;F400,5))&amp;","&amp;IF(E400&lt;0,"-"&amp;RIGHT("00000"&amp;ABS(E400),5),"+"&amp;RIGHT("00000"&amp;E400,5))&amp;",x"&amp;DEC2HEX(IF(AND(A400=2,$H$2),2,0)+IF(AND(B400=1,$H$3),1,0),2)&amp;",x00,+"&amp;RIGHT("00000"&amp;G400,5)&amp;")"</f>
        <v>#N/A</v>
      </c>
      <c r="I400" s="15">
        <f t="shared" si="78"/>
        <v>0</v>
      </c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s="14" customFormat="1">
      <c r="A401" s="14">
        <f t="shared" si="81"/>
        <v>97</v>
      </c>
      <c r="B401" s="16" t="e">
        <f t="shared" si="74"/>
        <v>#N/A</v>
      </c>
      <c r="C401" s="15" t="e">
        <f t="shared" si="79"/>
        <v>#N/A</v>
      </c>
      <c r="D401" s="15" t="e">
        <f t="shared" si="75"/>
        <v>#N/A</v>
      </c>
      <c r="E401" s="15" t="e">
        <f t="shared" si="76"/>
        <v>#N/A</v>
      </c>
      <c r="F401" s="15" t="e">
        <f t="shared" si="77"/>
        <v>#N/A</v>
      </c>
      <c r="G401" s="18" t="e">
        <f t="shared" si="80"/>
        <v>#N/A</v>
      </c>
      <c r="H401" s="17" t="e">
        <f>"SpriteMove(x"&amp;$V$3&amp;",x00,"&amp;IF(D401&lt;0,"-"&amp;RIGHT("00000"&amp;ABS(D401),5),"+"&amp;RIGHT("00000"&amp;D401,5))&amp;","&amp;IF(F401&lt;0,"-"&amp;RIGHT("00000"&amp;ABS(F401),5),"+"&amp;RIGHT("00000"&amp;F401,5))&amp;","&amp;IF(E401&lt;0,"-"&amp;RIGHT("00000"&amp;ABS(E401),5),"+"&amp;RIGHT("00000"&amp;E401,5))&amp;",x"&amp;DEC2HEX(IF(AND(A401=2,$H$2),2,0)+IF(AND(B401=1,$H$3),1,0),2)&amp;",x00,+"&amp;RIGHT("00000"&amp;G401,5)&amp;")"</f>
        <v>#N/A</v>
      </c>
      <c r="I401" s="15">
        <f t="shared" si="78"/>
        <v>0</v>
      </c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s="14" customFormat="1">
      <c r="A402" s="14">
        <f t="shared" si="81"/>
        <v>98</v>
      </c>
      <c r="B402" s="16" t="e">
        <f t="shared" si="74"/>
        <v>#N/A</v>
      </c>
      <c r="C402" s="15" t="e">
        <f t="shared" si="79"/>
        <v>#N/A</v>
      </c>
      <c r="D402" s="15" t="e">
        <f t="shared" si="75"/>
        <v>#N/A</v>
      </c>
      <c r="E402" s="15" t="e">
        <f t="shared" si="76"/>
        <v>#N/A</v>
      </c>
      <c r="F402" s="15" t="e">
        <f t="shared" si="77"/>
        <v>#N/A</v>
      </c>
      <c r="G402" s="18" t="e">
        <f t="shared" si="80"/>
        <v>#N/A</v>
      </c>
      <c r="H402" s="17" t="e">
        <f>"SpriteMove(x"&amp;$V$3&amp;",x00,"&amp;IF(D402&lt;0,"-"&amp;RIGHT("00000"&amp;ABS(D402),5),"+"&amp;RIGHT("00000"&amp;D402,5))&amp;","&amp;IF(F402&lt;0,"-"&amp;RIGHT("00000"&amp;ABS(F402),5),"+"&amp;RIGHT("00000"&amp;F402,5))&amp;","&amp;IF(E402&lt;0,"-"&amp;RIGHT("00000"&amp;ABS(E402),5),"+"&amp;RIGHT("00000"&amp;E402,5))&amp;",x"&amp;DEC2HEX(IF(AND(A402=2,$H$2),2,0)+IF(AND(B402=1,$H$3),1,0),2)&amp;",x00,+"&amp;RIGHT("00000"&amp;G402,5)&amp;")"</f>
        <v>#N/A</v>
      </c>
      <c r="I402" s="15">
        <f t="shared" si="78"/>
        <v>0</v>
      </c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s="14" customFormat="1">
      <c r="A403" s="14">
        <f t="shared" si="81"/>
        <v>99</v>
      </c>
      <c r="B403" s="16" t="e">
        <f t="shared" si="74"/>
        <v>#N/A</v>
      </c>
      <c r="C403" s="15" t="e">
        <f t="shared" si="79"/>
        <v>#N/A</v>
      </c>
      <c r="D403" s="15" t="e">
        <f t="shared" si="75"/>
        <v>#N/A</v>
      </c>
      <c r="E403" s="15" t="e">
        <f t="shared" si="76"/>
        <v>#N/A</v>
      </c>
      <c r="F403" s="15" t="e">
        <f t="shared" si="77"/>
        <v>#N/A</v>
      </c>
      <c r="G403" s="18" t="e">
        <f t="shared" si="80"/>
        <v>#N/A</v>
      </c>
      <c r="H403" s="17" t="e">
        <f>"SpriteMove(x"&amp;$V$3&amp;",x00,"&amp;IF(D403&lt;0,"-"&amp;RIGHT("00000"&amp;ABS(D403),5),"+"&amp;RIGHT("00000"&amp;D403,5))&amp;","&amp;IF(F403&lt;0,"-"&amp;RIGHT("00000"&amp;ABS(F403),5),"+"&amp;RIGHT("00000"&amp;F403,5))&amp;","&amp;IF(E403&lt;0,"-"&amp;RIGHT("00000"&amp;ABS(E403),5),"+"&amp;RIGHT("00000"&amp;E403,5))&amp;",x"&amp;DEC2HEX(IF(AND(A403=2,$H$2),2,0)+IF(AND(B403=1,$H$3),1,0),2)&amp;",x00,+"&amp;RIGHT("00000"&amp;G403,5)&amp;")"</f>
        <v>#N/A</v>
      </c>
      <c r="I403" s="15">
        <f t="shared" si="78"/>
        <v>0</v>
      </c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s="14" customFormat="1">
      <c r="A404" s="14">
        <f t="shared" si="81"/>
        <v>100</v>
      </c>
      <c r="B404" s="16" t="e">
        <f t="shared" si="74"/>
        <v>#N/A</v>
      </c>
      <c r="C404" s="15" t="e">
        <f t="shared" si="79"/>
        <v>#N/A</v>
      </c>
      <c r="D404" s="15" t="e">
        <f t="shared" si="75"/>
        <v>#N/A</v>
      </c>
      <c r="E404" s="15" t="e">
        <f t="shared" si="76"/>
        <v>#N/A</v>
      </c>
      <c r="F404" s="15" t="e">
        <f t="shared" si="77"/>
        <v>#N/A</v>
      </c>
      <c r="G404" s="18" t="e">
        <f t="shared" si="80"/>
        <v>#N/A</v>
      </c>
      <c r="H404" s="17" t="e">
        <f>"SpriteMove(x"&amp;$V$3&amp;",x00,"&amp;IF(D404&lt;0,"-"&amp;RIGHT("00000"&amp;ABS(D404),5),"+"&amp;RIGHT("00000"&amp;D404,5))&amp;","&amp;IF(F404&lt;0,"-"&amp;RIGHT("00000"&amp;ABS(F404),5),"+"&amp;RIGHT("00000"&amp;F404,5))&amp;","&amp;IF(E404&lt;0,"-"&amp;RIGHT("00000"&amp;ABS(E404),5),"+"&amp;RIGHT("00000"&amp;E404,5))&amp;",x"&amp;DEC2HEX(IF(AND(A404=2,$H$2),2,0)+IF(AND(B404=1,$H$3),1,0),2)&amp;",x00,+"&amp;RIGHT("00000"&amp;G404,5)&amp;")"</f>
        <v>#N/A</v>
      </c>
      <c r="I404" s="15">
        <f t="shared" si="78"/>
        <v>0</v>
      </c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s="14" customFormat="1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s="14" customFormat="1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s="14" customFormat="1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s="14" customFormat="1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s="14" customFormat="1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s="14" customFormat="1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s="14" customFormat="1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s="14" customFormat="1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s="14" customFormat="1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s="14" customFormat="1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s="14" customFormat="1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s="14" customFormat="1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s="14" customFormat="1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s="14" customFormat="1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s="14" customFormat="1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s="14" customFormat="1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s="14" customFormat="1">
      <c r="A421" s="15">
        <v>0</v>
      </c>
      <c r="C421" s="15">
        <f>IF(LEN(D421),V29+1,V29)</f>
        <v>1</v>
      </c>
      <c r="D421" s="14" t="str">
        <f>IF($H$1,"BlockStart()","")</f>
        <v>BlockStart()</v>
      </c>
      <c r="E421" s="15"/>
      <c r="F421" s="15"/>
      <c r="G421" s="14">
        <v>1</v>
      </c>
      <c r="H421" s="14" t="str">
        <f t="shared" ref="H421:H452" si="82">IFERROR(VLOOKUP(G421,$C$421:$D$620,2,FALSE),"")</f>
        <v>BlockStart()</v>
      </c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s="14" customFormat="1">
      <c r="A422" s="15">
        <v>2</v>
      </c>
      <c r="B422" s="14">
        <v>0</v>
      </c>
      <c r="C422" s="15">
        <f t="shared" ref="C422:C485" si="83">IF(LEN(D422),C421+1,C421)</f>
        <v>2</v>
      </c>
      <c r="D422" s="14" t="str">
        <f>IF(A422&lt;=$I$304,IF(B422,"WaitSpriteMove(x"&amp;$V$3&amp;",x00)",INDEX($H$305:$H$404,A422)),"")</f>
        <v>SpriteMove(x80,x00,+00018,-00054,-00007,x00,x00,+00025)</v>
      </c>
      <c r="E422" s="15"/>
      <c r="F422" s="15"/>
      <c r="G422" s="14">
        <f>G421+1</f>
        <v>2</v>
      </c>
      <c r="H422" s="14" t="str">
        <f t="shared" si="82"/>
        <v>SpriteMove(x80,x00,+00018,-00054,-00007,x00,x00,+00025)</v>
      </c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s="14" customFormat="1">
      <c r="A423" s="15">
        <v>2</v>
      </c>
      <c r="B423" s="14">
        <v>1</v>
      </c>
      <c r="C423" s="15">
        <f t="shared" si="83"/>
        <v>3</v>
      </c>
      <c r="D423" s="14" t="str">
        <f t="shared" ref="D423:D486" si="84">IF(A423&lt;=$I$304,IF(B423,"WaitSpriteMove(x"&amp;$V$3&amp;",x00)",INDEX($H$305:$H$404,A423)),"")</f>
        <v>WaitSpriteMove(x80,x00)</v>
      </c>
      <c r="E423" s="15"/>
      <c r="F423" s="15"/>
      <c r="G423" s="14">
        <f t="shared" ref="G423:G486" si="85">G422+1</f>
        <v>3</v>
      </c>
      <c r="H423" s="14" t="str">
        <f t="shared" si="82"/>
        <v>WaitSpriteMove(x80,x00)</v>
      </c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s="14" customFormat="1">
      <c r="A424" s="15">
        <f>A422+1</f>
        <v>3</v>
      </c>
      <c r="B424" s="14">
        <f>B422</f>
        <v>0</v>
      </c>
      <c r="C424" s="15">
        <f t="shared" si="83"/>
        <v>4</v>
      </c>
      <c r="D424" s="14" t="str">
        <f t="shared" si="84"/>
        <v>SpriteMove(x80,x00,+00036,-00095,-00013,x00,x00,+00020)</v>
      </c>
      <c r="E424" s="15"/>
      <c r="F424" s="15"/>
      <c r="G424" s="14">
        <f t="shared" si="85"/>
        <v>4</v>
      </c>
      <c r="H424" s="14" t="str">
        <f t="shared" si="82"/>
        <v>SpriteMove(x80,x00,+00036,-00095,-00013,x00,x00,+00020)</v>
      </c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s="14" customFormat="1">
      <c r="A425" s="15">
        <f t="shared" ref="A425:A488" si="86">A423+1</f>
        <v>3</v>
      </c>
      <c r="B425" s="14">
        <f t="shared" ref="B425:B488" si="87">B423</f>
        <v>1</v>
      </c>
      <c r="C425" s="15">
        <f t="shared" si="83"/>
        <v>5</v>
      </c>
      <c r="D425" s="14" t="str">
        <f t="shared" si="84"/>
        <v>WaitSpriteMove(x80,x00)</v>
      </c>
      <c r="E425" s="15"/>
      <c r="F425" s="15"/>
      <c r="G425" s="14">
        <f t="shared" si="85"/>
        <v>5</v>
      </c>
      <c r="H425" s="14" t="str">
        <f t="shared" si="82"/>
        <v>WaitSpriteMove(x80,x00)</v>
      </c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s="14" customFormat="1">
      <c r="A426" s="15">
        <f t="shared" si="86"/>
        <v>4</v>
      </c>
      <c r="B426" s="14">
        <f t="shared" si="87"/>
        <v>0</v>
      </c>
      <c r="C426" s="15">
        <f t="shared" si="83"/>
        <v>6</v>
      </c>
      <c r="D426" s="14" t="str">
        <f t="shared" si="84"/>
        <v>SpriteMove(x80,x00,+00063,-00137,-00024,x00,x00,+00022)</v>
      </c>
      <c r="E426" s="15"/>
      <c r="F426" s="15"/>
      <c r="G426" s="14">
        <f t="shared" si="85"/>
        <v>6</v>
      </c>
      <c r="H426" s="14" t="str">
        <f t="shared" si="82"/>
        <v>SpriteMove(x80,x00,+00063,-00137,-00024,x00,x00,+00022)</v>
      </c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s="14" customFormat="1">
      <c r="A427" s="15">
        <f t="shared" si="86"/>
        <v>4</v>
      </c>
      <c r="B427" s="14">
        <f t="shared" si="87"/>
        <v>1</v>
      </c>
      <c r="C427" s="15">
        <f t="shared" si="83"/>
        <v>7</v>
      </c>
      <c r="D427" s="14" t="str">
        <f t="shared" si="84"/>
        <v>WaitSpriteMove(x80,x00)</v>
      </c>
      <c r="E427" s="15"/>
      <c r="F427" s="15"/>
      <c r="G427" s="14">
        <f t="shared" si="85"/>
        <v>7</v>
      </c>
      <c r="H427" s="14" t="str">
        <f t="shared" si="82"/>
        <v>WaitSpriteMove(x80,x00)</v>
      </c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s="14" customFormat="1">
      <c r="A428" s="15">
        <f t="shared" si="86"/>
        <v>5</v>
      </c>
      <c r="B428" s="14">
        <f t="shared" si="87"/>
        <v>0</v>
      </c>
      <c r="C428" s="15">
        <f t="shared" si="83"/>
        <v>8</v>
      </c>
      <c r="D428" s="14" t="str">
        <f t="shared" si="84"/>
        <v>SpriteMove(x80,x00,+00083,-00157,-00031,x00,x00,+00013)</v>
      </c>
      <c r="E428" s="15"/>
      <c r="F428" s="15"/>
      <c r="G428" s="14">
        <f t="shared" si="85"/>
        <v>8</v>
      </c>
      <c r="H428" s="14" t="str">
        <f t="shared" si="82"/>
        <v>SpriteMove(x80,x00,+00083,-00157,-00031,x00,x00,+00013)</v>
      </c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s="14" customFormat="1">
      <c r="A429" s="15">
        <f t="shared" si="86"/>
        <v>5</v>
      </c>
      <c r="B429" s="14">
        <f t="shared" si="87"/>
        <v>1</v>
      </c>
      <c r="C429" s="15">
        <f t="shared" si="83"/>
        <v>9</v>
      </c>
      <c r="D429" s="14" t="str">
        <f t="shared" si="84"/>
        <v>WaitSpriteMove(x80,x00)</v>
      </c>
      <c r="E429" s="15"/>
      <c r="F429" s="15"/>
      <c r="G429" s="14">
        <f t="shared" si="85"/>
        <v>9</v>
      </c>
      <c r="H429" s="14" t="str">
        <f t="shared" si="82"/>
        <v>WaitSpriteMove(x80,x00)</v>
      </c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s="14" customFormat="1">
      <c r="A430" s="15">
        <f t="shared" si="86"/>
        <v>6</v>
      </c>
      <c r="B430" s="14">
        <f t="shared" si="87"/>
        <v>0</v>
      </c>
      <c r="C430" s="15">
        <f t="shared" si="83"/>
        <v>10</v>
      </c>
      <c r="D430" s="14" t="str">
        <f t="shared" si="84"/>
        <v>SpriteMove(x80,x00,+00101,-00167,-00038,x00,x00,+00010)</v>
      </c>
      <c r="E430" s="15"/>
      <c r="F430" s="15"/>
      <c r="G430" s="14">
        <f t="shared" si="85"/>
        <v>10</v>
      </c>
      <c r="H430" s="14" t="str">
        <f t="shared" si="82"/>
        <v>SpriteMove(x80,x00,+00101,-00167,-00038,x00,x00,+00010)</v>
      </c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s="14" customFormat="1">
      <c r="A431" s="15">
        <f t="shared" si="86"/>
        <v>6</v>
      </c>
      <c r="B431" s="14">
        <f t="shared" si="87"/>
        <v>1</v>
      </c>
      <c r="C431" s="15">
        <f t="shared" si="83"/>
        <v>11</v>
      </c>
      <c r="D431" s="14" t="str">
        <f t="shared" si="84"/>
        <v>WaitSpriteMove(x80,x00)</v>
      </c>
      <c r="E431" s="15"/>
      <c r="F431" s="15"/>
      <c r="G431" s="14">
        <f t="shared" si="85"/>
        <v>11</v>
      </c>
      <c r="H431" s="14" t="str">
        <f t="shared" si="82"/>
        <v>WaitSpriteMove(x80,x00)</v>
      </c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s="14" customFormat="1">
      <c r="A432" s="15">
        <f t="shared" si="86"/>
        <v>7</v>
      </c>
      <c r="B432" s="14">
        <f t="shared" si="87"/>
        <v>0</v>
      </c>
      <c r="C432" s="15">
        <f t="shared" si="83"/>
        <v>12</v>
      </c>
      <c r="D432" s="14" t="str">
        <f t="shared" si="84"/>
        <v>SpriteMove(x80,x00,+00123,-00171,-00046,x00,x00,+00011)</v>
      </c>
      <c r="E432" s="15"/>
      <c r="F432" s="15"/>
      <c r="G432" s="14">
        <f t="shared" si="85"/>
        <v>12</v>
      </c>
      <c r="H432" s="14" t="str">
        <f t="shared" si="82"/>
        <v>SpriteMove(x80,x00,+00123,-00171,-00046,x00,x00,+00011)</v>
      </c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s="14" customFormat="1">
      <c r="A433" s="15">
        <f t="shared" si="86"/>
        <v>7</v>
      </c>
      <c r="B433" s="14">
        <f t="shared" si="87"/>
        <v>1</v>
      </c>
      <c r="C433" s="15">
        <f t="shared" si="83"/>
        <v>13</v>
      </c>
      <c r="D433" s="14" t="str">
        <f t="shared" si="84"/>
        <v>WaitSpriteMove(x80,x00)</v>
      </c>
      <c r="E433" s="15"/>
      <c r="F433" s="15"/>
      <c r="G433" s="14">
        <f t="shared" si="85"/>
        <v>13</v>
      </c>
      <c r="H433" s="14" t="str">
        <f t="shared" si="82"/>
        <v>WaitSpriteMove(x80,x00)</v>
      </c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s="14" customFormat="1">
      <c r="A434" s="15">
        <f t="shared" si="86"/>
        <v>8</v>
      </c>
      <c r="B434" s="14">
        <f t="shared" si="87"/>
        <v>0</v>
      </c>
      <c r="C434" s="15">
        <f t="shared" si="83"/>
        <v>14</v>
      </c>
      <c r="D434" s="14" t="str">
        <f t="shared" si="84"/>
        <v>SpriteMove(x80,x00,+00139,-00167,-00052,x00,x00,+00008)</v>
      </c>
      <c r="E434" s="15"/>
      <c r="F434" s="15"/>
      <c r="G434" s="14">
        <f t="shared" si="85"/>
        <v>14</v>
      </c>
      <c r="H434" s="14" t="str">
        <f t="shared" si="82"/>
        <v>SpriteMove(x80,x00,+00139,-00167,-00052,x00,x00,+00008)</v>
      </c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s="14" customFormat="1">
      <c r="A435" s="15">
        <f t="shared" si="86"/>
        <v>8</v>
      </c>
      <c r="B435" s="14">
        <f t="shared" si="87"/>
        <v>1</v>
      </c>
      <c r="C435" s="15">
        <f t="shared" si="83"/>
        <v>15</v>
      </c>
      <c r="D435" s="14" t="str">
        <f t="shared" si="84"/>
        <v>WaitSpriteMove(x80,x00)</v>
      </c>
      <c r="E435" s="15"/>
      <c r="F435" s="15"/>
      <c r="G435" s="14">
        <f t="shared" si="85"/>
        <v>15</v>
      </c>
      <c r="H435" s="14" t="str">
        <f t="shared" si="82"/>
        <v>WaitSpriteMove(x80,x00)</v>
      </c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s="14" customFormat="1">
      <c r="A436" s="15">
        <f t="shared" si="86"/>
        <v>9</v>
      </c>
      <c r="B436" s="14">
        <f t="shared" si="87"/>
        <v>0</v>
      </c>
      <c r="C436" s="15">
        <f t="shared" si="83"/>
        <v>16</v>
      </c>
      <c r="D436" s="14" t="str">
        <f t="shared" si="84"/>
        <v>SpriteMove(x80,x00,+00161,-00153,-00060,x00,x00,+00012)</v>
      </c>
      <c r="E436" s="15"/>
      <c r="F436" s="15"/>
      <c r="G436" s="14">
        <f t="shared" si="85"/>
        <v>16</v>
      </c>
      <c r="H436" s="14" t="str">
        <f t="shared" si="82"/>
        <v>SpriteMove(x80,x00,+00161,-00153,-00060,x00,x00,+00012)</v>
      </c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s="14" customFormat="1">
      <c r="A437" s="15">
        <f t="shared" si="86"/>
        <v>9</v>
      </c>
      <c r="B437" s="14">
        <f t="shared" si="87"/>
        <v>1</v>
      </c>
      <c r="C437" s="15">
        <f t="shared" si="83"/>
        <v>17</v>
      </c>
      <c r="D437" s="14" t="str">
        <f t="shared" si="84"/>
        <v>WaitSpriteMove(x80,x00)</v>
      </c>
      <c r="E437" s="15"/>
      <c r="F437" s="15"/>
      <c r="G437" s="14">
        <f t="shared" si="85"/>
        <v>17</v>
      </c>
      <c r="H437" s="14" t="str">
        <f t="shared" si="82"/>
        <v>WaitSpriteMove(x80,x00)</v>
      </c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s="14" customFormat="1">
      <c r="A438" s="15">
        <f t="shared" si="86"/>
        <v>10</v>
      </c>
      <c r="B438" s="14">
        <f t="shared" si="87"/>
        <v>0</v>
      </c>
      <c r="C438" s="15">
        <f t="shared" si="83"/>
        <v>18</v>
      </c>
      <c r="D438" s="14" t="str">
        <f t="shared" si="84"/>
        <v>SpriteMove(x80,x00,+00179,-00133,-00067,x00,x00,+00012)</v>
      </c>
      <c r="E438" s="15"/>
      <c r="F438" s="15"/>
      <c r="G438" s="14">
        <f t="shared" si="85"/>
        <v>18</v>
      </c>
      <c r="H438" s="14" t="str">
        <f t="shared" si="82"/>
        <v>SpriteMove(x80,x00,+00179,-00133,-00067,x00,x00,+00012)</v>
      </c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s="14" customFormat="1">
      <c r="A439" s="15">
        <f t="shared" si="86"/>
        <v>10</v>
      </c>
      <c r="B439" s="14">
        <f t="shared" si="87"/>
        <v>1</v>
      </c>
      <c r="C439" s="15">
        <f t="shared" si="83"/>
        <v>19</v>
      </c>
      <c r="D439" s="14" t="str">
        <f t="shared" si="84"/>
        <v>WaitSpriteMove(x80,x00)</v>
      </c>
      <c r="E439" s="15"/>
      <c r="F439" s="15"/>
      <c r="G439" s="14">
        <f t="shared" si="85"/>
        <v>19</v>
      </c>
      <c r="H439" s="14" t="str">
        <f t="shared" si="82"/>
        <v>WaitSpriteMove(x80,x00)</v>
      </c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s="14" customFormat="1">
      <c r="A440" s="15">
        <f t="shared" si="86"/>
        <v>11</v>
      </c>
      <c r="B440" s="14">
        <f t="shared" si="87"/>
        <v>0</v>
      </c>
      <c r="C440" s="15">
        <f t="shared" si="83"/>
        <v>20</v>
      </c>
      <c r="D440" s="14" t="str">
        <f t="shared" si="84"/>
        <v>SpriteMove(x80,x00,+00202,-00095,-00076,x00,x00,+00020)</v>
      </c>
      <c r="E440" s="15"/>
      <c r="F440" s="15"/>
      <c r="G440" s="14">
        <f t="shared" si="85"/>
        <v>20</v>
      </c>
      <c r="H440" s="14" t="str">
        <f t="shared" si="82"/>
        <v>SpriteMove(x80,x00,+00202,-00095,-00076,x00,x00,+00020)</v>
      </c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s="14" customFormat="1">
      <c r="A441" s="15">
        <f t="shared" si="86"/>
        <v>11</v>
      </c>
      <c r="B441" s="14">
        <f t="shared" si="87"/>
        <v>1</v>
      </c>
      <c r="C441" s="15">
        <f t="shared" si="83"/>
        <v>21</v>
      </c>
      <c r="D441" s="14" t="str">
        <f t="shared" si="84"/>
        <v>WaitSpriteMove(x80,x00)</v>
      </c>
      <c r="E441" s="15"/>
      <c r="F441" s="15"/>
      <c r="G441" s="14">
        <f t="shared" si="85"/>
        <v>21</v>
      </c>
      <c r="H441" s="14" t="str">
        <f t="shared" si="82"/>
        <v>WaitSpriteMove(x80,x00)</v>
      </c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s="14" customFormat="1">
      <c r="A442" s="15">
        <f t="shared" si="86"/>
        <v>12</v>
      </c>
      <c r="B442" s="14">
        <f t="shared" si="87"/>
        <v>0</v>
      </c>
      <c r="C442" s="15">
        <f t="shared" si="83"/>
        <v>22</v>
      </c>
      <c r="D442" s="14" t="str">
        <f t="shared" si="84"/>
        <v>SpriteMove(x80,x00,+00224,-00036,-00084,x00,x00,+00028)</v>
      </c>
      <c r="E442" s="15"/>
      <c r="F442" s="15"/>
      <c r="G442" s="14">
        <f t="shared" si="85"/>
        <v>22</v>
      </c>
      <c r="H442" s="14" t="str">
        <f t="shared" si="82"/>
        <v>SpriteMove(x80,x00,+00224,-00036,-00084,x00,x00,+00028)</v>
      </c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s="14" customFormat="1">
      <c r="A443" s="15">
        <f t="shared" si="86"/>
        <v>12</v>
      </c>
      <c r="B443" s="14">
        <f t="shared" si="87"/>
        <v>1</v>
      </c>
      <c r="C443" s="15">
        <f t="shared" si="83"/>
        <v>23</v>
      </c>
      <c r="D443" s="14" t="str">
        <f t="shared" si="84"/>
        <v>WaitSpriteMove(x80,x00)</v>
      </c>
      <c r="E443" s="15"/>
      <c r="F443" s="15"/>
      <c r="G443" s="14">
        <f t="shared" si="85"/>
        <v>23</v>
      </c>
      <c r="H443" s="14" t="str">
        <f t="shared" si="82"/>
        <v>WaitSpriteMove(x80,x00)</v>
      </c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s="14" customFormat="1">
      <c r="A444" s="15">
        <f t="shared" si="86"/>
        <v>13</v>
      </c>
      <c r="B444" s="14">
        <f t="shared" si="87"/>
        <v>0</v>
      </c>
      <c r="C444" s="15">
        <f t="shared" si="83"/>
        <v>23</v>
      </c>
      <c r="D444" s="14" t="str">
        <f t="shared" si="84"/>
        <v/>
      </c>
      <c r="E444" s="15"/>
      <c r="F444" s="15"/>
      <c r="G444" s="14">
        <f t="shared" si="85"/>
        <v>24</v>
      </c>
      <c r="H444" s="14" t="str">
        <f t="shared" si="82"/>
        <v>BlockEnd()</v>
      </c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s="14" customFormat="1">
      <c r="A445" s="15">
        <f t="shared" si="86"/>
        <v>13</v>
      </c>
      <c r="B445" s="14">
        <f t="shared" si="87"/>
        <v>1</v>
      </c>
      <c r="C445" s="15">
        <f t="shared" si="83"/>
        <v>23</v>
      </c>
      <c r="D445" s="14" t="str">
        <f t="shared" si="84"/>
        <v/>
      </c>
      <c r="E445" s="15"/>
      <c r="F445" s="15"/>
      <c r="G445" s="14">
        <f t="shared" si="85"/>
        <v>25</v>
      </c>
      <c r="H445" s="14" t="str">
        <f t="shared" si="82"/>
        <v/>
      </c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s="14" customFormat="1">
      <c r="A446" s="15">
        <f t="shared" si="86"/>
        <v>14</v>
      </c>
      <c r="B446" s="14">
        <f t="shared" si="87"/>
        <v>0</v>
      </c>
      <c r="C446" s="15">
        <f t="shared" si="83"/>
        <v>23</v>
      </c>
      <c r="D446" s="14" t="str">
        <f t="shared" si="84"/>
        <v/>
      </c>
      <c r="E446" s="15"/>
      <c r="F446" s="15"/>
      <c r="G446" s="14">
        <f t="shared" si="85"/>
        <v>26</v>
      </c>
      <c r="H446" s="14" t="str">
        <f t="shared" si="82"/>
        <v/>
      </c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s="14" customFormat="1">
      <c r="A447" s="15">
        <f t="shared" si="86"/>
        <v>14</v>
      </c>
      <c r="B447" s="14">
        <f t="shared" si="87"/>
        <v>1</v>
      </c>
      <c r="C447" s="15">
        <f t="shared" si="83"/>
        <v>23</v>
      </c>
      <c r="D447" s="14" t="str">
        <f t="shared" si="84"/>
        <v/>
      </c>
      <c r="E447" s="15"/>
      <c r="F447" s="15"/>
      <c r="G447" s="14">
        <f t="shared" si="85"/>
        <v>27</v>
      </c>
      <c r="H447" s="14" t="str">
        <f t="shared" si="82"/>
        <v/>
      </c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s="14" customFormat="1">
      <c r="A448" s="15">
        <f t="shared" si="86"/>
        <v>15</v>
      </c>
      <c r="B448" s="14">
        <f t="shared" si="87"/>
        <v>0</v>
      </c>
      <c r="C448" s="15">
        <f t="shared" si="83"/>
        <v>23</v>
      </c>
      <c r="D448" s="14" t="str">
        <f t="shared" si="84"/>
        <v/>
      </c>
      <c r="E448" s="15"/>
      <c r="F448" s="15"/>
      <c r="G448" s="14">
        <f t="shared" si="85"/>
        <v>28</v>
      </c>
      <c r="H448" s="14" t="str">
        <f t="shared" si="82"/>
        <v/>
      </c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s="14" customFormat="1">
      <c r="A449" s="15">
        <f t="shared" si="86"/>
        <v>15</v>
      </c>
      <c r="B449" s="14">
        <f t="shared" si="87"/>
        <v>1</v>
      </c>
      <c r="C449" s="15">
        <f t="shared" si="83"/>
        <v>23</v>
      </c>
      <c r="D449" s="14" t="str">
        <f t="shared" si="84"/>
        <v/>
      </c>
      <c r="E449" s="15"/>
      <c r="F449" s="15"/>
      <c r="G449" s="14">
        <f t="shared" si="85"/>
        <v>29</v>
      </c>
      <c r="H449" s="14" t="str">
        <f t="shared" si="82"/>
        <v/>
      </c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s="14" customFormat="1">
      <c r="A450" s="15">
        <f t="shared" si="86"/>
        <v>16</v>
      </c>
      <c r="B450" s="14">
        <f t="shared" si="87"/>
        <v>0</v>
      </c>
      <c r="C450" s="15">
        <f t="shared" si="83"/>
        <v>23</v>
      </c>
      <c r="D450" s="14" t="str">
        <f t="shared" si="84"/>
        <v/>
      </c>
      <c r="E450" s="15"/>
      <c r="F450" s="15"/>
      <c r="G450" s="14">
        <f t="shared" si="85"/>
        <v>30</v>
      </c>
      <c r="H450" s="14" t="str">
        <f t="shared" si="82"/>
        <v/>
      </c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s="14" customFormat="1">
      <c r="A451" s="15">
        <f t="shared" si="86"/>
        <v>16</v>
      </c>
      <c r="B451" s="14">
        <f t="shared" si="87"/>
        <v>1</v>
      </c>
      <c r="C451" s="15">
        <f t="shared" si="83"/>
        <v>23</v>
      </c>
      <c r="D451" s="14" t="str">
        <f t="shared" si="84"/>
        <v/>
      </c>
      <c r="E451" s="15"/>
      <c r="F451" s="15"/>
      <c r="G451" s="14">
        <f t="shared" si="85"/>
        <v>31</v>
      </c>
      <c r="H451" s="14" t="str">
        <f t="shared" si="82"/>
        <v/>
      </c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s="14" customFormat="1">
      <c r="A452" s="15">
        <f t="shared" si="86"/>
        <v>17</v>
      </c>
      <c r="B452" s="14">
        <f t="shared" si="87"/>
        <v>0</v>
      </c>
      <c r="C452" s="15">
        <f t="shared" si="83"/>
        <v>23</v>
      </c>
      <c r="D452" s="14" t="str">
        <f t="shared" si="84"/>
        <v/>
      </c>
      <c r="E452" s="15"/>
      <c r="F452" s="15"/>
      <c r="G452" s="14">
        <f t="shared" si="85"/>
        <v>32</v>
      </c>
      <c r="H452" s="14" t="str">
        <f t="shared" si="82"/>
        <v/>
      </c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s="14" customFormat="1">
      <c r="A453" s="15">
        <f t="shared" si="86"/>
        <v>17</v>
      </c>
      <c r="B453" s="14">
        <f t="shared" si="87"/>
        <v>1</v>
      </c>
      <c r="C453" s="15">
        <f t="shared" si="83"/>
        <v>23</v>
      </c>
      <c r="D453" s="14" t="str">
        <f t="shared" si="84"/>
        <v/>
      </c>
      <c r="E453" s="15"/>
      <c r="F453" s="15"/>
      <c r="G453" s="14">
        <f t="shared" si="85"/>
        <v>33</v>
      </c>
      <c r="H453" s="14" t="str">
        <f t="shared" ref="H453:H484" si="88">IFERROR(VLOOKUP(G453,$C$421:$D$620,2,FALSE),"")</f>
        <v/>
      </c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s="14" customFormat="1">
      <c r="A454" s="15">
        <f t="shared" si="86"/>
        <v>18</v>
      </c>
      <c r="B454" s="14">
        <f t="shared" si="87"/>
        <v>0</v>
      </c>
      <c r="C454" s="15">
        <f t="shared" si="83"/>
        <v>23</v>
      </c>
      <c r="D454" s="14" t="str">
        <f t="shared" si="84"/>
        <v/>
      </c>
      <c r="E454" s="15"/>
      <c r="F454" s="15"/>
      <c r="G454" s="14">
        <f t="shared" si="85"/>
        <v>34</v>
      </c>
      <c r="H454" s="14" t="str">
        <f t="shared" si="88"/>
        <v/>
      </c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s="14" customFormat="1">
      <c r="A455" s="15">
        <f t="shared" si="86"/>
        <v>18</v>
      </c>
      <c r="B455" s="14">
        <f t="shared" si="87"/>
        <v>1</v>
      </c>
      <c r="C455" s="15">
        <f t="shared" si="83"/>
        <v>23</v>
      </c>
      <c r="D455" s="14" t="str">
        <f t="shared" si="84"/>
        <v/>
      </c>
      <c r="E455" s="15"/>
      <c r="F455" s="15"/>
      <c r="G455" s="14">
        <f t="shared" si="85"/>
        <v>35</v>
      </c>
      <c r="H455" s="14" t="str">
        <f t="shared" si="88"/>
        <v/>
      </c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s="14" customFormat="1">
      <c r="A456" s="15">
        <f t="shared" si="86"/>
        <v>19</v>
      </c>
      <c r="B456" s="14">
        <f t="shared" si="87"/>
        <v>0</v>
      </c>
      <c r="C456" s="15">
        <f t="shared" si="83"/>
        <v>23</v>
      </c>
      <c r="D456" s="14" t="str">
        <f t="shared" si="84"/>
        <v/>
      </c>
      <c r="E456" s="15"/>
      <c r="F456" s="15"/>
      <c r="G456" s="14">
        <f t="shared" si="85"/>
        <v>36</v>
      </c>
      <c r="H456" s="14" t="str">
        <f t="shared" si="88"/>
        <v/>
      </c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s="14" customFormat="1">
      <c r="A457" s="15">
        <f t="shared" si="86"/>
        <v>19</v>
      </c>
      <c r="B457" s="14">
        <f t="shared" si="87"/>
        <v>1</v>
      </c>
      <c r="C457" s="15">
        <f t="shared" si="83"/>
        <v>23</v>
      </c>
      <c r="D457" s="14" t="str">
        <f t="shared" si="84"/>
        <v/>
      </c>
      <c r="E457" s="15"/>
      <c r="F457" s="15"/>
      <c r="G457" s="14">
        <f t="shared" si="85"/>
        <v>37</v>
      </c>
      <c r="H457" s="14" t="str">
        <f t="shared" si="88"/>
        <v/>
      </c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s="14" customFormat="1">
      <c r="A458" s="15">
        <f t="shared" si="86"/>
        <v>20</v>
      </c>
      <c r="B458" s="14">
        <f t="shared" si="87"/>
        <v>0</v>
      </c>
      <c r="C458" s="15">
        <f t="shared" si="83"/>
        <v>23</v>
      </c>
      <c r="D458" s="14" t="str">
        <f t="shared" si="84"/>
        <v/>
      </c>
      <c r="E458" s="15"/>
      <c r="F458" s="15"/>
      <c r="G458" s="14">
        <f t="shared" si="85"/>
        <v>38</v>
      </c>
      <c r="H458" s="14" t="str">
        <f t="shared" si="88"/>
        <v/>
      </c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s="14" customFormat="1">
      <c r="A459" s="15">
        <f t="shared" si="86"/>
        <v>20</v>
      </c>
      <c r="B459" s="14">
        <f t="shared" si="87"/>
        <v>1</v>
      </c>
      <c r="C459" s="15">
        <f t="shared" si="83"/>
        <v>23</v>
      </c>
      <c r="D459" s="14" t="str">
        <f t="shared" si="84"/>
        <v/>
      </c>
      <c r="E459" s="15"/>
      <c r="F459" s="15"/>
      <c r="G459" s="14">
        <f t="shared" si="85"/>
        <v>39</v>
      </c>
      <c r="H459" s="14" t="str">
        <f t="shared" si="88"/>
        <v/>
      </c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s="14" customFormat="1">
      <c r="A460" s="15">
        <f t="shared" si="86"/>
        <v>21</v>
      </c>
      <c r="B460" s="14">
        <f t="shared" si="87"/>
        <v>0</v>
      </c>
      <c r="C460" s="15">
        <f t="shared" si="83"/>
        <v>23</v>
      </c>
      <c r="D460" s="14" t="str">
        <f t="shared" si="84"/>
        <v/>
      </c>
      <c r="E460" s="15"/>
      <c r="F460" s="15"/>
      <c r="G460" s="14">
        <f t="shared" si="85"/>
        <v>40</v>
      </c>
      <c r="H460" s="14" t="str">
        <f t="shared" si="88"/>
        <v/>
      </c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s="14" customFormat="1">
      <c r="A461" s="15">
        <f t="shared" si="86"/>
        <v>21</v>
      </c>
      <c r="B461" s="14">
        <f t="shared" si="87"/>
        <v>1</v>
      </c>
      <c r="C461" s="15">
        <f t="shared" si="83"/>
        <v>23</v>
      </c>
      <c r="D461" s="14" t="str">
        <f t="shared" si="84"/>
        <v/>
      </c>
      <c r="E461" s="15"/>
      <c r="F461" s="15"/>
      <c r="G461" s="14">
        <f t="shared" si="85"/>
        <v>41</v>
      </c>
      <c r="H461" s="14" t="str">
        <f t="shared" si="88"/>
        <v/>
      </c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s="14" customFormat="1">
      <c r="A462" s="15">
        <f t="shared" si="86"/>
        <v>22</v>
      </c>
      <c r="B462" s="14">
        <f t="shared" si="87"/>
        <v>0</v>
      </c>
      <c r="C462" s="15">
        <f t="shared" si="83"/>
        <v>23</v>
      </c>
      <c r="D462" s="14" t="str">
        <f t="shared" si="84"/>
        <v/>
      </c>
      <c r="E462" s="15"/>
      <c r="F462" s="15"/>
      <c r="G462" s="14">
        <f t="shared" si="85"/>
        <v>42</v>
      </c>
      <c r="H462" s="14" t="str">
        <f t="shared" si="88"/>
        <v/>
      </c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s="14" customFormat="1">
      <c r="A463" s="15">
        <f t="shared" si="86"/>
        <v>22</v>
      </c>
      <c r="B463" s="14">
        <f t="shared" si="87"/>
        <v>1</v>
      </c>
      <c r="C463" s="15">
        <f t="shared" si="83"/>
        <v>23</v>
      </c>
      <c r="D463" s="14" t="str">
        <f t="shared" si="84"/>
        <v/>
      </c>
      <c r="E463" s="15"/>
      <c r="F463" s="15"/>
      <c r="G463" s="14">
        <f t="shared" si="85"/>
        <v>43</v>
      </c>
      <c r="H463" s="14" t="str">
        <f t="shared" si="88"/>
        <v/>
      </c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s="14" customFormat="1">
      <c r="A464" s="15">
        <f t="shared" si="86"/>
        <v>23</v>
      </c>
      <c r="B464" s="14">
        <f t="shared" si="87"/>
        <v>0</v>
      </c>
      <c r="C464" s="15">
        <f t="shared" si="83"/>
        <v>23</v>
      </c>
      <c r="D464" s="14" t="str">
        <f t="shared" si="84"/>
        <v/>
      </c>
      <c r="E464" s="15"/>
      <c r="F464" s="15"/>
      <c r="G464" s="14">
        <f t="shared" si="85"/>
        <v>44</v>
      </c>
      <c r="H464" s="14" t="str">
        <f t="shared" si="88"/>
        <v/>
      </c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s="14" customFormat="1">
      <c r="A465" s="15">
        <f t="shared" si="86"/>
        <v>23</v>
      </c>
      <c r="B465" s="14">
        <f t="shared" si="87"/>
        <v>1</v>
      </c>
      <c r="C465" s="15">
        <f t="shared" si="83"/>
        <v>23</v>
      </c>
      <c r="D465" s="14" t="str">
        <f t="shared" si="84"/>
        <v/>
      </c>
      <c r="E465" s="15"/>
      <c r="F465" s="15"/>
      <c r="G465" s="14">
        <f t="shared" si="85"/>
        <v>45</v>
      </c>
      <c r="H465" s="14" t="str">
        <f t="shared" si="88"/>
        <v/>
      </c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s="14" customFormat="1">
      <c r="A466" s="15">
        <f t="shared" si="86"/>
        <v>24</v>
      </c>
      <c r="B466" s="14">
        <f t="shared" si="87"/>
        <v>0</v>
      </c>
      <c r="C466" s="15">
        <f t="shared" si="83"/>
        <v>23</v>
      </c>
      <c r="D466" s="14" t="str">
        <f t="shared" si="84"/>
        <v/>
      </c>
      <c r="E466" s="15"/>
      <c r="F466" s="15"/>
      <c r="G466" s="14">
        <f t="shared" si="85"/>
        <v>46</v>
      </c>
      <c r="H466" s="14" t="str">
        <f t="shared" si="88"/>
        <v/>
      </c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s="14" customFormat="1">
      <c r="A467" s="15">
        <f t="shared" si="86"/>
        <v>24</v>
      </c>
      <c r="B467" s="14">
        <f t="shared" si="87"/>
        <v>1</v>
      </c>
      <c r="C467" s="15">
        <f t="shared" si="83"/>
        <v>23</v>
      </c>
      <c r="D467" s="14" t="str">
        <f t="shared" si="84"/>
        <v/>
      </c>
      <c r="E467" s="15"/>
      <c r="F467" s="15"/>
      <c r="G467" s="14">
        <f t="shared" si="85"/>
        <v>47</v>
      </c>
      <c r="H467" s="14" t="str">
        <f t="shared" si="88"/>
        <v/>
      </c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s="14" customFormat="1">
      <c r="A468" s="15">
        <f t="shared" si="86"/>
        <v>25</v>
      </c>
      <c r="B468" s="14">
        <f t="shared" si="87"/>
        <v>0</v>
      </c>
      <c r="C468" s="15">
        <f t="shared" si="83"/>
        <v>23</v>
      </c>
      <c r="D468" s="14" t="str">
        <f t="shared" si="84"/>
        <v/>
      </c>
      <c r="E468" s="15"/>
      <c r="F468" s="15"/>
      <c r="G468" s="14">
        <f t="shared" si="85"/>
        <v>48</v>
      </c>
      <c r="H468" s="14" t="str">
        <f t="shared" si="88"/>
        <v/>
      </c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s="14" customFormat="1">
      <c r="A469" s="15">
        <f t="shared" si="86"/>
        <v>25</v>
      </c>
      <c r="B469" s="14">
        <f t="shared" si="87"/>
        <v>1</v>
      </c>
      <c r="C469" s="15">
        <f t="shared" si="83"/>
        <v>23</v>
      </c>
      <c r="D469" s="14" t="str">
        <f t="shared" si="84"/>
        <v/>
      </c>
      <c r="E469" s="15"/>
      <c r="F469" s="15"/>
      <c r="G469" s="14">
        <f t="shared" si="85"/>
        <v>49</v>
      </c>
      <c r="H469" s="14" t="str">
        <f t="shared" si="88"/>
        <v/>
      </c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s="14" customFormat="1">
      <c r="A470" s="15">
        <f t="shared" si="86"/>
        <v>26</v>
      </c>
      <c r="B470" s="14">
        <f t="shared" si="87"/>
        <v>0</v>
      </c>
      <c r="C470" s="15">
        <f t="shared" si="83"/>
        <v>23</v>
      </c>
      <c r="D470" s="14" t="str">
        <f t="shared" si="84"/>
        <v/>
      </c>
      <c r="E470" s="15"/>
      <c r="F470" s="15"/>
      <c r="G470" s="14">
        <f t="shared" si="85"/>
        <v>50</v>
      </c>
      <c r="H470" s="14" t="str">
        <f t="shared" si="88"/>
        <v/>
      </c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s="14" customFormat="1">
      <c r="A471" s="15">
        <f t="shared" si="86"/>
        <v>26</v>
      </c>
      <c r="B471" s="14">
        <f t="shared" si="87"/>
        <v>1</v>
      </c>
      <c r="C471" s="15">
        <f t="shared" si="83"/>
        <v>23</v>
      </c>
      <c r="D471" s="14" t="str">
        <f t="shared" si="84"/>
        <v/>
      </c>
      <c r="E471" s="15"/>
      <c r="F471" s="15"/>
      <c r="G471" s="14">
        <f t="shared" si="85"/>
        <v>51</v>
      </c>
      <c r="H471" s="14" t="str">
        <f t="shared" si="88"/>
        <v/>
      </c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s="14" customFormat="1">
      <c r="A472" s="15">
        <f t="shared" si="86"/>
        <v>27</v>
      </c>
      <c r="B472" s="14">
        <f t="shared" si="87"/>
        <v>0</v>
      </c>
      <c r="C472" s="15">
        <f t="shared" si="83"/>
        <v>23</v>
      </c>
      <c r="D472" s="14" t="str">
        <f t="shared" si="84"/>
        <v/>
      </c>
      <c r="E472" s="15"/>
      <c r="F472" s="15"/>
      <c r="G472" s="14">
        <f t="shared" si="85"/>
        <v>52</v>
      </c>
      <c r="H472" s="14" t="str">
        <f t="shared" si="88"/>
        <v/>
      </c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s="14" customFormat="1">
      <c r="A473" s="15">
        <f t="shared" si="86"/>
        <v>27</v>
      </c>
      <c r="B473" s="14">
        <f t="shared" si="87"/>
        <v>1</v>
      </c>
      <c r="C473" s="15">
        <f t="shared" si="83"/>
        <v>23</v>
      </c>
      <c r="D473" s="14" t="str">
        <f t="shared" si="84"/>
        <v/>
      </c>
      <c r="E473" s="15"/>
      <c r="F473" s="15"/>
      <c r="G473" s="14">
        <f t="shared" si="85"/>
        <v>53</v>
      </c>
      <c r="H473" s="14" t="str">
        <f t="shared" si="88"/>
        <v/>
      </c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s="14" customFormat="1">
      <c r="A474" s="15">
        <f t="shared" si="86"/>
        <v>28</v>
      </c>
      <c r="B474" s="14">
        <f t="shared" si="87"/>
        <v>0</v>
      </c>
      <c r="C474" s="15">
        <f t="shared" si="83"/>
        <v>23</v>
      </c>
      <c r="D474" s="14" t="str">
        <f t="shared" si="84"/>
        <v/>
      </c>
      <c r="E474" s="15"/>
      <c r="F474" s="15"/>
      <c r="G474" s="14">
        <f t="shared" si="85"/>
        <v>54</v>
      </c>
      <c r="H474" s="14" t="str">
        <f t="shared" si="88"/>
        <v/>
      </c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s="14" customFormat="1">
      <c r="A475" s="15">
        <f t="shared" si="86"/>
        <v>28</v>
      </c>
      <c r="B475" s="14">
        <f t="shared" si="87"/>
        <v>1</v>
      </c>
      <c r="C475" s="15">
        <f t="shared" si="83"/>
        <v>23</v>
      </c>
      <c r="D475" s="14" t="str">
        <f t="shared" si="84"/>
        <v/>
      </c>
      <c r="E475" s="15"/>
      <c r="F475" s="15"/>
      <c r="G475" s="14">
        <f t="shared" si="85"/>
        <v>55</v>
      </c>
      <c r="H475" s="14" t="str">
        <f t="shared" si="88"/>
        <v/>
      </c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s="14" customFormat="1">
      <c r="A476" s="15">
        <f t="shared" si="86"/>
        <v>29</v>
      </c>
      <c r="B476" s="14">
        <f t="shared" si="87"/>
        <v>0</v>
      </c>
      <c r="C476" s="15">
        <f t="shared" si="83"/>
        <v>23</v>
      </c>
      <c r="D476" s="14" t="str">
        <f t="shared" si="84"/>
        <v/>
      </c>
      <c r="E476" s="15"/>
      <c r="F476" s="15"/>
      <c r="G476" s="14">
        <f t="shared" si="85"/>
        <v>56</v>
      </c>
      <c r="H476" s="14" t="str">
        <f t="shared" si="88"/>
        <v/>
      </c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s="14" customFormat="1">
      <c r="A477" s="15">
        <f t="shared" si="86"/>
        <v>29</v>
      </c>
      <c r="B477" s="14">
        <f t="shared" si="87"/>
        <v>1</v>
      </c>
      <c r="C477" s="15">
        <f t="shared" si="83"/>
        <v>23</v>
      </c>
      <c r="D477" s="14" t="str">
        <f t="shared" si="84"/>
        <v/>
      </c>
      <c r="E477" s="15"/>
      <c r="F477" s="15"/>
      <c r="G477" s="14">
        <f t="shared" si="85"/>
        <v>57</v>
      </c>
      <c r="H477" s="14" t="str">
        <f t="shared" si="88"/>
        <v/>
      </c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s="14" customFormat="1">
      <c r="A478" s="15">
        <f t="shared" si="86"/>
        <v>30</v>
      </c>
      <c r="B478" s="14">
        <f t="shared" si="87"/>
        <v>0</v>
      </c>
      <c r="C478" s="15">
        <f t="shared" si="83"/>
        <v>23</v>
      </c>
      <c r="D478" s="14" t="str">
        <f t="shared" si="84"/>
        <v/>
      </c>
      <c r="E478" s="15"/>
      <c r="F478" s="15"/>
      <c r="G478" s="14">
        <f t="shared" si="85"/>
        <v>58</v>
      </c>
      <c r="H478" s="14" t="str">
        <f t="shared" si="88"/>
        <v/>
      </c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s="14" customFormat="1">
      <c r="A479" s="15">
        <f t="shared" si="86"/>
        <v>30</v>
      </c>
      <c r="B479" s="14">
        <f t="shared" si="87"/>
        <v>1</v>
      </c>
      <c r="C479" s="15">
        <f t="shared" si="83"/>
        <v>23</v>
      </c>
      <c r="D479" s="14" t="str">
        <f t="shared" si="84"/>
        <v/>
      </c>
      <c r="E479" s="15"/>
      <c r="F479" s="15"/>
      <c r="G479" s="14">
        <f t="shared" si="85"/>
        <v>59</v>
      </c>
      <c r="H479" s="14" t="str">
        <f t="shared" si="88"/>
        <v/>
      </c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s="14" customFormat="1">
      <c r="A480" s="15">
        <f t="shared" si="86"/>
        <v>31</v>
      </c>
      <c r="B480" s="14">
        <f t="shared" si="87"/>
        <v>0</v>
      </c>
      <c r="C480" s="15">
        <f t="shared" si="83"/>
        <v>23</v>
      </c>
      <c r="D480" s="14" t="str">
        <f t="shared" si="84"/>
        <v/>
      </c>
      <c r="E480" s="15"/>
      <c r="F480" s="15"/>
      <c r="G480" s="14">
        <f t="shared" si="85"/>
        <v>60</v>
      </c>
      <c r="H480" s="14" t="str">
        <f t="shared" si="88"/>
        <v/>
      </c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s="14" customFormat="1">
      <c r="A481" s="15">
        <f t="shared" si="86"/>
        <v>31</v>
      </c>
      <c r="B481" s="14">
        <f t="shared" si="87"/>
        <v>1</v>
      </c>
      <c r="C481" s="15">
        <f t="shared" si="83"/>
        <v>23</v>
      </c>
      <c r="D481" s="14" t="str">
        <f t="shared" si="84"/>
        <v/>
      </c>
      <c r="E481" s="15"/>
      <c r="F481" s="15"/>
      <c r="G481" s="14">
        <f t="shared" si="85"/>
        <v>61</v>
      </c>
      <c r="H481" s="14" t="str">
        <f t="shared" si="88"/>
        <v/>
      </c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s="14" customFormat="1">
      <c r="A482" s="15">
        <f t="shared" si="86"/>
        <v>32</v>
      </c>
      <c r="B482" s="14">
        <f t="shared" si="87"/>
        <v>0</v>
      </c>
      <c r="C482" s="15">
        <f t="shared" si="83"/>
        <v>23</v>
      </c>
      <c r="D482" s="14" t="str">
        <f t="shared" si="84"/>
        <v/>
      </c>
      <c r="E482" s="15"/>
      <c r="F482" s="15"/>
      <c r="G482" s="14">
        <f t="shared" si="85"/>
        <v>62</v>
      </c>
      <c r="H482" s="14" t="str">
        <f t="shared" si="88"/>
        <v/>
      </c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s="14" customFormat="1">
      <c r="A483" s="15">
        <f t="shared" si="86"/>
        <v>32</v>
      </c>
      <c r="B483" s="14">
        <f t="shared" si="87"/>
        <v>1</v>
      </c>
      <c r="C483" s="15">
        <f t="shared" si="83"/>
        <v>23</v>
      </c>
      <c r="D483" s="14" t="str">
        <f t="shared" si="84"/>
        <v/>
      </c>
      <c r="E483" s="15"/>
      <c r="F483" s="15"/>
      <c r="G483" s="14">
        <f t="shared" si="85"/>
        <v>63</v>
      </c>
      <c r="H483" s="14" t="str">
        <f t="shared" si="88"/>
        <v/>
      </c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s="14" customFormat="1">
      <c r="A484" s="15">
        <f t="shared" si="86"/>
        <v>33</v>
      </c>
      <c r="B484" s="14">
        <f t="shared" si="87"/>
        <v>0</v>
      </c>
      <c r="C484" s="15">
        <f t="shared" si="83"/>
        <v>23</v>
      </c>
      <c r="D484" s="14" t="str">
        <f t="shared" si="84"/>
        <v/>
      </c>
      <c r="E484" s="15"/>
      <c r="F484" s="15"/>
      <c r="G484" s="14">
        <f t="shared" si="85"/>
        <v>64</v>
      </c>
      <c r="H484" s="14" t="str">
        <f t="shared" si="88"/>
        <v/>
      </c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s="14" customFormat="1">
      <c r="A485" s="15">
        <f t="shared" si="86"/>
        <v>33</v>
      </c>
      <c r="B485" s="14">
        <f t="shared" si="87"/>
        <v>1</v>
      </c>
      <c r="C485" s="15">
        <f t="shared" si="83"/>
        <v>23</v>
      </c>
      <c r="D485" s="14" t="str">
        <f t="shared" si="84"/>
        <v/>
      </c>
      <c r="E485" s="15"/>
      <c r="F485" s="15"/>
      <c r="G485" s="14">
        <f t="shared" si="85"/>
        <v>65</v>
      </c>
      <c r="H485" s="14" t="str">
        <f t="shared" ref="H485:H516" si="89">IFERROR(VLOOKUP(G485,$C$421:$D$620,2,FALSE),"")</f>
        <v/>
      </c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s="14" customFormat="1">
      <c r="A486" s="15">
        <f t="shared" si="86"/>
        <v>34</v>
      </c>
      <c r="B486" s="14">
        <f t="shared" si="87"/>
        <v>0</v>
      </c>
      <c r="C486" s="15">
        <f t="shared" ref="C486:C549" si="90">IF(LEN(D486),C485+1,C485)</f>
        <v>23</v>
      </c>
      <c r="D486" s="14" t="str">
        <f t="shared" si="84"/>
        <v/>
      </c>
      <c r="E486" s="15"/>
      <c r="F486" s="15"/>
      <c r="G486" s="14">
        <f t="shared" si="85"/>
        <v>66</v>
      </c>
      <c r="H486" s="14" t="str">
        <f t="shared" si="89"/>
        <v/>
      </c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s="14" customFormat="1">
      <c r="A487" s="15">
        <f t="shared" si="86"/>
        <v>34</v>
      </c>
      <c r="B487" s="14">
        <f t="shared" si="87"/>
        <v>1</v>
      </c>
      <c r="C487" s="15">
        <f t="shared" si="90"/>
        <v>23</v>
      </c>
      <c r="D487" s="14" t="str">
        <f t="shared" ref="D487:D550" si="91">IF(A487&lt;=$I$304,IF(B487,"WaitSpriteMove(x"&amp;$V$3&amp;",x00)",INDEX($H$305:$H$404,A487)),"")</f>
        <v/>
      </c>
      <c r="E487" s="15"/>
      <c r="F487" s="15"/>
      <c r="G487" s="14">
        <f t="shared" ref="G487:G550" si="92">G486+1</f>
        <v>67</v>
      </c>
      <c r="H487" s="14" t="str">
        <f t="shared" si="89"/>
        <v/>
      </c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s="14" customFormat="1">
      <c r="A488" s="15">
        <f t="shared" si="86"/>
        <v>35</v>
      </c>
      <c r="B488" s="14">
        <f t="shared" si="87"/>
        <v>0</v>
      </c>
      <c r="C488" s="15">
        <f t="shared" si="90"/>
        <v>23</v>
      </c>
      <c r="D488" s="14" t="str">
        <f t="shared" si="91"/>
        <v/>
      </c>
      <c r="E488" s="15"/>
      <c r="F488" s="15"/>
      <c r="G488" s="14">
        <f t="shared" si="92"/>
        <v>68</v>
      </c>
      <c r="H488" s="14" t="str">
        <f t="shared" si="89"/>
        <v/>
      </c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s="14" customFormat="1">
      <c r="A489" s="15">
        <f t="shared" ref="A489:A552" si="93">A487+1</f>
        <v>35</v>
      </c>
      <c r="B489" s="14">
        <f t="shared" ref="B489:B552" si="94">B487</f>
        <v>1</v>
      </c>
      <c r="C489" s="15">
        <f t="shared" si="90"/>
        <v>23</v>
      </c>
      <c r="D489" s="14" t="str">
        <f t="shared" si="91"/>
        <v/>
      </c>
      <c r="E489" s="15"/>
      <c r="F489" s="15"/>
      <c r="G489" s="14">
        <f t="shared" si="92"/>
        <v>69</v>
      </c>
      <c r="H489" s="14" t="str">
        <f t="shared" si="89"/>
        <v/>
      </c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s="14" customFormat="1">
      <c r="A490" s="15">
        <f t="shared" si="93"/>
        <v>36</v>
      </c>
      <c r="B490" s="14">
        <f t="shared" si="94"/>
        <v>0</v>
      </c>
      <c r="C490" s="15">
        <f t="shared" si="90"/>
        <v>23</v>
      </c>
      <c r="D490" s="14" t="str">
        <f t="shared" si="91"/>
        <v/>
      </c>
      <c r="E490" s="15"/>
      <c r="F490" s="15"/>
      <c r="G490" s="14">
        <f t="shared" si="92"/>
        <v>70</v>
      </c>
      <c r="H490" s="14" t="str">
        <f t="shared" si="89"/>
        <v/>
      </c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s="14" customFormat="1">
      <c r="A491" s="15">
        <f t="shared" si="93"/>
        <v>36</v>
      </c>
      <c r="B491" s="14">
        <f t="shared" si="94"/>
        <v>1</v>
      </c>
      <c r="C491" s="15">
        <f t="shared" si="90"/>
        <v>23</v>
      </c>
      <c r="D491" s="14" t="str">
        <f t="shared" si="91"/>
        <v/>
      </c>
      <c r="E491" s="15"/>
      <c r="F491" s="15"/>
      <c r="G491" s="14">
        <f t="shared" si="92"/>
        <v>71</v>
      </c>
      <c r="H491" s="14" t="str">
        <f t="shared" si="89"/>
        <v/>
      </c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s="14" customFormat="1">
      <c r="A492" s="15">
        <f t="shared" si="93"/>
        <v>37</v>
      </c>
      <c r="B492" s="14">
        <f t="shared" si="94"/>
        <v>0</v>
      </c>
      <c r="C492" s="15">
        <f t="shared" si="90"/>
        <v>23</v>
      </c>
      <c r="D492" s="14" t="str">
        <f t="shared" si="91"/>
        <v/>
      </c>
      <c r="E492" s="15"/>
      <c r="F492" s="15"/>
      <c r="G492" s="14">
        <f t="shared" si="92"/>
        <v>72</v>
      </c>
      <c r="H492" s="14" t="str">
        <f t="shared" si="89"/>
        <v/>
      </c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s="14" customFormat="1">
      <c r="A493" s="15">
        <f t="shared" si="93"/>
        <v>37</v>
      </c>
      <c r="B493" s="14">
        <f t="shared" si="94"/>
        <v>1</v>
      </c>
      <c r="C493" s="15">
        <f t="shared" si="90"/>
        <v>23</v>
      </c>
      <c r="D493" s="14" t="str">
        <f t="shared" si="91"/>
        <v/>
      </c>
      <c r="E493" s="15"/>
      <c r="F493" s="15"/>
      <c r="G493" s="14">
        <f t="shared" si="92"/>
        <v>73</v>
      </c>
      <c r="H493" s="14" t="str">
        <f t="shared" si="89"/>
        <v/>
      </c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s="14" customFormat="1">
      <c r="A494" s="15">
        <f t="shared" si="93"/>
        <v>38</v>
      </c>
      <c r="B494" s="14">
        <f t="shared" si="94"/>
        <v>0</v>
      </c>
      <c r="C494" s="15">
        <f t="shared" si="90"/>
        <v>23</v>
      </c>
      <c r="D494" s="14" t="str">
        <f t="shared" si="91"/>
        <v/>
      </c>
      <c r="E494" s="15"/>
      <c r="F494" s="15"/>
      <c r="G494" s="14">
        <f t="shared" si="92"/>
        <v>74</v>
      </c>
      <c r="H494" s="14" t="str">
        <f t="shared" si="89"/>
        <v/>
      </c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s="14" customFormat="1">
      <c r="A495" s="15">
        <f t="shared" si="93"/>
        <v>38</v>
      </c>
      <c r="B495" s="14">
        <f t="shared" si="94"/>
        <v>1</v>
      </c>
      <c r="C495" s="15">
        <f t="shared" si="90"/>
        <v>23</v>
      </c>
      <c r="D495" s="14" t="str">
        <f t="shared" si="91"/>
        <v/>
      </c>
      <c r="E495" s="15"/>
      <c r="F495" s="15"/>
      <c r="G495" s="14">
        <f t="shared" si="92"/>
        <v>75</v>
      </c>
      <c r="H495" s="14" t="str">
        <f t="shared" si="89"/>
        <v/>
      </c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s="14" customFormat="1">
      <c r="A496" s="15">
        <f t="shared" si="93"/>
        <v>39</v>
      </c>
      <c r="B496" s="14">
        <f t="shared" si="94"/>
        <v>0</v>
      </c>
      <c r="C496" s="15">
        <f t="shared" si="90"/>
        <v>23</v>
      </c>
      <c r="D496" s="14" t="str">
        <f t="shared" si="91"/>
        <v/>
      </c>
      <c r="E496" s="15"/>
      <c r="F496" s="15"/>
      <c r="G496" s="14">
        <f t="shared" si="92"/>
        <v>76</v>
      </c>
      <c r="H496" s="14" t="str">
        <f t="shared" si="89"/>
        <v/>
      </c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s="14" customFormat="1">
      <c r="A497" s="15">
        <f t="shared" si="93"/>
        <v>39</v>
      </c>
      <c r="B497" s="14">
        <f t="shared" si="94"/>
        <v>1</v>
      </c>
      <c r="C497" s="15">
        <f t="shared" si="90"/>
        <v>23</v>
      </c>
      <c r="D497" s="14" t="str">
        <f t="shared" si="91"/>
        <v/>
      </c>
      <c r="E497" s="15"/>
      <c r="F497" s="15"/>
      <c r="G497" s="14">
        <f t="shared" si="92"/>
        <v>77</v>
      </c>
      <c r="H497" s="14" t="str">
        <f t="shared" si="89"/>
        <v/>
      </c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s="14" customFormat="1">
      <c r="A498" s="15">
        <f t="shared" si="93"/>
        <v>40</v>
      </c>
      <c r="B498" s="14">
        <f t="shared" si="94"/>
        <v>0</v>
      </c>
      <c r="C498" s="15">
        <f t="shared" si="90"/>
        <v>23</v>
      </c>
      <c r="D498" s="14" t="str">
        <f t="shared" si="91"/>
        <v/>
      </c>
      <c r="E498" s="15"/>
      <c r="F498" s="15"/>
      <c r="G498" s="14">
        <f t="shared" si="92"/>
        <v>78</v>
      </c>
      <c r="H498" s="14" t="str">
        <f t="shared" si="89"/>
        <v/>
      </c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s="14" customFormat="1">
      <c r="A499" s="15">
        <f t="shared" si="93"/>
        <v>40</v>
      </c>
      <c r="B499" s="14">
        <f t="shared" si="94"/>
        <v>1</v>
      </c>
      <c r="C499" s="15">
        <f t="shared" si="90"/>
        <v>23</v>
      </c>
      <c r="D499" s="14" t="str">
        <f t="shared" si="91"/>
        <v/>
      </c>
      <c r="E499" s="15"/>
      <c r="F499" s="15"/>
      <c r="G499" s="14">
        <f t="shared" si="92"/>
        <v>79</v>
      </c>
      <c r="H499" s="14" t="str">
        <f t="shared" si="89"/>
        <v/>
      </c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s="14" customFormat="1">
      <c r="A500" s="15">
        <f t="shared" si="93"/>
        <v>41</v>
      </c>
      <c r="B500" s="14">
        <f t="shared" si="94"/>
        <v>0</v>
      </c>
      <c r="C500" s="15">
        <f t="shared" si="90"/>
        <v>23</v>
      </c>
      <c r="D500" s="14" t="str">
        <f t="shared" si="91"/>
        <v/>
      </c>
      <c r="E500" s="15"/>
      <c r="F500" s="15"/>
      <c r="G500" s="14">
        <f t="shared" si="92"/>
        <v>80</v>
      </c>
      <c r="H500" s="14" t="str">
        <f t="shared" si="89"/>
        <v/>
      </c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s="14" customFormat="1">
      <c r="A501" s="15">
        <f t="shared" si="93"/>
        <v>41</v>
      </c>
      <c r="B501" s="14">
        <f t="shared" si="94"/>
        <v>1</v>
      </c>
      <c r="C501" s="15">
        <f t="shared" si="90"/>
        <v>23</v>
      </c>
      <c r="D501" s="14" t="str">
        <f t="shared" si="91"/>
        <v/>
      </c>
      <c r="E501" s="15"/>
      <c r="F501" s="15"/>
      <c r="G501" s="14">
        <f t="shared" si="92"/>
        <v>81</v>
      </c>
      <c r="H501" s="14" t="str">
        <f t="shared" si="89"/>
        <v/>
      </c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s="14" customFormat="1">
      <c r="A502" s="15">
        <f t="shared" si="93"/>
        <v>42</v>
      </c>
      <c r="B502" s="14">
        <f t="shared" si="94"/>
        <v>0</v>
      </c>
      <c r="C502" s="15">
        <f t="shared" si="90"/>
        <v>23</v>
      </c>
      <c r="D502" s="14" t="str">
        <f t="shared" si="91"/>
        <v/>
      </c>
      <c r="E502" s="15"/>
      <c r="F502" s="15"/>
      <c r="G502" s="14">
        <f t="shared" si="92"/>
        <v>82</v>
      </c>
      <c r="H502" s="14" t="str">
        <f t="shared" si="89"/>
        <v/>
      </c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s="14" customFormat="1">
      <c r="A503" s="15">
        <f t="shared" si="93"/>
        <v>42</v>
      </c>
      <c r="B503" s="14">
        <f t="shared" si="94"/>
        <v>1</v>
      </c>
      <c r="C503" s="15">
        <f t="shared" si="90"/>
        <v>23</v>
      </c>
      <c r="D503" s="14" t="str">
        <f t="shared" si="91"/>
        <v/>
      </c>
      <c r="E503" s="15"/>
      <c r="F503" s="15"/>
      <c r="G503" s="14">
        <f t="shared" si="92"/>
        <v>83</v>
      </c>
      <c r="H503" s="14" t="str">
        <f t="shared" si="89"/>
        <v/>
      </c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s="14" customFormat="1">
      <c r="A504" s="15">
        <f t="shared" si="93"/>
        <v>43</v>
      </c>
      <c r="B504" s="14">
        <f t="shared" si="94"/>
        <v>0</v>
      </c>
      <c r="C504" s="15">
        <f t="shared" si="90"/>
        <v>23</v>
      </c>
      <c r="D504" s="14" t="str">
        <f t="shared" si="91"/>
        <v/>
      </c>
      <c r="E504" s="15"/>
      <c r="F504" s="15"/>
      <c r="G504" s="14">
        <f t="shared" si="92"/>
        <v>84</v>
      </c>
      <c r="H504" s="14" t="str">
        <f t="shared" si="89"/>
        <v/>
      </c>
      <c r="L504" s="15"/>
      <c r="M504" s="15"/>
      <c r="N504" s="15"/>
      <c r="O504" s="15"/>
      <c r="P504" s="15"/>
      <c r="V504" s="15"/>
      <c r="W504" s="15"/>
      <c r="X504" s="15"/>
      <c r="Y504" s="15"/>
    </row>
    <row r="505" spans="1:25" s="14" customFormat="1">
      <c r="A505" s="15">
        <f t="shared" si="93"/>
        <v>43</v>
      </c>
      <c r="B505" s="14">
        <f t="shared" si="94"/>
        <v>1</v>
      </c>
      <c r="C505" s="15">
        <f t="shared" si="90"/>
        <v>23</v>
      </c>
      <c r="D505" s="14" t="str">
        <f t="shared" si="91"/>
        <v/>
      </c>
      <c r="E505" s="15"/>
      <c r="F505" s="15"/>
      <c r="G505" s="14">
        <f t="shared" si="92"/>
        <v>85</v>
      </c>
      <c r="H505" s="14" t="str">
        <f t="shared" si="89"/>
        <v/>
      </c>
      <c r="L505" s="15"/>
      <c r="M505" s="15"/>
      <c r="N505" s="15"/>
      <c r="O505" s="15"/>
      <c r="P505" s="15"/>
      <c r="V505" s="15"/>
      <c r="W505" s="15"/>
      <c r="X505" s="15"/>
      <c r="Y505" s="15"/>
    </row>
    <row r="506" spans="1:25" s="14" customFormat="1">
      <c r="A506" s="15">
        <f t="shared" si="93"/>
        <v>44</v>
      </c>
      <c r="B506" s="14">
        <f t="shared" si="94"/>
        <v>0</v>
      </c>
      <c r="C506" s="15">
        <f t="shared" si="90"/>
        <v>23</v>
      </c>
      <c r="D506" s="14" t="str">
        <f t="shared" si="91"/>
        <v/>
      </c>
      <c r="E506" s="15"/>
      <c r="F506" s="15"/>
      <c r="G506" s="14">
        <f t="shared" si="92"/>
        <v>86</v>
      </c>
      <c r="H506" s="14" t="str">
        <f t="shared" si="89"/>
        <v/>
      </c>
      <c r="L506" s="15"/>
      <c r="M506" s="15"/>
      <c r="N506" s="15"/>
      <c r="O506" s="15"/>
      <c r="P506" s="15"/>
      <c r="V506" s="15"/>
      <c r="W506" s="15"/>
      <c r="X506" s="15"/>
      <c r="Y506" s="15"/>
    </row>
    <row r="507" spans="1:25" s="14" customFormat="1">
      <c r="A507" s="15">
        <f t="shared" si="93"/>
        <v>44</v>
      </c>
      <c r="B507" s="14">
        <f t="shared" si="94"/>
        <v>1</v>
      </c>
      <c r="C507" s="15">
        <f t="shared" si="90"/>
        <v>23</v>
      </c>
      <c r="D507" s="14" t="str">
        <f t="shared" si="91"/>
        <v/>
      </c>
      <c r="E507" s="15"/>
      <c r="F507" s="15"/>
      <c r="G507" s="14">
        <f t="shared" si="92"/>
        <v>87</v>
      </c>
      <c r="H507" s="14" t="str">
        <f t="shared" si="89"/>
        <v/>
      </c>
      <c r="L507" s="15"/>
      <c r="M507" s="15"/>
      <c r="N507" s="15"/>
      <c r="O507" s="15"/>
      <c r="P507" s="15"/>
      <c r="V507" s="15"/>
      <c r="W507" s="15"/>
      <c r="X507" s="15"/>
      <c r="Y507" s="15"/>
    </row>
    <row r="508" spans="1:25" s="14" customFormat="1">
      <c r="A508" s="15">
        <f t="shared" si="93"/>
        <v>45</v>
      </c>
      <c r="B508" s="14">
        <f t="shared" si="94"/>
        <v>0</v>
      </c>
      <c r="C508" s="15">
        <f t="shared" si="90"/>
        <v>23</v>
      </c>
      <c r="D508" s="14" t="str">
        <f t="shared" si="91"/>
        <v/>
      </c>
      <c r="E508" s="15"/>
      <c r="F508" s="15"/>
      <c r="G508" s="14">
        <f t="shared" si="92"/>
        <v>88</v>
      </c>
      <c r="H508" s="14" t="str">
        <f t="shared" si="89"/>
        <v/>
      </c>
      <c r="L508" s="15"/>
      <c r="M508" s="15"/>
      <c r="N508" s="15"/>
      <c r="O508" s="15"/>
      <c r="P508" s="15"/>
      <c r="V508" s="15"/>
      <c r="W508" s="15"/>
      <c r="X508" s="15"/>
      <c r="Y508" s="15"/>
    </row>
    <row r="509" spans="1:25" s="14" customFormat="1">
      <c r="A509" s="15">
        <f t="shared" si="93"/>
        <v>45</v>
      </c>
      <c r="B509" s="14">
        <f t="shared" si="94"/>
        <v>1</v>
      </c>
      <c r="C509" s="15">
        <f t="shared" si="90"/>
        <v>23</v>
      </c>
      <c r="D509" s="14" t="str">
        <f t="shared" si="91"/>
        <v/>
      </c>
      <c r="E509" s="15"/>
      <c r="F509" s="15"/>
      <c r="G509" s="14">
        <f t="shared" si="92"/>
        <v>89</v>
      </c>
      <c r="H509" s="14" t="str">
        <f t="shared" si="89"/>
        <v/>
      </c>
      <c r="L509" s="15"/>
      <c r="M509" s="15"/>
      <c r="N509" s="15"/>
      <c r="O509" s="15"/>
      <c r="P509" s="15"/>
      <c r="V509" s="15"/>
      <c r="W509" s="15"/>
      <c r="X509" s="15"/>
      <c r="Y509" s="15"/>
    </row>
    <row r="510" spans="1:25" s="14" customFormat="1">
      <c r="A510" s="15">
        <f t="shared" si="93"/>
        <v>46</v>
      </c>
      <c r="B510" s="14">
        <f t="shared" si="94"/>
        <v>0</v>
      </c>
      <c r="C510" s="15">
        <f t="shared" si="90"/>
        <v>23</v>
      </c>
      <c r="D510" s="14" t="str">
        <f t="shared" si="91"/>
        <v/>
      </c>
      <c r="E510" s="15"/>
      <c r="F510" s="15"/>
      <c r="G510" s="14">
        <f t="shared" si="92"/>
        <v>90</v>
      </c>
      <c r="H510" s="14" t="str">
        <f t="shared" si="89"/>
        <v/>
      </c>
      <c r="L510" s="15"/>
      <c r="M510" s="15"/>
      <c r="N510" s="15"/>
      <c r="O510" s="15"/>
      <c r="P510" s="15"/>
      <c r="V510" s="15"/>
      <c r="W510" s="15"/>
      <c r="X510" s="15"/>
      <c r="Y510" s="15"/>
    </row>
    <row r="511" spans="1:25" s="14" customFormat="1">
      <c r="A511" s="15">
        <f t="shared" si="93"/>
        <v>46</v>
      </c>
      <c r="B511" s="14">
        <f t="shared" si="94"/>
        <v>1</v>
      </c>
      <c r="C511" s="15">
        <f t="shared" si="90"/>
        <v>23</v>
      </c>
      <c r="D511" s="14" t="str">
        <f t="shared" si="91"/>
        <v/>
      </c>
      <c r="E511" s="15"/>
      <c r="F511" s="15"/>
      <c r="G511" s="14">
        <f t="shared" si="92"/>
        <v>91</v>
      </c>
      <c r="H511" s="14" t="str">
        <f t="shared" si="89"/>
        <v/>
      </c>
      <c r="L511" s="15"/>
      <c r="M511" s="15"/>
      <c r="N511" s="15"/>
      <c r="O511" s="15"/>
      <c r="P511" s="15"/>
      <c r="V511" s="15"/>
      <c r="W511" s="15"/>
      <c r="X511" s="15"/>
      <c r="Y511" s="15"/>
    </row>
    <row r="512" spans="1:25" s="14" customFormat="1">
      <c r="A512" s="15">
        <f t="shared" si="93"/>
        <v>47</v>
      </c>
      <c r="B512" s="14">
        <f t="shared" si="94"/>
        <v>0</v>
      </c>
      <c r="C512" s="15">
        <f t="shared" si="90"/>
        <v>23</v>
      </c>
      <c r="D512" s="14" t="str">
        <f t="shared" si="91"/>
        <v/>
      </c>
      <c r="E512" s="15"/>
      <c r="F512" s="15"/>
      <c r="G512" s="14">
        <f t="shared" si="92"/>
        <v>92</v>
      </c>
      <c r="H512" s="14" t="str">
        <f t="shared" si="89"/>
        <v/>
      </c>
      <c r="L512" s="15"/>
      <c r="M512" s="15"/>
      <c r="N512" s="15"/>
      <c r="O512" s="15"/>
      <c r="P512" s="15"/>
      <c r="V512" s="15"/>
      <c r="W512" s="15"/>
      <c r="X512" s="15"/>
      <c r="Y512" s="15"/>
    </row>
    <row r="513" spans="1:25" s="14" customFormat="1">
      <c r="A513" s="15">
        <f t="shared" si="93"/>
        <v>47</v>
      </c>
      <c r="B513" s="14">
        <f t="shared" si="94"/>
        <v>1</v>
      </c>
      <c r="C513" s="15">
        <f t="shared" si="90"/>
        <v>23</v>
      </c>
      <c r="D513" s="14" t="str">
        <f t="shared" si="91"/>
        <v/>
      </c>
      <c r="E513" s="15"/>
      <c r="F513" s="15"/>
      <c r="G513" s="14">
        <f t="shared" si="92"/>
        <v>93</v>
      </c>
      <c r="H513" s="14" t="str">
        <f t="shared" si="89"/>
        <v/>
      </c>
      <c r="L513" s="15"/>
      <c r="M513" s="15"/>
      <c r="N513" s="15"/>
      <c r="O513" s="15"/>
      <c r="P513" s="15"/>
      <c r="V513" s="15"/>
      <c r="W513" s="15"/>
      <c r="X513" s="15"/>
      <c r="Y513" s="15"/>
    </row>
    <row r="514" spans="1:25" s="14" customFormat="1">
      <c r="A514" s="15">
        <f t="shared" si="93"/>
        <v>48</v>
      </c>
      <c r="B514" s="14">
        <f t="shared" si="94"/>
        <v>0</v>
      </c>
      <c r="C514" s="15">
        <f t="shared" si="90"/>
        <v>23</v>
      </c>
      <c r="D514" s="14" t="str">
        <f t="shared" si="91"/>
        <v/>
      </c>
      <c r="E514" s="15"/>
      <c r="F514" s="15"/>
      <c r="G514" s="14">
        <f t="shared" si="92"/>
        <v>94</v>
      </c>
      <c r="H514" s="14" t="str">
        <f t="shared" si="89"/>
        <v/>
      </c>
      <c r="L514" s="15"/>
      <c r="M514" s="15"/>
      <c r="N514" s="15"/>
      <c r="O514" s="15"/>
      <c r="P514" s="15"/>
      <c r="V514" s="15"/>
      <c r="W514" s="15"/>
      <c r="X514" s="15"/>
      <c r="Y514" s="15"/>
    </row>
    <row r="515" spans="1:25" s="14" customFormat="1">
      <c r="A515" s="15">
        <f t="shared" si="93"/>
        <v>48</v>
      </c>
      <c r="B515" s="14">
        <f t="shared" si="94"/>
        <v>1</v>
      </c>
      <c r="C515" s="15">
        <f t="shared" si="90"/>
        <v>23</v>
      </c>
      <c r="D515" s="14" t="str">
        <f t="shared" si="91"/>
        <v/>
      </c>
      <c r="E515" s="15"/>
      <c r="F515" s="15"/>
      <c r="G515" s="14">
        <f t="shared" si="92"/>
        <v>95</v>
      </c>
      <c r="H515" s="14" t="str">
        <f t="shared" si="89"/>
        <v/>
      </c>
      <c r="L515" s="15"/>
      <c r="M515" s="15"/>
      <c r="N515" s="15"/>
      <c r="O515" s="15"/>
      <c r="P515" s="15"/>
      <c r="V515" s="15"/>
      <c r="W515" s="15"/>
      <c r="X515" s="15"/>
      <c r="Y515" s="15"/>
    </row>
    <row r="516" spans="1:25" s="14" customFormat="1">
      <c r="A516" s="15">
        <f t="shared" si="93"/>
        <v>49</v>
      </c>
      <c r="B516" s="14">
        <f t="shared" si="94"/>
        <v>0</v>
      </c>
      <c r="C516" s="15">
        <f t="shared" si="90"/>
        <v>23</v>
      </c>
      <c r="D516" s="14" t="str">
        <f t="shared" si="91"/>
        <v/>
      </c>
      <c r="E516" s="15"/>
      <c r="F516" s="15"/>
      <c r="G516" s="14">
        <f t="shared" si="92"/>
        <v>96</v>
      </c>
      <c r="H516" s="14" t="str">
        <f t="shared" si="89"/>
        <v/>
      </c>
      <c r="L516" s="15"/>
      <c r="M516" s="15"/>
      <c r="N516" s="15"/>
      <c r="O516" s="15"/>
      <c r="P516" s="15"/>
      <c r="V516" s="15"/>
      <c r="W516" s="15"/>
      <c r="X516" s="15"/>
      <c r="Y516" s="15"/>
    </row>
    <row r="517" spans="1:25" s="14" customFormat="1">
      <c r="A517" s="15">
        <f t="shared" si="93"/>
        <v>49</v>
      </c>
      <c r="B517" s="14">
        <f t="shared" si="94"/>
        <v>1</v>
      </c>
      <c r="C517" s="15">
        <f t="shared" si="90"/>
        <v>23</v>
      </c>
      <c r="D517" s="14" t="str">
        <f t="shared" si="91"/>
        <v/>
      </c>
      <c r="E517" s="15"/>
      <c r="F517" s="15"/>
      <c r="G517" s="14">
        <f t="shared" si="92"/>
        <v>97</v>
      </c>
      <c r="H517" s="14" t="str">
        <f t="shared" ref="H517:H548" si="95">IFERROR(VLOOKUP(G517,$C$421:$D$620,2,FALSE),"")</f>
        <v/>
      </c>
      <c r="L517" s="15"/>
      <c r="M517" s="15"/>
      <c r="N517" s="15"/>
      <c r="O517" s="15"/>
      <c r="P517" s="15"/>
      <c r="V517" s="15"/>
      <c r="W517" s="15"/>
      <c r="X517" s="15"/>
      <c r="Y517" s="15"/>
    </row>
    <row r="518" spans="1:25" s="14" customFormat="1">
      <c r="A518" s="15">
        <f t="shared" si="93"/>
        <v>50</v>
      </c>
      <c r="B518" s="14">
        <f t="shared" si="94"/>
        <v>0</v>
      </c>
      <c r="C518" s="15">
        <f t="shared" si="90"/>
        <v>23</v>
      </c>
      <c r="D518" s="14" t="str">
        <f t="shared" si="91"/>
        <v/>
      </c>
      <c r="E518" s="15"/>
      <c r="F518" s="15"/>
      <c r="G518" s="14">
        <f t="shared" si="92"/>
        <v>98</v>
      </c>
      <c r="H518" s="14" t="str">
        <f t="shared" si="95"/>
        <v/>
      </c>
      <c r="L518" s="15"/>
      <c r="M518" s="15"/>
      <c r="N518" s="15"/>
      <c r="O518" s="15"/>
      <c r="P518" s="15"/>
      <c r="V518" s="15"/>
      <c r="W518" s="15"/>
      <c r="X518" s="15"/>
      <c r="Y518" s="15"/>
    </row>
    <row r="519" spans="1:25" s="14" customFormat="1">
      <c r="A519" s="15">
        <f t="shared" si="93"/>
        <v>50</v>
      </c>
      <c r="B519" s="14">
        <f t="shared" si="94"/>
        <v>1</v>
      </c>
      <c r="C519" s="15">
        <f t="shared" si="90"/>
        <v>23</v>
      </c>
      <c r="D519" s="14" t="str">
        <f t="shared" si="91"/>
        <v/>
      </c>
      <c r="E519" s="15"/>
      <c r="F519" s="15"/>
      <c r="G519" s="14">
        <f t="shared" si="92"/>
        <v>99</v>
      </c>
      <c r="H519" s="14" t="str">
        <f t="shared" si="95"/>
        <v/>
      </c>
      <c r="L519" s="15"/>
      <c r="M519" s="15"/>
      <c r="N519" s="15"/>
      <c r="O519" s="15"/>
      <c r="P519" s="15"/>
      <c r="V519" s="15"/>
      <c r="W519" s="15"/>
      <c r="X519" s="15"/>
      <c r="Y519" s="15"/>
    </row>
    <row r="520" spans="1:25" s="14" customFormat="1">
      <c r="A520" s="15">
        <f t="shared" si="93"/>
        <v>51</v>
      </c>
      <c r="B520" s="14">
        <f t="shared" si="94"/>
        <v>0</v>
      </c>
      <c r="C520" s="15">
        <f t="shared" si="90"/>
        <v>23</v>
      </c>
      <c r="D520" s="14" t="str">
        <f t="shared" si="91"/>
        <v/>
      </c>
      <c r="E520" s="15"/>
      <c r="F520" s="15"/>
      <c r="G520" s="14">
        <f t="shared" si="92"/>
        <v>100</v>
      </c>
      <c r="H520" s="14" t="str">
        <f t="shared" si="95"/>
        <v/>
      </c>
      <c r="L520" s="15"/>
      <c r="M520" s="15"/>
      <c r="N520" s="15"/>
      <c r="O520" s="15"/>
      <c r="P520" s="15"/>
      <c r="V520" s="15"/>
      <c r="W520" s="15"/>
      <c r="X520" s="15"/>
      <c r="Y520" s="15"/>
    </row>
    <row r="521" spans="1:25" s="14" customFormat="1">
      <c r="A521" s="15">
        <f t="shared" si="93"/>
        <v>51</v>
      </c>
      <c r="B521" s="14">
        <f t="shared" si="94"/>
        <v>1</v>
      </c>
      <c r="C521" s="15">
        <f t="shared" si="90"/>
        <v>23</v>
      </c>
      <c r="D521" s="14" t="str">
        <f t="shared" si="91"/>
        <v/>
      </c>
      <c r="E521" s="15"/>
      <c r="F521" s="15"/>
      <c r="G521" s="14">
        <f t="shared" si="92"/>
        <v>101</v>
      </c>
      <c r="H521" s="14" t="str">
        <f t="shared" si="95"/>
        <v/>
      </c>
      <c r="L521" s="15"/>
      <c r="M521" s="15"/>
      <c r="N521" s="15"/>
      <c r="O521" s="15"/>
      <c r="P521" s="15"/>
      <c r="V521" s="15"/>
      <c r="W521" s="15"/>
      <c r="X521" s="15"/>
      <c r="Y521" s="15"/>
    </row>
    <row r="522" spans="1:25" s="14" customFormat="1">
      <c r="A522" s="15">
        <f t="shared" si="93"/>
        <v>52</v>
      </c>
      <c r="B522" s="14">
        <f t="shared" si="94"/>
        <v>0</v>
      </c>
      <c r="C522" s="15">
        <f t="shared" si="90"/>
        <v>23</v>
      </c>
      <c r="D522" s="14" t="str">
        <f t="shared" si="91"/>
        <v/>
      </c>
      <c r="E522" s="15"/>
      <c r="F522" s="15"/>
      <c r="G522" s="14">
        <f t="shared" si="92"/>
        <v>102</v>
      </c>
      <c r="H522" s="14" t="str">
        <f t="shared" si="95"/>
        <v/>
      </c>
      <c r="L522" s="15"/>
      <c r="M522" s="15"/>
      <c r="N522" s="15"/>
      <c r="O522" s="15"/>
      <c r="P522" s="15"/>
      <c r="V522" s="15"/>
      <c r="W522" s="15"/>
      <c r="X522" s="15"/>
      <c r="Y522" s="15"/>
    </row>
    <row r="523" spans="1:25" s="14" customFormat="1">
      <c r="A523" s="15">
        <f t="shared" si="93"/>
        <v>52</v>
      </c>
      <c r="B523" s="14">
        <f t="shared" si="94"/>
        <v>1</v>
      </c>
      <c r="C523" s="15">
        <f t="shared" si="90"/>
        <v>23</v>
      </c>
      <c r="D523" s="14" t="str">
        <f t="shared" si="91"/>
        <v/>
      </c>
      <c r="E523" s="15"/>
      <c r="F523" s="15"/>
      <c r="G523" s="14">
        <f t="shared" si="92"/>
        <v>103</v>
      </c>
      <c r="H523" s="14" t="str">
        <f t="shared" si="95"/>
        <v/>
      </c>
      <c r="L523" s="15"/>
      <c r="M523" s="15"/>
      <c r="N523" s="15"/>
      <c r="O523" s="15"/>
      <c r="P523" s="15"/>
      <c r="V523" s="15"/>
      <c r="W523" s="15"/>
      <c r="X523" s="15"/>
      <c r="Y523" s="15"/>
    </row>
    <row r="524" spans="1:25" s="14" customFormat="1">
      <c r="A524" s="15">
        <f t="shared" si="93"/>
        <v>53</v>
      </c>
      <c r="B524" s="14">
        <f t="shared" si="94"/>
        <v>0</v>
      </c>
      <c r="C524" s="15">
        <f t="shared" si="90"/>
        <v>23</v>
      </c>
      <c r="D524" s="14" t="str">
        <f t="shared" si="91"/>
        <v/>
      </c>
      <c r="E524" s="15"/>
      <c r="F524" s="15"/>
      <c r="G524" s="14">
        <f t="shared" si="92"/>
        <v>104</v>
      </c>
      <c r="H524" s="14" t="str">
        <f t="shared" si="95"/>
        <v/>
      </c>
      <c r="L524" s="15"/>
      <c r="M524" s="15"/>
      <c r="N524" s="15"/>
      <c r="O524" s="15"/>
      <c r="P524" s="15"/>
      <c r="V524" s="15"/>
      <c r="W524" s="15"/>
      <c r="X524" s="15"/>
      <c r="Y524" s="15"/>
    </row>
    <row r="525" spans="1:25" s="14" customFormat="1">
      <c r="A525" s="15">
        <f t="shared" si="93"/>
        <v>53</v>
      </c>
      <c r="B525" s="14">
        <f t="shared" si="94"/>
        <v>1</v>
      </c>
      <c r="C525" s="15">
        <f t="shared" si="90"/>
        <v>23</v>
      </c>
      <c r="D525" s="14" t="str">
        <f t="shared" si="91"/>
        <v/>
      </c>
      <c r="E525" s="15"/>
      <c r="F525" s="15"/>
      <c r="G525" s="14">
        <f t="shared" si="92"/>
        <v>105</v>
      </c>
      <c r="H525" s="14" t="str">
        <f t="shared" si="95"/>
        <v/>
      </c>
      <c r="L525" s="15"/>
      <c r="M525" s="15"/>
      <c r="N525" s="15"/>
      <c r="O525" s="15"/>
      <c r="P525" s="15"/>
      <c r="V525" s="15"/>
      <c r="W525" s="15"/>
      <c r="X525" s="15"/>
      <c r="Y525" s="15"/>
    </row>
    <row r="526" spans="1:25" s="14" customFormat="1">
      <c r="A526" s="15">
        <f t="shared" si="93"/>
        <v>54</v>
      </c>
      <c r="B526" s="14">
        <f t="shared" si="94"/>
        <v>0</v>
      </c>
      <c r="C526" s="15">
        <f t="shared" si="90"/>
        <v>23</v>
      </c>
      <c r="D526" s="14" t="str">
        <f t="shared" si="91"/>
        <v/>
      </c>
      <c r="E526" s="15"/>
      <c r="F526" s="15"/>
      <c r="G526" s="14">
        <f t="shared" si="92"/>
        <v>106</v>
      </c>
      <c r="H526" s="14" t="str">
        <f t="shared" si="95"/>
        <v/>
      </c>
      <c r="L526" s="15"/>
      <c r="M526" s="15"/>
      <c r="N526" s="15"/>
      <c r="O526" s="15"/>
      <c r="P526" s="15"/>
      <c r="V526" s="15"/>
      <c r="W526" s="15"/>
      <c r="X526" s="15"/>
      <c r="Y526" s="15"/>
    </row>
    <row r="527" spans="1:25" s="14" customFormat="1">
      <c r="A527" s="15">
        <f t="shared" si="93"/>
        <v>54</v>
      </c>
      <c r="B527" s="14">
        <f t="shared" si="94"/>
        <v>1</v>
      </c>
      <c r="C527" s="15">
        <f t="shared" si="90"/>
        <v>23</v>
      </c>
      <c r="D527" s="14" t="str">
        <f t="shared" si="91"/>
        <v/>
      </c>
      <c r="E527" s="15"/>
      <c r="F527" s="15"/>
      <c r="G527" s="14">
        <f t="shared" si="92"/>
        <v>107</v>
      </c>
      <c r="H527" s="14" t="str">
        <f t="shared" si="95"/>
        <v/>
      </c>
      <c r="L527" s="15"/>
      <c r="M527" s="15"/>
      <c r="N527" s="15"/>
      <c r="O527" s="15"/>
      <c r="P527" s="15"/>
      <c r="V527" s="15"/>
      <c r="W527" s="15"/>
      <c r="X527" s="15"/>
      <c r="Y527" s="15"/>
    </row>
    <row r="528" spans="1:25" s="14" customFormat="1">
      <c r="A528" s="15">
        <f t="shared" si="93"/>
        <v>55</v>
      </c>
      <c r="B528" s="14">
        <f t="shared" si="94"/>
        <v>0</v>
      </c>
      <c r="C528" s="15">
        <f t="shared" si="90"/>
        <v>23</v>
      </c>
      <c r="D528" s="14" t="str">
        <f t="shared" si="91"/>
        <v/>
      </c>
      <c r="E528" s="15"/>
      <c r="F528" s="15"/>
      <c r="G528" s="14">
        <f t="shared" si="92"/>
        <v>108</v>
      </c>
      <c r="H528" s="14" t="str">
        <f t="shared" si="95"/>
        <v/>
      </c>
      <c r="L528" s="15"/>
      <c r="M528" s="15"/>
      <c r="N528" s="15"/>
      <c r="O528" s="15"/>
      <c r="P528" s="15"/>
      <c r="V528" s="15"/>
      <c r="W528" s="15"/>
      <c r="X528" s="15"/>
      <c r="Y528" s="15"/>
    </row>
    <row r="529" spans="1:25" s="14" customFormat="1">
      <c r="A529" s="15">
        <f t="shared" si="93"/>
        <v>55</v>
      </c>
      <c r="B529" s="14">
        <f t="shared" si="94"/>
        <v>1</v>
      </c>
      <c r="C529" s="15">
        <f t="shared" si="90"/>
        <v>23</v>
      </c>
      <c r="D529" s="14" t="str">
        <f t="shared" si="91"/>
        <v/>
      </c>
      <c r="E529" s="15"/>
      <c r="F529" s="15"/>
      <c r="G529" s="14">
        <f t="shared" si="92"/>
        <v>109</v>
      </c>
      <c r="H529" s="14" t="str">
        <f t="shared" si="95"/>
        <v/>
      </c>
      <c r="L529" s="15"/>
      <c r="M529" s="15"/>
      <c r="N529" s="15"/>
      <c r="O529" s="15"/>
      <c r="P529" s="15"/>
      <c r="V529" s="15"/>
      <c r="W529" s="15"/>
      <c r="X529" s="15"/>
      <c r="Y529" s="15"/>
    </row>
    <row r="530" spans="1:25" s="14" customFormat="1">
      <c r="A530" s="15">
        <f t="shared" si="93"/>
        <v>56</v>
      </c>
      <c r="B530" s="14">
        <f t="shared" si="94"/>
        <v>0</v>
      </c>
      <c r="C530" s="15">
        <f t="shared" si="90"/>
        <v>23</v>
      </c>
      <c r="D530" s="14" t="str">
        <f t="shared" si="91"/>
        <v/>
      </c>
      <c r="E530" s="15"/>
      <c r="F530" s="15"/>
      <c r="G530" s="14">
        <f t="shared" si="92"/>
        <v>110</v>
      </c>
      <c r="H530" s="14" t="str">
        <f t="shared" si="95"/>
        <v/>
      </c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s="14" customFormat="1">
      <c r="A531" s="15">
        <f t="shared" si="93"/>
        <v>56</v>
      </c>
      <c r="B531" s="14">
        <f t="shared" si="94"/>
        <v>1</v>
      </c>
      <c r="C531" s="15">
        <f t="shared" si="90"/>
        <v>23</v>
      </c>
      <c r="D531" s="14" t="str">
        <f t="shared" si="91"/>
        <v/>
      </c>
      <c r="E531" s="15"/>
      <c r="F531" s="15"/>
      <c r="G531" s="14">
        <f t="shared" si="92"/>
        <v>111</v>
      </c>
      <c r="H531" s="14" t="str">
        <f t="shared" si="95"/>
        <v/>
      </c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s="14" customFormat="1">
      <c r="A532" s="15">
        <f t="shared" si="93"/>
        <v>57</v>
      </c>
      <c r="B532" s="14">
        <f t="shared" si="94"/>
        <v>0</v>
      </c>
      <c r="C532" s="15">
        <f t="shared" si="90"/>
        <v>23</v>
      </c>
      <c r="D532" s="14" t="str">
        <f t="shared" si="91"/>
        <v/>
      </c>
      <c r="E532" s="15"/>
      <c r="F532" s="15"/>
      <c r="G532" s="14">
        <f t="shared" si="92"/>
        <v>112</v>
      </c>
      <c r="H532" s="14" t="str">
        <f t="shared" si="95"/>
        <v/>
      </c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s="14" customFormat="1">
      <c r="A533" s="15">
        <f t="shared" si="93"/>
        <v>57</v>
      </c>
      <c r="B533" s="14">
        <f t="shared" si="94"/>
        <v>1</v>
      </c>
      <c r="C533" s="15">
        <f t="shared" si="90"/>
        <v>23</v>
      </c>
      <c r="D533" s="14" t="str">
        <f t="shared" si="91"/>
        <v/>
      </c>
      <c r="E533" s="15"/>
      <c r="F533" s="15"/>
      <c r="G533" s="14">
        <f t="shared" si="92"/>
        <v>113</v>
      </c>
      <c r="H533" s="14" t="str">
        <f t="shared" si="95"/>
        <v/>
      </c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s="14" customFormat="1">
      <c r="A534" s="15">
        <f t="shared" si="93"/>
        <v>58</v>
      </c>
      <c r="B534" s="14">
        <f t="shared" si="94"/>
        <v>0</v>
      </c>
      <c r="C534" s="15">
        <f t="shared" si="90"/>
        <v>23</v>
      </c>
      <c r="D534" s="14" t="str">
        <f t="shared" si="91"/>
        <v/>
      </c>
      <c r="E534" s="15"/>
      <c r="F534" s="15"/>
      <c r="G534" s="14">
        <f t="shared" si="92"/>
        <v>114</v>
      </c>
      <c r="H534" s="14" t="str">
        <f t="shared" si="95"/>
        <v/>
      </c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s="14" customFormat="1">
      <c r="A535" s="15">
        <f t="shared" si="93"/>
        <v>58</v>
      </c>
      <c r="B535" s="14">
        <f t="shared" si="94"/>
        <v>1</v>
      </c>
      <c r="C535" s="15">
        <f t="shared" si="90"/>
        <v>23</v>
      </c>
      <c r="D535" s="14" t="str">
        <f t="shared" si="91"/>
        <v/>
      </c>
      <c r="E535" s="15"/>
      <c r="F535" s="15"/>
      <c r="G535" s="14">
        <f t="shared" si="92"/>
        <v>115</v>
      </c>
      <c r="H535" s="14" t="str">
        <f t="shared" si="95"/>
        <v/>
      </c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s="14" customFormat="1">
      <c r="A536" s="15">
        <f t="shared" si="93"/>
        <v>59</v>
      </c>
      <c r="B536" s="14">
        <f t="shared" si="94"/>
        <v>0</v>
      </c>
      <c r="C536" s="15">
        <f t="shared" si="90"/>
        <v>23</v>
      </c>
      <c r="D536" s="14" t="str">
        <f t="shared" si="91"/>
        <v/>
      </c>
      <c r="E536" s="15"/>
      <c r="F536" s="15"/>
      <c r="G536" s="14">
        <f t="shared" si="92"/>
        <v>116</v>
      </c>
      <c r="H536" s="14" t="str">
        <f t="shared" si="95"/>
        <v/>
      </c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s="14" customFormat="1">
      <c r="A537" s="15">
        <f t="shared" si="93"/>
        <v>59</v>
      </c>
      <c r="B537" s="14">
        <f t="shared" si="94"/>
        <v>1</v>
      </c>
      <c r="C537" s="15">
        <f t="shared" si="90"/>
        <v>23</v>
      </c>
      <c r="D537" s="14" t="str">
        <f t="shared" si="91"/>
        <v/>
      </c>
      <c r="E537" s="15"/>
      <c r="F537" s="15"/>
      <c r="G537" s="14">
        <f t="shared" si="92"/>
        <v>117</v>
      </c>
      <c r="H537" s="14" t="str">
        <f t="shared" si="95"/>
        <v/>
      </c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s="14" customFormat="1">
      <c r="A538" s="15">
        <f t="shared" si="93"/>
        <v>60</v>
      </c>
      <c r="B538" s="14">
        <f t="shared" si="94"/>
        <v>0</v>
      </c>
      <c r="C538" s="15">
        <f t="shared" si="90"/>
        <v>23</v>
      </c>
      <c r="D538" s="14" t="str">
        <f t="shared" si="91"/>
        <v/>
      </c>
      <c r="E538" s="15"/>
      <c r="F538" s="15"/>
      <c r="G538" s="14">
        <f t="shared" si="92"/>
        <v>118</v>
      </c>
      <c r="H538" s="14" t="str">
        <f t="shared" si="95"/>
        <v/>
      </c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s="14" customFormat="1">
      <c r="A539" s="15">
        <f t="shared" si="93"/>
        <v>60</v>
      </c>
      <c r="B539" s="14">
        <f t="shared" si="94"/>
        <v>1</v>
      </c>
      <c r="C539" s="15">
        <f t="shared" si="90"/>
        <v>23</v>
      </c>
      <c r="D539" s="14" t="str">
        <f t="shared" si="91"/>
        <v/>
      </c>
      <c r="E539" s="15"/>
      <c r="F539" s="15"/>
      <c r="G539" s="14">
        <f t="shared" si="92"/>
        <v>119</v>
      </c>
      <c r="H539" s="14" t="str">
        <f t="shared" si="95"/>
        <v/>
      </c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s="14" customFormat="1">
      <c r="A540" s="15">
        <f t="shared" si="93"/>
        <v>61</v>
      </c>
      <c r="B540" s="14">
        <f t="shared" si="94"/>
        <v>0</v>
      </c>
      <c r="C540" s="15">
        <f t="shared" si="90"/>
        <v>23</v>
      </c>
      <c r="D540" s="14" t="str">
        <f t="shared" si="91"/>
        <v/>
      </c>
      <c r="E540" s="15"/>
      <c r="F540" s="15"/>
      <c r="G540" s="14">
        <f t="shared" si="92"/>
        <v>120</v>
      </c>
      <c r="H540" s="14" t="str">
        <f t="shared" si="95"/>
        <v/>
      </c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s="14" customFormat="1">
      <c r="A541" s="15">
        <f t="shared" si="93"/>
        <v>61</v>
      </c>
      <c r="B541" s="14">
        <f t="shared" si="94"/>
        <v>1</v>
      </c>
      <c r="C541" s="15">
        <f t="shared" si="90"/>
        <v>23</v>
      </c>
      <c r="D541" s="14" t="str">
        <f t="shared" si="91"/>
        <v/>
      </c>
      <c r="E541" s="15"/>
      <c r="F541" s="15"/>
      <c r="G541" s="14">
        <f t="shared" si="92"/>
        <v>121</v>
      </c>
      <c r="H541" s="14" t="str">
        <f t="shared" si="95"/>
        <v/>
      </c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s="14" customFormat="1">
      <c r="A542" s="15">
        <f t="shared" si="93"/>
        <v>62</v>
      </c>
      <c r="B542" s="14">
        <f t="shared" si="94"/>
        <v>0</v>
      </c>
      <c r="C542" s="15">
        <f t="shared" si="90"/>
        <v>23</v>
      </c>
      <c r="D542" s="14" t="str">
        <f t="shared" si="91"/>
        <v/>
      </c>
      <c r="E542" s="15"/>
      <c r="F542" s="15"/>
      <c r="G542" s="14">
        <f t="shared" si="92"/>
        <v>122</v>
      </c>
      <c r="H542" s="14" t="str">
        <f t="shared" si="95"/>
        <v/>
      </c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s="14" customFormat="1">
      <c r="A543" s="15">
        <f t="shared" si="93"/>
        <v>62</v>
      </c>
      <c r="B543" s="14">
        <f t="shared" si="94"/>
        <v>1</v>
      </c>
      <c r="C543" s="15">
        <f t="shared" si="90"/>
        <v>23</v>
      </c>
      <c r="D543" s="14" t="str">
        <f t="shared" si="91"/>
        <v/>
      </c>
      <c r="E543" s="15"/>
      <c r="F543" s="15"/>
      <c r="G543" s="14">
        <f t="shared" si="92"/>
        <v>123</v>
      </c>
      <c r="H543" s="14" t="str">
        <f t="shared" si="95"/>
        <v/>
      </c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s="14" customFormat="1">
      <c r="A544" s="15">
        <f t="shared" si="93"/>
        <v>63</v>
      </c>
      <c r="B544" s="14">
        <f t="shared" si="94"/>
        <v>0</v>
      </c>
      <c r="C544" s="15">
        <f t="shared" si="90"/>
        <v>23</v>
      </c>
      <c r="D544" s="14" t="str">
        <f t="shared" si="91"/>
        <v/>
      </c>
      <c r="E544" s="15"/>
      <c r="F544" s="15"/>
      <c r="G544" s="14">
        <f t="shared" si="92"/>
        <v>124</v>
      </c>
      <c r="H544" s="14" t="str">
        <f t="shared" si="95"/>
        <v/>
      </c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s="14" customFormat="1">
      <c r="A545" s="15">
        <f t="shared" si="93"/>
        <v>63</v>
      </c>
      <c r="B545" s="14">
        <f t="shared" si="94"/>
        <v>1</v>
      </c>
      <c r="C545" s="15">
        <f t="shared" si="90"/>
        <v>23</v>
      </c>
      <c r="D545" s="14" t="str">
        <f t="shared" si="91"/>
        <v/>
      </c>
      <c r="E545" s="15"/>
      <c r="F545" s="15"/>
      <c r="G545" s="14">
        <f t="shared" si="92"/>
        <v>125</v>
      </c>
      <c r="H545" s="14" t="str">
        <f t="shared" si="95"/>
        <v/>
      </c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s="14" customFormat="1">
      <c r="A546" s="15">
        <f t="shared" si="93"/>
        <v>64</v>
      </c>
      <c r="B546" s="14">
        <f t="shared" si="94"/>
        <v>0</v>
      </c>
      <c r="C546" s="15">
        <f t="shared" si="90"/>
        <v>23</v>
      </c>
      <c r="D546" s="14" t="str">
        <f t="shared" si="91"/>
        <v/>
      </c>
      <c r="E546" s="15"/>
      <c r="F546" s="15"/>
      <c r="G546" s="14">
        <f t="shared" si="92"/>
        <v>126</v>
      </c>
      <c r="H546" s="14" t="str">
        <f t="shared" si="95"/>
        <v/>
      </c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s="14" customFormat="1">
      <c r="A547" s="15">
        <f t="shared" si="93"/>
        <v>64</v>
      </c>
      <c r="B547" s="14">
        <f t="shared" si="94"/>
        <v>1</v>
      </c>
      <c r="C547" s="15">
        <f t="shared" si="90"/>
        <v>23</v>
      </c>
      <c r="D547" s="14" t="str">
        <f t="shared" si="91"/>
        <v/>
      </c>
      <c r="E547" s="15"/>
      <c r="F547" s="15"/>
      <c r="G547" s="14">
        <f t="shared" si="92"/>
        <v>127</v>
      </c>
      <c r="H547" s="14" t="str">
        <f t="shared" si="95"/>
        <v/>
      </c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s="14" customFormat="1">
      <c r="A548" s="15">
        <f t="shared" si="93"/>
        <v>65</v>
      </c>
      <c r="B548" s="14">
        <f t="shared" si="94"/>
        <v>0</v>
      </c>
      <c r="C548" s="15">
        <f t="shared" si="90"/>
        <v>23</v>
      </c>
      <c r="D548" s="14" t="str">
        <f t="shared" si="91"/>
        <v/>
      </c>
      <c r="E548" s="15"/>
      <c r="F548" s="15"/>
      <c r="G548" s="14">
        <f t="shared" si="92"/>
        <v>128</v>
      </c>
      <c r="H548" s="14" t="str">
        <f t="shared" si="95"/>
        <v/>
      </c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s="14" customFormat="1">
      <c r="A549" s="15">
        <f t="shared" si="93"/>
        <v>65</v>
      </c>
      <c r="B549" s="14">
        <f t="shared" si="94"/>
        <v>1</v>
      </c>
      <c r="C549" s="15">
        <f t="shared" si="90"/>
        <v>23</v>
      </c>
      <c r="D549" s="14" t="str">
        <f t="shared" si="91"/>
        <v/>
      </c>
      <c r="E549" s="15"/>
      <c r="F549" s="15"/>
      <c r="G549" s="14">
        <f t="shared" si="92"/>
        <v>129</v>
      </c>
      <c r="H549" s="14" t="str">
        <f t="shared" ref="H549:H580" si="96">IFERROR(VLOOKUP(G549,$C$421:$D$620,2,FALSE),"")</f>
        <v/>
      </c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s="14" customFormat="1">
      <c r="A550" s="15">
        <f t="shared" si="93"/>
        <v>66</v>
      </c>
      <c r="B550" s="14">
        <f t="shared" si="94"/>
        <v>0</v>
      </c>
      <c r="C550" s="15">
        <f t="shared" ref="C550:C613" si="97">IF(LEN(D550),C549+1,C549)</f>
        <v>23</v>
      </c>
      <c r="D550" s="14" t="str">
        <f t="shared" si="91"/>
        <v/>
      </c>
      <c r="E550" s="15"/>
      <c r="F550" s="15"/>
      <c r="G550" s="14">
        <f t="shared" si="92"/>
        <v>130</v>
      </c>
      <c r="H550" s="14" t="str">
        <f t="shared" si="96"/>
        <v/>
      </c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s="14" customFormat="1">
      <c r="A551" s="15">
        <f t="shared" si="93"/>
        <v>66</v>
      </c>
      <c r="B551" s="14">
        <f t="shared" si="94"/>
        <v>1</v>
      </c>
      <c r="C551" s="15">
        <f t="shared" si="97"/>
        <v>23</v>
      </c>
      <c r="D551" s="14" t="str">
        <f t="shared" ref="D551:D614" si="98">IF(A551&lt;=$I$304,IF(B551,"WaitSpriteMove(x"&amp;$V$3&amp;",x00)",INDEX($H$305:$H$404,A551)),"")</f>
        <v/>
      </c>
      <c r="E551" s="15"/>
      <c r="F551" s="15"/>
      <c r="G551" s="14">
        <f t="shared" ref="G551:G614" si="99">G550+1</f>
        <v>131</v>
      </c>
      <c r="H551" s="14" t="str">
        <f t="shared" si="96"/>
        <v/>
      </c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s="14" customFormat="1">
      <c r="A552" s="15">
        <f t="shared" si="93"/>
        <v>67</v>
      </c>
      <c r="B552" s="14">
        <f t="shared" si="94"/>
        <v>0</v>
      </c>
      <c r="C552" s="15">
        <f t="shared" si="97"/>
        <v>23</v>
      </c>
      <c r="D552" s="14" t="str">
        <f t="shared" si="98"/>
        <v/>
      </c>
      <c r="E552" s="15"/>
      <c r="F552" s="15"/>
      <c r="G552" s="14">
        <f t="shared" si="99"/>
        <v>132</v>
      </c>
      <c r="H552" s="14" t="str">
        <f t="shared" si="96"/>
        <v/>
      </c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s="14" customFormat="1">
      <c r="A553" s="15">
        <f t="shared" ref="A553:A616" si="100">A551+1</f>
        <v>67</v>
      </c>
      <c r="B553" s="14">
        <f t="shared" ref="B553:B616" si="101">B551</f>
        <v>1</v>
      </c>
      <c r="C553" s="15">
        <f t="shared" si="97"/>
        <v>23</v>
      </c>
      <c r="D553" s="14" t="str">
        <f t="shared" si="98"/>
        <v/>
      </c>
      <c r="E553" s="15"/>
      <c r="F553" s="15"/>
      <c r="G553" s="14">
        <f t="shared" si="99"/>
        <v>133</v>
      </c>
      <c r="H553" s="14" t="str">
        <f t="shared" si="96"/>
        <v/>
      </c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s="14" customFormat="1">
      <c r="A554" s="15">
        <f t="shared" si="100"/>
        <v>68</v>
      </c>
      <c r="B554" s="14">
        <f t="shared" si="101"/>
        <v>0</v>
      </c>
      <c r="C554" s="15">
        <f t="shared" si="97"/>
        <v>23</v>
      </c>
      <c r="D554" s="14" t="str">
        <f t="shared" si="98"/>
        <v/>
      </c>
      <c r="E554" s="15"/>
      <c r="F554" s="15"/>
      <c r="G554" s="14">
        <f t="shared" si="99"/>
        <v>134</v>
      </c>
      <c r="H554" s="14" t="str">
        <f t="shared" si="96"/>
        <v/>
      </c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s="14" customFormat="1">
      <c r="A555" s="15">
        <f t="shared" si="100"/>
        <v>68</v>
      </c>
      <c r="B555" s="14">
        <f t="shared" si="101"/>
        <v>1</v>
      </c>
      <c r="C555" s="15">
        <f t="shared" si="97"/>
        <v>23</v>
      </c>
      <c r="D555" s="14" t="str">
        <f t="shared" si="98"/>
        <v/>
      </c>
      <c r="E555" s="15"/>
      <c r="F555" s="15"/>
      <c r="G555" s="14">
        <f t="shared" si="99"/>
        <v>135</v>
      </c>
      <c r="H555" s="14" t="str">
        <f t="shared" si="96"/>
        <v/>
      </c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s="14" customFormat="1">
      <c r="A556" s="15">
        <f t="shared" si="100"/>
        <v>69</v>
      </c>
      <c r="B556" s="14">
        <f t="shared" si="101"/>
        <v>0</v>
      </c>
      <c r="C556" s="15">
        <f t="shared" si="97"/>
        <v>23</v>
      </c>
      <c r="D556" s="14" t="str">
        <f t="shared" si="98"/>
        <v/>
      </c>
      <c r="E556" s="15"/>
      <c r="F556" s="15"/>
      <c r="G556" s="14">
        <f t="shared" si="99"/>
        <v>136</v>
      </c>
      <c r="H556" s="14" t="str">
        <f t="shared" si="96"/>
        <v/>
      </c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s="14" customFormat="1">
      <c r="A557" s="15">
        <f t="shared" si="100"/>
        <v>69</v>
      </c>
      <c r="B557" s="14">
        <f t="shared" si="101"/>
        <v>1</v>
      </c>
      <c r="C557" s="15">
        <f t="shared" si="97"/>
        <v>23</v>
      </c>
      <c r="D557" s="14" t="str">
        <f t="shared" si="98"/>
        <v/>
      </c>
      <c r="E557" s="15"/>
      <c r="F557" s="15"/>
      <c r="G557" s="14">
        <f t="shared" si="99"/>
        <v>137</v>
      </c>
      <c r="H557" s="14" t="str">
        <f t="shared" si="96"/>
        <v/>
      </c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s="14" customFormat="1">
      <c r="A558" s="15">
        <f t="shared" si="100"/>
        <v>70</v>
      </c>
      <c r="B558" s="14">
        <f t="shared" si="101"/>
        <v>0</v>
      </c>
      <c r="C558" s="15">
        <f t="shared" si="97"/>
        <v>23</v>
      </c>
      <c r="D558" s="14" t="str">
        <f t="shared" si="98"/>
        <v/>
      </c>
      <c r="E558" s="15"/>
      <c r="F558" s="15"/>
      <c r="G558" s="14">
        <f t="shared" si="99"/>
        <v>138</v>
      </c>
      <c r="H558" s="14" t="str">
        <f t="shared" si="96"/>
        <v/>
      </c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s="14" customFormat="1">
      <c r="A559" s="15">
        <f t="shared" si="100"/>
        <v>70</v>
      </c>
      <c r="B559" s="14">
        <f t="shared" si="101"/>
        <v>1</v>
      </c>
      <c r="C559" s="15">
        <f t="shared" si="97"/>
        <v>23</v>
      </c>
      <c r="D559" s="14" t="str">
        <f t="shared" si="98"/>
        <v/>
      </c>
      <c r="E559" s="15"/>
      <c r="F559" s="15"/>
      <c r="G559" s="14">
        <f t="shared" si="99"/>
        <v>139</v>
      </c>
      <c r="H559" s="14" t="str">
        <f t="shared" si="96"/>
        <v/>
      </c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s="14" customFormat="1">
      <c r="A560" s="15">
        <f t="shared" si="100"/>
        <v>71</v>
      </c>
      <c r="B560" s="14">
        <f t="shared" si="101"/>
        <v>0</v>
      </c>
      <c r="C560" s="15">
        <f t="shared" si="97"/>
        <v>23</v>
      </c>
      <c r="D560" s="14" t="str">
        <f t="shared" si="98"/>
        <v/>
      </c>
      <c r="E560" s="15"/>
      <c r="F560" s="15"/>
      <c r="G560" s="14">
        <f t="shared" si="99"/>
        <v>140</v>
      </c>
      <c r="H560" s="14" t="str">
        <f t="shared" si="96"/>
        <v/>
      </c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s="14" customFormat="1">
      <c r="A561" s="15">
        <f t="shared" si="100"/>
        <v>71</v>
      </c>
      <c r="B561" s="14">
        <f t="shared" si="101"/>
        <v>1</v>
      </c>
      <c r="C561" s="15">
        <f t="shared" si="97"/>
        <v>23</v>
      </c>
      <c r="D561" s="14" t="str">
        <f t="shared" si="98"/>
        <v/>
      </c>
      <c r="E561" s="15"/>
      <c r="F561" s="15"/>
      <c r="G561" s="14">
        <f t="shared" si="99"/>
        <v>141</v>
      </c>
      <c r="H561" s="14" t="str">
        <f t="shared" si="96"/>
        <v/>
      </c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s="14" customFormat="1">
      <c r="A562" s="15">
        <f t="shared" si="100"/>
        <v>72</v>
      </c>
      <c r="B562" s="14">
        <f t="shared" si="101"/>
        <v>0</v>
      </c>
      <c r="C562" s="15">
        <f t="shared" si="97"/>
        <v>23</v>
      </c>
      <c r="D562" s="14" t="str">
        <f t="shared" si="98"/>
        <v/>
      </c>
      <c r="E562" s="15"/>
      <c r="F562" s="15"/>
      <c r="G562" s="14">
        <f t="shared" si="99"/>
        <v>142</v>
      </c>
      <c r="H562" s="14" t="str">
        <f t="shared" si="96"/>
        <v/>
      </c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s="14" customFormat="1">
      <c r="A563" s="15">
        <f t="shared" si="100"/>
        <v>72</v>
      </c>
      <c r="B563" s="14">
        <f t="shared" si="101"/>
        <v>1</v>
      </c>
      <c r="C563" s="15">
        <f t="shared" si="97"/>
        <v>23</v>
      </c>
      <c r="D563" s="14" t="str">
        <f t="shared" si="98"/>
        <v/>
      </c>
      <c r="E563" s="15"/>
      <c r="F563" s="15"/>
      <c r="G563" s="14">
        <f t="shared" si="99"/>
        <v>143</v>
      </c>
      <c r="H563" s="14" t="str">
        <f t="shared" si="96"/>
        <v/>
      </c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s="14" customFormat="1">
      <c r="A564" s="15">
        <f t="shared" si="100"/>
        <v>73</v>
      </c>
      <c r="B564" s="14">
        <f t="shared" si="101"/>
        <v>0</v>
      </c>
      <c r="C564" s="15">
        <f t="shared" si="97"/>
        <v>23</v>
      </c>
      <c r="D564" s="14" t="str">
        <f t="shared" si="98"/>
        <v/>
      </c>
      <c r="E564" s="15"/>
      <c r="F564" s="15"/>
      <c r="G564" s="14">
        <f t="shared" si="99"/>
        <v>144</v>
      </c>
      <c r="H564" s="14" t="str">
        <f t="shared" si="96"/>
        <v/>
      </c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s="14" customFormat="1">
      <c r="A565" s="15">
        <f t="shared" si="100"/>
        <v>73</v>
      </c>
      <c r="B565" s="14">
        <f t="shared" si="101"/>
        <v>1</v>
      </c>
      <c r="C565" s="15">
        <f t="shared" si="97"/>
        <v>23</v>
      </c>
      <c r="D565" s="14" t="str">
        <f t="shared" si="98"/>
        <v/>
      </c>
      <c r="E565" s="15"/>
      <c r="F565" s="15"/>
      <c r="G565" s="14">
        <f t="shared" si="99"/>
        <v>145</v>
      </c>
      <c r="H565" s="14" t="str">
        <f t="shared" si="96"/>
        <v/>
      </c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s="14" customFormat="1">
      <c r="A566" s="15">
        <f t="shared" si="100"/>
        <v>74</v>
      </c>
      <c r="B566" s="14">
        <f t="shared" si="101"/>
        <v>0</v>
      </c>
      <c r="C566" s="15">
        <f t="shared" si="97"/>
        <v>23</v>
      </c>
      <c r="D566" s="14" t="str">
        <f t="shared" si="98"/>
        <v/>
      </c>
      <c r="E566" s="15"/>
      <c r="F566" s="15"/>
      <c r="G566" s="14">
        <f t="shared" si="99"/>
        <v>146</v>
      </c>
      <c r="H566" s="14" t="str">
        <f t="shared" si="96"/>
        <v/>
      </c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s="14" customFormat="1">
      <c r="A567" s="15">
        <f t="shared" si="100"/>
        <v>74</v>
      </c>
      <c r="B567" s="14">
        <f t="shared" si="101"/>
        <v>1</v>
      </c>
      <c r="C567" s="15">
        <f t="shared" si="97"/>
        <v>23</v>
      </c>
      <c r="D567" s="14" t="str">
        <f t="shared" si="98"/>
        <v/>
      </c>
      <c r="E567" s="15"/>
      <c r="F567" s="15"/>
      <c r="G567" s="14">
        <f t="shared" si="99"/>
        <v>147</v>
      </c>
      <c r="H567" s="14" t="str">
        <f t="shared" si="96"/>
        <v/>
      </c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s="14" customFormat="1">
      <c r="A568" s="15">
        <f t="shared" si="100"/>
        <v>75</v>
      </c>
      <c r="B568" s="14">
        <f t="shared" si="101"/>
        <v>0</v>
      </c>
      <c r="C568" s="15">
        <f t="shared" si="97"/>
        <v>23</v>
      </c>
      <c r="D568" s="14" t="str">
        <f t="shared" si="98"/>
        <v/>
      </c>
      <c r="E568" s="15"/>
      <c r="F568" s="15"/>
      <c r="G568" s="14">
        <f t="shared" si="99"/>
        <v>148</v>
      </c>
      <c r="H568" s="14" t="str">
        <f t="shared" si="96"/>
        <v/>
      </c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s="14" customFormat="1">
      <c r="A569" s="15">
        <f t="shared" si="100"/>
        <v>75</v>
      </c>
      <c r="B569" s="14">
        <f t="shared" si="101"/>
        <v>1</v>
      </c>
      <c r="C569" s="15">
        <f t="shared" si="97"/>
        <v>23</v>
      </c>
      <c r="D569" s="14" t="str">
        <f t="shared" si="98"/>
        <v/>
      </c>
      <c r="E569" s="15"/>
      <c r="F569" s="15"/>
      <c r="G569" s="14">
        <f t="shared" si="99"/>
        <v>149</v>
      </c>
      <c r="H569" s="14" t="str">
        <f t="shared" si="96"/>
        <v/>
      </c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s="14" customFormat="1">
      <c r="A570" s="15">
        <f t="shared" si="100"/>
        <v>76</v>
      </c>
      <c r="B570" s="14">
        <f t="shared" si="101"/>
        <v>0</v>
      </c>
      <c r="C570" s="15">
        <f t="shared" si="97"/>
        <v>23</v>
      </c>
      <c r="D570" s="14" t="str">
        <f t="shared" si="98"/>
        <v/>
      </c>
      <c r="E570" s="15"/>
      <c r="F570" s="15"/>
      <c r="G570" s="14">
        <f t="shared" si="99"/>
        <v>150</v>
      </c>
      <c r="H570" s="14" t="str">
        <f t="shared" si="96"/>
        <v/>
      </c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s="14" customFormat="1">
      <c r="A571" s="15">
        <f t="shared" si="100"/>
        <v>76</v>
      </c>
      <c r="B571" s="14">
        <f t="shared" si="101"/>
        <v>1</v>
      </c>
      <c r="C571" s="15">
        <f t="shared" si="97"/>
        <v>23</v>
      </c>
      <c r="D571" s="14" t="str">
        <f t="shared" si="98"/>
        <v/>
      </c>
      <c r="E571" s="15"/>
      <c r="F571" s="15"/>
      <c r="G571" s="14">
        <f t="shared" si="99"/>
        <v>151</v>
      </c>
      <c r="H571" s="14" t="str">
        <f t="shared" si="96"/>
        <v/>
      </c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s="14" customFormat="1">
      <c r="A572" s="15">
        <f t="shared" si="100"/>
        <v>77</v>
      </c>
      <c r="B572" s="14">
        <f t="shared" si="101"/>
        <v>0</v>
      </c>
      <c r="C572" s="15">
        <f t="shared" si="97"/>
        <v>23</v>
      </c>
      <c r="D572" s="14" t="str">
        <f t="shared" si="98"/>
        <v/>
      </c>
      <c r="E572" s="15"/>
      <c r="F572" s="15"/>
      <c r="G572" s="14">
        <f t="shared" si="99"/>
        <v>152</v>
      </c>
      <c r="H572" s="14" t="str">
        <f t="shared" si="96"/>
        <v/>
      </c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s="14" customFormat="1">
      <c r="A573" s="15">
        <f t="shared" si="100"/>
        <v>77</v>
      </c>
      <c r="B573" s="14">
        <f t="shared" si="101"/>
        <v>1</v>
      </c>
      <c r="C573" s="15">
        <f t="shared" si="97"/>
        <v>23</v>
      </c>
      <c r="D573" s="14" t="str">
        <f t="shared" si="98"/>
        <v/>
      </c>
      <c r="E573" s="15"/>
      <c r="F573" s="15"/>
      <c r="G573" s="14">
        <f t="shared" si="99"/>
        <v>153</v>
      </c>
      <c r="H573" s="14" t="str">
        <f t="shared" si="96"/>
        <v/>
      </c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s="14" customFormat="1">
      <c r="A574" s="15">
        <f t="shared" si="100"/>
        <v>78</v>
      </c>
      <c r="B574" s="14">
        <f t="shared" si="101"/>
        <v>0</v>
      </c>
      <c r="C574" s="15">
        <f t="shared" si="97"/>
        <v>23</v>
      </c>
      <c r="D574" s="14" t="str">
        <f t="shared" si="98"/>
        <v/>
      </c>
      <c r="E574" s="15"/>
      <c r="F574" s="15"/>
      <c r="G574" s="14">
        <f t="shared" si="99"/>
        <v>154</v>
      </c>
      <c r="H574" s="14" t="str">
        <f t="shared" si="96"/>
        <v/>
      </c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s="14" customFormat="1">
      <c r="A575" s="15">
        <f t="shared" si="100"/>
        <v>78</v>
      </c>
      <c r="B575" s="14">
        <f t="shared" si="101"/>
        <v>1</v>
      </c>
      <c r="C575" s="15">
        <f t="shared" si="97"/>
        <v>23</v>
      </c>
      <c r="D575" s="14" t="str">
        <f t="shared" si="98"/>
        <v/>
      </c>
      <c r="E575" s="15"/>
      <c r="F575" s="15"/>
      <c r="G575" s="14">
        <f t="shared" si="99"/>
        <v>155</v>
      </c>
      <c r="H575" s="14" t="str">
        <f t="shared" si="96"/>
        <v/>
      </c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s="14" customFormat="1">
      <c r="A576" s="15">
        <f t="shared" si="100"/>
        <v>79</v>
      </c>
      <c r="B576" s="14">
        <f t="shared" si="101"/>
        <v>0</v>
      </c>
      <c r="C576" s="15">
        <f t="shared" si="97"/>
        <v>23</v>
      </c>
      <c r="D576" s="14" t="str">
        <f t="shared" si="98"/>
        <v/>
      </c>
      <c r="E576" s="15"/>
      <c r="F576" s="15"/>
      <c r="G576" s="14">
        <f t="shared" si="99"/>
        <v>156</v>
      </c>
      <c r="H576" s="14" t="str">
        <f t="shared" si="96"/>
        <v/>
      </c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s="14" customFormat="1">
      <c r="A577" s="15">
        <f t="shared" si="100"/>
        <v>79</v>
      </c>
      <c r="B577" s="14">
        <f t="shared" si="101"/>
        <v>1</v>
      </c>
      <c r="C577" s="15">
        <f t="shared" si="97"/>
        <v>23</v>
      </c>
      <c r="D577" s="14" t="str">
        <f t="shared" si="98"/>
        <v/>
      </c>
      <c r="E577" s="15"/>
      <c r="F577" s="15"/>
      <c r="G577" s="14">
        <f t="shared" si="99"/>
        <v>157</v>
      </c>
      <c r="H577" s="14" t="str">
        <f t="shared" si="96"/>
        <v/>
      </c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s="14" customFormat="1">
      <c r="A578" s="15">
        <f t="shared" si="100"/>
        <v>80</v>
      </c>
      <c r="B578" s="14">
        <f t="shared" si="101"/>
        <v>0</v>
      </c>
      <c r="C578" s="15">
        <f t="shared" si="97"/>
        <v>23</v>
      </c>
      <c r="D578" s="14" t="str">
        <f t="shared" si="98"/>
        <v/>
      </c>
      <c r="E578" s="15"/>
      <c r="F578" s="15"/>
      <c r="G578" s="14">
        <f t="shared" si="99"/>
        <v>158</v>
      </c>
      <c r="H578" s="14" t="str">
        <f t="shared" si="96"/>
        <v/>
      </c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s="14" customFormat="1">
      <c r="A579" s="15">
        <f t="shared" si="100"/>
        <v>80</v>
      </c>
      <c r="B579" s="14">
        <f t="shared" si="101"/>
        <v>1</v>
      </c>
      <c r="C579" s="15">
        <f t="shared" si="97"/>
        <v>23</v>
      </c>
      <c r="D579" s="14" t="str">
        <f t="shared" si="98"/>
        <v/>
      </c>
      <c r="E579" s="15"/>
      <c r="F579" s="15"/>
      <c r="G579" s="14">
        <f t="shared" si="99"/>
        <v>159</v>
      </c>
      <c r="H579" s="14" t="str">
        <f t="shared" si="96"/>
        <v/>
      </c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s="14" customFormat="1">
      <c r="A580" s="15">
        <f t="shared" si="100"/>
        <v>81</v>
      </c>
      <c r="B580" s="14">
        <f t="shared" si="101"/>
        <v>0</v>
      </c>
      <c r="C580" s="15">
        <f t="shared" si="97"/>
        <v>23</v>
      </c>
      <c r="D580" s="14" t="str">
        <f t="shared" si="98"/>
        <v/>
      </c>
      <c r="E580" s="15"/>
      <c r="F580" s="15"/>
      <c r="G580" s="14">
        <f t="shared" si="99"/>
        <v>160</v>
      </c>
      <c r="H580" s="14" t="str">
        <f t="shared" si="96"/>
        <v/>
      </c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s="14" customFormat="1">
      <c r="A581" s="15">
        <f t="shared" si="100"/>
        <v>81</v>
      </c>
      <c r="B581" s="14">
        <f t="shared" si="101"/>
        <v>1</v>
      </c>
      <c r="C581" s="15">
        <f t="shared" si="97"/>
        <v>23</v>
      </c>
      <c r="D581" s="14" t="str">
        <f t="shared" si="98"/>
        <v/>
      </c>
      <c r="E581" s="15"/>
      <c r="F581" s="15"/>
      <c r="G581" s="14">
        <f t="shared" si="99"/>
        <v>161</v>
      </c>
      <c r="H581" s="14" t="str">
        <f t="shared" ref="H581:H612" si="102">IFERROR(VLOOKUP(G581,$C$421:$D$620,2,FALSE),"")</f>
        <v/>
      </c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s="14" customFormat="1">
      <c r="A582" s="15">
        <f t="shared" si="100"/>
        <v>82</v>
      </c>
      <c r="B582" s="14">
        <f t="shared" si="101"/>
        <v>0</v>
      </c>
      <c r="C582" s="15">
        <f t="shared" si="97"/>
        <v>23</v>
      </c>
      <c r="D582" s="14" t="str">
        <f t="shared" si="98"/>
        <v/>
      </c>
      <c r="E582" s="15"/>
      <c r="F582" s="15"/>
      <c r="G582" s="14">
        <f t="shared" si="99"/>
        <v>162</v>
      </c>
      <c r="H582" s="14" t="str">
        <f t="shared" si="102"/>
        <v/>
      </c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s="14" customFormat="1">
      <c r="A583" s="15">
        <f t="shared" si="100"/>
        <v>82</v>
      </c>
      <c r="B583" s="14">
        <f t="shared" si="101"/>
        <v>1</v>
      </c>
      <c r="C583" s="15">
        <f t="shared" si="97"/>
        <v>23</v>
      </c>
      <c r="D583" s="14" t="str">
        <f t="shared" si="98"/>
        <v/>
      </c>
      <c r="E583" s="15"/>
      <c r="F583" s="15"/>
      <c r="G583" s="14">
        <f t="shared" si="99"/>
        <v>163</v>
      </c>
      <c r="H583" s="14" t="str">
        <f t="shared" si="102"/>
        <v/>
      </c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s="14" customFormat="1">
      <c r="A584" s="15">
        <f t="shared" si="100"/>
        <v>83</v>
      </c>
      <c r="B584" s="14">
        <f t="shared" si="101"/>
        <v>0</v>
      </c>
      <c r="C584" s="15">
        <f t="shared" si="97"/>
        <v>23</v>
      </c>
      <c r="D584" s="14" t="str">
        <f t="shared" si="98"/>
        <v/>
      </c>
      <c r="E584" s="15"/>
      <c r="F584" s="15"/>
      <c r="G584" s="14">
        <f t="shared" si="99"/>
        <v>164</v>
      </c>
      <c r="H584" s="14" t="str">
        <f t="shared" si="102"/>
        <v/>
      </c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s="14" customFormat="1">
      <c r="A585" s="15">
        <f t="shared" si="100"/>
        <v>83</v>
      </c>
      <c r="B585" s="14">
        <f t="shared" si="101"/>
        <v>1</v>
      </c>
      <c r="C585" s="15">
        <f t="shared" si="97"/>
        <v>23</v>
      </c>
      <c r="D585" s="14" t="str">
        <f t="shared" si="98"/>
        <v/>
      </c>
      <c r="E585" s="15"/>
      <c r="F585" s="15"/>
      <c r="G585" s="14">
        <f t="shared" si="99"/>
        <v>165</v>
      </c>
      <c r="H585" s="14" t="str">
        <f t="shared" si="102"/>
        <v/>
      </c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s="14" customFormat="1">
      <c r="A586" s="15">
        <f t="shared" si="100"/>
        <v>84</v>
      </c>
      <c r="B586" s="14">
        <f t="shared" si="101"/>
        <v>0</v>
      </c>
      <c r="C586" s="15">
        <f t="shared" si="97"/>
        <v>23</v>
      </c>
      <c r="D586" s="14" t="str">
        <f t="shared" si="98"/>
        <v/>
      </c>
      <c r="E586" s="15"/>
      <c r="F586" s="15"/>
      <c r="G586" s="14">
        <f t="shared" si="99"/>
        <v>166</v>
      </c>
      <c r="H586" s="14" t="str">
        <f t="shared" si="102"/>
        <v/>
      </c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s="14" customFormat="1">
      <c r="A587" s="15">
        <f t="shared" si="100"/>
        <v>84</v>
      </c>
      <c r="B587" s="14">
        <f t="shared" si="101"/>
        <v>1</v>
      </c>
      <c r="C587" s="15">
        <f t="shared" si="97"/>
        <v>23</v>
      </c>
      <c r="D587" s="14" t="str">
        <f t="shared" si="98"/>
        <v/>
      </c>
      <c r="E587" s="15"/>
      <c r="F587" s="15"/>
      <c r="G587" s="14">
        <f t="shared" si="99"/>
        <v>167</v>
      </c>
      <c r="H587" s="14" t="str">
        <f t="shared" si="102"/>
        <v/>
      </c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s="14" customFormat="1">
      <c r="A588" s="15">
        <f t="shared" si="100"/>
        <v>85</v>
      </c>
      <c r="B588" s="14">
        <f t="shared" si="101"/>
        <v>0</v>
      </c>
      <c r="C588" s="15">
        <f t="shared" si="97"/>
        <v>23</v>
      </c>
      <c r="D588" s="14" t="str">
        <f t="shared" si="98"/>
        <v/>
      </c>
      <c r="E588" s="15"/>
      <c r="F588" s="15"/>
      <c r="G588" s="14">
        <f t="shared" si="99"/>
        <v>168</v>
      </c>
      <c r="H588" s="14" t="str">
        <f t="shared" si="102"/>
        <v/>
      </c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s="14" customFormat="1">
      <c r="A589" s="15">
        <f t="shared" si="100"/>
        <v>85</v>
      </c>
      <c r="B589" s="14">
        <f t="shared" si="101"/>
        <v>1</v>
      </c>
      <c r="C589" s="15">
        <f t="shared" si="97"/>
        <v>23</v>
      </c>
      <c r="D589" s="14" t="str">
        <f t="shared" si="98"/>
        <v/>
      </c>
      <c r="E589" s="15"/>
      <c r="F589" s="15"/>
      <c r="G589" s="14">
        <f t="shared" si="99"/>
        <v>169</v>
      </c>
      <c r="H589" s="14" t="str">
        <f t="shared" si="102"/>
        <v/>
      </c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s="14" customFormat="1">
      <c r="A590" s="15">
        <f t="shared" si="100"/>
        <v>86</v>
      </c>
      <c r="B590" s="14">
        <f t="shared" si="101"/>
        <v>0</v>
      </c>
      <c r="C590" s="15">
        <f t="shared" si="97"/>
        <v>23</v>
      </c>
      <c r="D590" s="14" t="str">
        <f t="shared" si="98"/>
        <v/>
      </c>
      <c r="E590" s="15"/>
      <c r="F590" s="15"/>
      <c r="G590" s="14">
        <f t="shared" si="99"/>
        <v>170</v>
      </c>
      <c r="H590" s="14" t="str">
        <f t="shared" si="102"/>
        <v/>
      </c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s="14" customFormat="1">
      <c r="A591" s="15">
        <f t="shared" si="100"/>
        <v>86</v>
      </c>
      <c r="B591" s="14">
        <f t="shared" si="101"/>
        <v>1</v>
      </c>
      <c r="C591" s="15">
        <f t="shared" si="97"/>
        <v>23</v>
      </c>
      <c r="D591" s="14" t="str">
        <f t="shared" si="98"/>
        <v/>
      </c>
      <c r="E591" s="15"/>
      <c r="F591" s="15"/>
      <c r="G591" s="14">
        <f t="shared" si="99"/>
        <v>171</v>
      </c>
      <c r="H591" s="14" t="str">
        <f t="shared" si="102"/>
        <v/>
      </c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s="14" customFormat="1">
      <c r="A592" s="15">
        <f t="shared" si="100"/>
        <v>87</v>
      </c>
      <c r="B592" s="14">
        <f t="shared" si="101"/>
        <v>0</v>
      </c>
      <c r="C592" s="15">
        <f t="shared" si="97"/>
        <v>23</v>
      </c>
      <c r="D592" s="14" t="str">
        <f t="shared" si="98"/>
        <v/>
      </c>
      <c r="E592" s="15"/>
      <c r="F592" s="15"/>
      <c r="G592" s="14">
        <f t="shared" si="99"/>
        <v>172</v>
      </c>
      <c r="H592" s="14" t="str">
        <f t="shared" si="102"/>
        <v/>
      </c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s="14" customFormat="1">
      <c r="A593" s="15">
        <f t="shared" si="100"/>
        <v>87</v>
      </c>
      <c r="B593" s="14">
        <f t="shared" si="101"/>
        <v>1</v>
      </c>
      <c r="C593" s="15">
        <f t="shared" si="97"/>
        <v>23</v>
      </c>
      <c r="D593" s="14" t="str">
        <f t="shared" si="98"/>
        <v/>
      </c>
      <c r="E593" s="15"/>
      <c r="F593" s="15"/>
      <c r="G593" s="14">
        <f t="shared" si="99"/>
        <v>173</v>
      </c>
      <c r="H593" s="14" t="str">
        <f t="shared" si="102"/>
        <v/>
      </c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s="14" customFormat="1">
      <c r="A594" s="15">
        <f t="shared" si="100"/>
        <v>88</v>
      </c>
      <c r="B594" s="14">
        <f t="shared" si="101"/>
        <v>0</v>
      </c>
      <c r="C594" s="15">
        <f t="shared" si="97"/>
        <v>23</v>
      </c>
      <c r="D594" s="14" t="str">
        <f t="shared" si="98"/>
        <v/>
      </c>
      <c r="E594" s="15"/>
      <c r="F594" s="15"/>
      <c r="G594" s="14">
        <f t="shared" si="99"/>
        <v>174</v>
      </c>
      <c r="H594" s="14" t="str">
        <f t="shared" si="102"/>
        <v/>
      </c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s="14" customFormat="1">
      <c r="A595" s="15">
        <f t="shared" si="100"/>
        <v>88</v>
      </c>
      <c r="B595" s="14">
        <f t="shared" si="101"/>
        <v>1</v>
      </c>
      <c r="C595" s="15">
        <f t="shared" si="97"/>
        <v>23</v>
      </c>
      <c r="D595" s="14" t="str">
        <f t="shared" si="98"/>
        <v/>
      </c>
      <c r="E595" s="15"/>
      <c r="F595" s="15"/>
      <c r="G595" s="14">
        <f t="shared" si="99"/>
        <v>175</v>
      </c>
      <c r="H595" s="14" t="str">
        <f t="shared" si="102"/>
        <v/>
      </c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s="14" customFormat="1">
      <c r="A596" s="15">
        <f t="shared" si="100"/>
        <v>89</v>
      </c>
      <c r="B596" s="14">
        <f t="shared" si="101"/>
        <v>0</v>
      </c>
      <c r="C596" s="15">
        <f t="shared" si="97"/>
        <v>23</v>
      </c>
      <c r="D596" s="14" t="str">
        <f t="shared" si="98"/>
        <v/>
      </c>
      <c r="E596" s="15"/>
      <c r="F596" s="15"/>
      <c r="G596" s="14">
        <f t="shared" si="99"/>
        <v>176</v>
      </c>
      <c r="H596" s="14" t="str">
        <f t="shared" si="102"/>
        <v/>
      </c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s="14" customFormat="1">
      <c r="A597" s="15">
        <f t="shared" si="100"/>
        <v>89</v>
      </c>
      <c r="B597" s="14">
        <f t="shared" si="101"/>
        <v>1</v>
      </c>
      <c r="C597" s="15">
        <f t="shared" si="97"/>
        <v>23</v>
      </c>
      <c r="D597" s="14" t="str">
        <f t="shared" si="98"/>
        <v/>
      </c>
      <c r="E597" s="15"/>
      <c r="F597" s="15"/>
      <c r="G597" s="14">
        <f t="shared" si="99"/>
        <v>177</v>
      </c>
      <c r="H597" s="14" t="str">
        <f t="shared" si="102"/>
        <v/>
      </c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s="14" customFormat="1">
      <c r="A598" s="15">
        <f t="shared" si="100"/>
        <v>90</v>
      </c>
      <c r="B598" s="14">
        <f t="shared" si="101"/>
        <v>0</v>
      </c>
      <c r="C598" s="15">
        <f t="shared" si="97"/>
        <v>23</v>
      </c>
      <c r="D598" s="14" t="str">
        <f t="shared" si="98"/>
        <v/>
      </c>
      <c r="E598" s="15"/>
      <c r="F598" s="15"/>
      <c r="G598" s="14">
        <f t="shared" si="99"/>
        <v>178</v>
      </c>
      <c r="H598" s="14" t="str">
        <f t="shared" si="102"/>
        <v/>
      </c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s="14" customFormat="1">
      <c r="A599" s="15">
        <f t="shared" si="100"/>
        <v>90</v>
      </c>
      <c r="B599" s="14">
        <f t="shared" si="101"/>
        <v>1</v>
      </c>
      <c r="C599" s="15">
        <f t="shared" si="97"/>
        <v>23</v>
      </c>
      <c r="D599" s="14" t="str">
        <f t="shared" si="98"/>
        <v/>
      </c>
      <c r="E599" s="15"/>
      <c r="F599" s="15"/>
      <c r="G599" s="14">
        <f t="shared" si="99"/>
        <v>179</v>
      </c>
      <c r="H599" s="14" t="str">
        <f t="shared" si="102"/>
        <v/>
      </c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s="14" customFormat="1">
      <c r="A600" s="15">
        <f t="shared" si="100"/>
        <v>91</v>
      </c>
      <c r="B600" s="14">
        <f t="shared" si="101"/>
        <v>0</v>
      </c>
      <c r="C600" s="15">
        <f t="shared" si="97"/>
        <v>23</v>
      </c>
      <c r="D600" s="14" t="str">
        <f t="shared" si="98"/>
        <v/>
      </c>
      <c r="E600" s="15"/>
      <c r="F600" s="15"/>
      <c r="G600" s="14">
        <f t="shared" si="99"/>
        <v>180</v>
      </c>
      <c r="H600" s="14" t="str">
        <f t="shared" si="102"/>
        <v/>
      </c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s="14" customFormat="1">
      <c r="A601" s="15">
        <f t="shared" si="100"/>
        <v>91</v>
      </c>
      <c r="B601" s="14">
        <f t="shared" si="101"/>
        <v>1</v>
      </c>
      <c r="C601" s="15">
        <f t="shared" si="97"/>
        <v>23</v>
      </c>
      <c r="D601" s="14" t="str">
        <f t="shared" si="98"/>
        <v/>
      </c>
      <c r="E601" s="15"/>
      <c r="F601" s="15"/>
      <c r="G601" s="14">
        <f t="shared" si="99"/>
        <v>181</v>
      </c>
      <c r="H601" s="14" t="str">
        <f t="shared" si="102"/>
        <v/>
      </c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s="14" customFormat="1">
      <c r="A602" s="15">
        <f t="shared" si="100"/>
        <v>92</v>
      </c>
      <c r="B602" s="14">
        <f t="shared" si="101"/>
        <v>0</v>
      </c>
      <c r="C602" s="15">
        <f t="shared" si="97"/>
        <v>23</v>
      </c>
      <c r="D602" s="14" t="str">
        <f t="shared" si="98"/>
        <v/>
      </c>
      <c r="E602" s="15"/>
      <c r="F602" s="15"/>
      <c r="G602" s="14">
        <f t="shared" si="99"/>
        <v>182</v>
      </c>
      <c r="H602" s="14" t="str">
        <f t="shared" si="102"/>
        <v/>
      </c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s="14" customFormat="1">
      <c r="A603" s="15">
        <f t="shared" si="100"/>
        <v>92</v>
      </c>
      <c r="B603" s="14">
        <f t="shared" si="101"/>
        <v>1</v>
      </c>
      <c r="C603" s="15">
        <f t="shared" si="97"/>
        <v>23</v>
      </c>
      <c r="D603" s="14" t="str">
        <f t="shared" si="98"/>
        <v/>
      </c>
      <c r="E603" s="15"/>
      <c r="F603" s="15"/>
      <c r="G603" s="14">
        <f t="shared" si="99"/>
        <v>183</v>
      </c>
      <c r="H603" s="14" t="str">
        <f t="shared" si="102"/>
        <v/>
      </c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s="14" customFormat="1">
      <c r="A604" s="15">
        <f t="shared" si="100"/>
        <v>93</v>
      </c>
      <c r="B604" s="14">
        <f t="shared" si="101"/>
        <v>0</v>
      </c>
      <c r="C604" s="15">
        <f t="shared" si="97"/>
        <v>23</v>
      </c>
      <c r="D604" s="14" t="str">
        <f t="shared" si="98"/>
        <v/>
      </c>
      <c r="E604" s="15"/>
      <c r="F604" s="15"/>
      <c r="G604" s="14">
        <f t="shared" si="99"/>
        <v>184</v>
      </c>
      <c r="H604" s="14" t="str">
        <f t="shared" si="102"/>
        <v/>
      </c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s="14" customFormat="1">
      <c r="A605" s="15">
        <f t="shared" si="100"/>
        <v>93</v>
      </c>
      <c r="B605" s="14">
        <f t="shared" si="101"/>
        <v>1</v>
      </c>
      <c r="C605" s="15">
        <f t="shared" si="97"/>
        <v>23</v>
      </c>
      <c r="D605" s="14" t="str">
        <f t="shared" si="98"/>
        <v/>
      </c>
      <c r="E605" s="15"/>
      <c r="F605" s="15"/>
      <c r="G605" s="14">
        <f t="shared" si="99"/>
        <v>185</v>
      </c>
      <c r="H605" s="14" t="str">
        <f t="shared" si="102"/>
        <v/>
      </c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s="14" customFormat="1">
      <c r="A606" s="15">
        <f t="shared" si="100"/>
        <v>94</v>
      </c>
      <c r="B606" s="14">
        <f t="shared" si="101"/>
        <v>0</v>
      </c>
      <c r="C606" s="15">
        <f t="shared" si="97"/>
        <v>23</v>
      </c>
      <c r="D606" s="14" t="str">
        <f t="shared" si="98"/>
        <v/>
      </c>
      <c r="E606" s="15"/>
      <c r="F606" s="15"/>
      <c r="G606" s="14">
        <f t="shared" si="99"/>
        <v>186</v>
      </c>
      <c r="H606" s="14" t="str">
        <f t="shared" si="102"/>
        <v/>
      </c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s="14" customFormat="1">
      <c r="A607" s="15">
        <f t="shared" si="100"/>
        <v>94</v>
      </c>
      <c r="B607" s="14">
        <f t="shared" si="101"/>
        <v>1</v>
      </c>
      <c r="C607" s="15">
        <f t="shared" si="97"/>
        <v>23</v>
      </c>
      <c r="D607" s="14" t="str">
        <f t="shared" si="98"/>
        <v/>
      </c>
      <c r="E607" s="15"/>
      <c r="F607" s="15"/>
      <c r="G607" s="14">
        <f t="shared" si="99"/>
        <v>187</v>
      </c>
      <c r="H607" s="14" t="str">
        <f t="shared" si="102"/>
        <v/>
      </c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s="14" customFormat="1">
      <c r="A608" s="15">
        <f t="shared" si="100"/>
        <v>95</v>
      </c>
      <c r="B608" s="14">
        <f t="shared" si="101"/>
        <v>0</v>
      </c>
      <c r="C608" s="15">
        <f t="shared" si="97"/>
        <v>23</v>
      </c>
      <c r="D608" s="14" t="str">
        <f t="shared" si="98"/>
        <v/>
      </c>
      <c r="E608" s="15"/>
      <c r="F608" s="15"/>
      <c r="G608" s="14">
        <f t="shared" si="99"/>
        <v>188</v>
      </c>
      <c r="H608" s="14" t="str">
        <f t="shared" si="102"/>
        <v/>
      </c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s="14" customFormat="1">
      <c r="A609" s="15">
        <f t="shared" si="100"/>
        <v>95</v>
      </c>
      <c r="B609" s="14">
        <f t="shared" si="101"/>
        <v>1</v>
      </c>
      <c r="C609" s="15">
        <f t="shared" si="97"/>
        <v>23</v>
      </c>
      <c r="D609" s="14" t="str">
        <f t="shared" si="98"/>
        <v/>
      </c>
      <c r="E609" s="15"/>
      <c r="F609" s="15"/>
      <c r="G609" s="14">
        <f t="shared" si="99"/>
        <v>189</v>
      </c>
      <c r="H609" s="14" t="str">
        <f t="shared" si="102"/>
        <v/>
      </c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s="14" customFormat="1">
      <c r="A610" s="15">
        <f t="shared" si="100"/>
        <v>96</v>
      </c>
      <c r="B610" s="14">
        <f t="shared" si="101"/>
        <v>0</v>
      </c>
      <c r="C610" s="15">
        <f t="shared" si="97"/>
        <v>23</v>
      </c>
      <c r="D610" s="14" t="str">
        <f t="shared" si="98"/>
        <v/>
      </c>
      <c r="E610" s="15"/>
      <c r="F610" s="15"/>
      <c r="G610" s="14">
        <f t="shared" si="99"/>
        <v>190</v>
      </c>
      <c r="H610" s="14" t="str">
        <f t="shared" si="102"/>
        <v/>
      </c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s="14" customFormat="1">
      <c r="A611" s="15">
        <f t="shared" si="100"/>
        <v>96</v>
      </c>
      <c r="B611" s="14">
        <f t="shared" si="101"/>
        <v>1</v>
      </c>
      <c r="C611" s="15">
        <f t="shared" si="97"/>
        <v>23</v>
      </c>
      <c r="D611" s="14" t="str">
        <f t="shared" si="98"/>
        <v/>
      </c>
      <c r="E611" s="15"/>
      <c r="F611" s="15"/>
      <c r="G611" s="14">
        <f t="shared" si="99"/>
        <v>191</v>
      </c>
      <c r="H611" s="14" t="str">
        <f t="shared" si="102"/>
        <v/>
      </c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s="14" customFormat="1">
      <c r="A612" s="15">
        <f t="shared" si="100"/>
        <v>97</v>
      </c>
      <c r="B612" s="14">
        <f t="shared" si="101"/>
        <v>0</v>
      </c>
      <c r="C612" s="15">
        <f t="shared" si="97"/>
        <v>23</v>
      </c>
      <c r="D612" s="14" t="str">
        <f t="shared" si="98"/>
        <v/>
      </c>
      <c r="E612" s="15"/>
      <c r="F612" s="15"/>
      <c r="G612" s="14">
        <f t="shared" si="99"/>
        <v>192</v>
      </c>
      <c r="H612" s="14" t="str">
        <f t="shared" si="102"/>
        <v/>
      </c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s="14" customFormat="1">
      <c r="A613" s="15">
        <f t="shared" si="100"/>
        <v>97</v>
      </c>
      <c r="B613" s="14">
        <f t="shared" si="101"/>
        <v>1</v>
      </c>
      <c r="C613" s="15">
        <f t="shared" si="97"/>
        <v>23</v>
      </c>
      <c r="D613" s="14" t="str">
        <f t="shared" si="98"/>
        <v/>
      </c>
      <c r="E613" s="15"/>
      <c r="F613" s="15"/>
      <c r="G613" s="14">
        <f t="shared" si="99"/>
        <v>193</v>
      </c>
      <c r="H613" s="14" t="str">
        <f t="shared" ref="H613:H620" si="103">IFERROR(VLOOKUP(G613,$C$421:$D$620,2,FALSE),"")</f>
        <v/>
      </c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s="14" customFormat="1">
      <c r="A614" s="15">
        <f t="shared" si="100"/>
        <v>98</v>
      </c>
      <c r="B614" s="14">
        <f t="shared" si="101"/>
        <v>0</v>
      </c>
      <c r="C614" s="15">
        <f t="shared" ref="C614:C620" si="104">IF(LEN(D614),C613+1,C613)</f>
        <v>23</v>
      </c>
      <c r="D614" s="14" t="str">
        <f t="shared" si="98"/>
        <v/>
      </c>
      <c r="E614" s="15"/>
      <c r="F614" s="15"/>
      <c r="G614" s="14">
        <f t="shared" si="99"/>
        <v>194</v>
      </c>
      <c r="H614" s="14" t="str">
        <f t="shared" si="103"/>
        <v/>
      </c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s="14" customFormat="1">
      <c r="A615" s="15">
        <f t="shared" si="100"/>
        <v>98</v>
      </c>
      <c r="B615" s="14">
        <f t="shared" si="101"/>
        <v>1</v>
      </c>
      <c r="C615" s="15">
        <f t="shared" si="104"/>
        <v>23</v>
      </c>
      <c r="D615" s="14" t="str">
        <f t="shared" ref="D615:D619" si="105">IF(A615&lt;=$I$304,IF(B615,"WaitSpriteMove(x"&amp;$V$3&amp;",x00)",INDEX($H$305:$H$404,A615)),"")</f>
        <v/>
      </c>
      <c r="E615" s="15"/>
      <c r="F615" s="15"/>
      <c r="G615" s="14">
        <f t="shared" ref="G615:G620" si="106">G614+1</f>
        <v>195</v>
      </c>
      <c r="H615" s="14" t="str">
        <f t="shared" si="103"/>
        <v/>
      </c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s="14" customFormat="1">
      <c r="A616" s="15">
        <f t="shared" si="100"/>
        <v>99</v>
      </c>
      <c r="B616" s="14">
        <f t="shared" si="101"/>
        <v>0</v>
      </c>
      <c r="C616" s="15">
        <f t="shared" si="104"/>
        <v>23</v>
      </c>
      <c r="D616" s="14" t="str">
        <f t="shared" si="105"/>
        <v/>
      </c>
      <c r="E616" s="15"/>
      <c r="F616" s="15"/>
      <c r="G616" s="14">
        <f t="shared" si="106"/>
        <v>196</v>
      </c>
      <c r="H616" s="14" t="str">
        <f t="shared" si="103"/>
        <v/>
      </c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s="14" customFormat="1">
      <c r="A617" s="15">
        <f t="shared" ref="A617:A619" si="107">A615+1</f>
        <v>99</v>
      </c>
      <c r="B617" s="14">
        <f t="shared" ref="B617:B619" si="108">B615</f>
        <v>1</v>
      </c>
      <c r="C617" s="15">
        <f t="shared" si="104"/>
        <v>23</v>
      </c>
      <c r="D617" s="14" t="str">
        <f t="shared" si="105"/>
        <v/>
      </c>
      <c r="E617" s="15"/>
      <c r="F617" s="15"/>
      <c r="G617" s="14">
        <f t="shared" si="106"/>
        <v>197</v>
      </c>
      <c r="H617" s="14" t="str">
        <f t="shared" si="103"/>
        <v/>
      </c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>
      <c r="A618" s="15">
        <f t="shared" si="107"/>
        <v>100</v>
      </c>
      <c r="B618" s="14">
        <f t="shared" si="108"/>
        <v>0</v>
      </c>
      <c r="C618" s="15">
        <f t="shared" si="104"/>
        <v>23</v>
      </c>
      <c r="D618" s="14" t="str">
        <f t="shared" si="105"/>
        <v/>
      </c>
      <c r="E618" s="15"/>
      <c r="F618" s="15"/>
      <c r="G618" s="14">
        <f t="shared" si="106"/>
        <v>198</v>
      </c>
      <c r="H618" s="14" t="str">
        <f t="shared" si="103"/>
        <v/>
      </c>
      <c r="K618"/>
    </row>
    <row r="619" spans="1:25">
      <c r="A619" s="15">
        <f t="shared" si="107"/>
        <v>100</v>
      </c>
      <c r="B619" s="14">
        <f t="shared" si="108"/>
        <v>1</v>
      </c>
      <c r="C619" s="15">
        <f t="shared" si="104"/>
        <v>23</v>
      </c>
      <c r="D619" s="14" t="str">
        <f t="shared" si="105"/>
        <v/>
      </c>
      <c r="E619" s="15"/>
      <c r="F619" s="15"/>
      <c r="G619" s="14">
        <f t="shared" si="106"/>
        <v>199</v>
      </c>
      <c r="H619" s="14" t="str">
        <f t="shared" si="103"/>
        <v/>
      </c>
      <c r="K619"/>
    </row>
    <row r="620" spans="1:25">
      <c r="A620" s="15">
        <v>0</v>
      </c>
      <c r="C620" s="15">
        <f t="shared" si="104"/>
        <v>24</v>
      </c>
      <c r="D620" s="14" t="str">
        <f>IF($H$1,"BlockEnd()","")</f>
        <v>BlockEnd()</v>
      </c>
      <c r="E620" s="15"/>
      <c r="F620" s="15"/>
      <c r="G620" s="14">
        <f t="shared" si="106"/>
        <v>200</v>
      </c>
      <c r="H620" s="14" t="str">
        <f t="shared" si="103"/>
        <v/>
      </c>
      <c r="K620"/>
    </row>
    <row r="621" spans="1:25">
      <c r="A621" s="15"/>
      <c r="B621" s="15"/>
      <c r="C621" s="15"/>
      <c r="D621" s="15"/>
      <c r="E621" s="15"/>
      <c r="F621" s="15"/>
      <c r="K621"/>
    </row>
  </sheetData>
  <mergeCells count="19">
    <mergeCell ref="N8:V8"/>
    <mergeCell ref="AA1:AM3"/>
    <mergeCell ref="R2:T2"/>
    <mergeCell ref="R6:T6"/>
    <mergeCell ref="R3:T3"/>
    <mergeCell ref="R5:T5"/>
    <mergeCell ref="O3:P3"/>
    <mergeCell ref="O6:P6"/>
    <mergeCell ref="K2:P2"/>
    <mergeCell ref="K5:P5"/>
    <mergeCell ref="K6:L6"/>
    <mergeCell ref="M6:N6"/>
    <mergeCell ref="AA4:AM4"/>
    <mergeCell ref="C6:D6"/>
    <mergeCell ref="C3:D3"/>
    <mergeCell ref="M3:N3"/>
    <mergeCell ref="K3:L3"/>
    <mergeCell ref="V2:X2"/>
    <mergeCell ref="V3:X3"/>
  </mergeCells>
  <conditionalFormatting sqref="M8:M28 P9:P28 S9:S28 V9:V28 Y9:Y28">
    <cfRule type="cellIs" dxfId="1" priority="1" operator="notEqual">
      <formula>""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0.39997558519241921"/>
  </sheetPr>
  <dimension ref="A1:C200"/>
  <sheetViews>
    <sheetView showGridLines="0" topLeftCell="C1" workbookViewId="0">
      <selection activeCell="C1" sqref="C1"/>
    </sheetView>
  </sheetViews>
  <sheetFormatPr defaultRowHeight="15"/>
  <cols>
    <col min="1" max="1" width="11.140625" style="1" hidden="1" customWidth="1"/>
    <col min="2" max="2" width="3.28515625" style="1" hidden="1" customWidth="1"/>
    <col min="3" max="3" width="75.42578125" style="13" customWidth="1"/>
  </cols>
  <sheetData>
    <row r="1" spans="1:3">
      <c r="A1" s="1" t="str">
        <f>ADDRESS(1,3)&amp;":"&amp;ADDRESS(SUM(B1:B200),3)</f>
        <v>$C$1:$C$24</v>
      </c>
      <c r="B1" s="1">
        <f>IF(LEN(C1),1,0)</f>
        <v>1</v>
      </c>
      <c r="C1" s="13" t="str">
        <f>'Arc Generator'!H421</f>
        <v>BlockStart()</v>
      </c>
    </row>
    <row r="2" spans="1:3">
      <c r="B2" s="1">
        <f t="shared" ref="B2:B65" si="0">IF(LEN(C2),1,0)</f>
        <v>1</v>
      </c>
      <c r="C2" s="13" t="str">
        <f>'Arc Generator'!H422</f>
        <v>SpriteMove(x80,x00,+00018,-00054,-00007,x00,x00,+00025)</v>
      </c>
    </row>
    <row r="3" spans="1:3">
      <c r="B3" s="1">
        <f t="shared" si="0"/>
        <v>1</v>
      </c>
      <c r="C3" s="13" t="str">
        <f>'Arc Generator'!H423</f>
        <v>WaitSpriteMove(x80,x00)</v>
      </c>
    </row>
    <row r="4" spans="1:3">
      <c r="B4" s="1">
        <f t="shared" si="0"/>
        <v>1</v>
      </c>
      <c r="C4" s="13" t="str">
        <f>'Arc Generator'!H424</f>
        <v>SpriteMove(x80,x00,+00036,-00095,-00013,x00,x00,+00020)</v>
      </c>
    </row>
    <row r="5" spans="1:3">
      <c r="B5" s="1">
        <f t="shared" si="0"/>
        <v>1</v>
      </c>
      <c r="C5" s="13" t="str">
        <f>'Arc Generator'!H425</f>
        <v>WaitSpriteMove(x80,x00)</v>
      </c>
    </row>
    <row r="6" spans="1:3">
      <c r="B6" s="1">
        <f t="shared" si="0"/>
        <v>1</v>
      </c>
      <c r="C6" s="13" t="str">
        <f>'Arc Generator'!H426</f>
        <v>SpriteMove(x80,x00,+00063,-00137,-00024,x00,x00,+00022)</v>
      </c>
    </row>
    <row r="7" spans="1:3">
      <c r="B7" s="1">
        <f t="shared" si="0"/>
        <v>1</v>
      </c>
      <c r="C7" s="13" t="str">
        <f>'Arc Generator'!H427</f>
        <v>WaitSpriteMove(x80,x00)</v>
      </c>
    </row>
    <row r="8" spans="1:3">
      <c r="B8" s="1">
        <f t="shared" si="0"/>
        <v>1</v>
      </c>
      <c r="C8" s="13" t="str">
        <f>'Arc Generator'!H428</f>
        <v>SpriteMove(x80,x00,+00083,-00157,-00031,x00,x00,+00013)</v>
      </c>
    </row>
    <row r="9" spans="1:3">
      <c r="B9" s="1">
        <f t="shared" si="0"/>
        <v>1</v>
      </c>
      <c r="C9" s="13" t="str">
        <f>'Arc Generator'!H429</f>
        <v>WaitSpriteMove(x80,x00)</v>
      </c>
    </row>
    <row r="10" spans="1:3">
      <c r="B10" s="1">
        <f t="shared" si="0"/>
        <v>1</v>
      </c>
      <c r="C10" s="13" t="str">
        <f>'Arc Generator'!H430</f>
        <v>SpriteMove(x80,x00,+00101,-00167,-00038,x00,x00,+00010)</v>
      </c>
    </row>
    <row r="11" spans="1:3">
      <c r="B11" s="1">
        <f t="shared" si="0"/>
        <v>1</v>
      </c>
      <c r="C11" s="13" t="str">
        <f>'Arc Generator'!H431</f>
        <v>WaitSpriteMove(x80,x00)</v>
      </c>
    </row>
    <row r="12" spans="1:3">
      <c r="B12" s="1">
        <f t="shared" si="0"/>
        <v>1</v>
      </c>
      <c r="C12" s="13" t="str">
        <f>'Arc Generator'!H432</f>
        <v>SpriteMove(x80,x00,+00123,-00171,-00046,x00,x00,+00011)</v>
      </c>
    </row>
    <row r="13" spans="1:3">
      <c r="B13" s="1">
        <f t="shared" si="0"/>
        <v>1</v>
      </c>
      <c r="C13" s="13" t="str">
        <f>'Arc Generator'!H433</f>
        <v>WaitSpriteMove(x80,x00)</v>
      </c>
    </row>
    <row r="14" spans="1:3">
      <c r="B14" s="1">
        <f t="shared" si="0"/>
        <v>1</v>
      </c>
      <c r="C14" s="13" t="str">
        <f>'Arc Generator'!H434</f>
        <v>SpriteMove(x80,x00,+00139,-00167,-00052,x00,x00,+00008)</v>
      </c>
    </row>
    <row r="15" spans="1:3">
      <c r="B15" s="1">
        <f t="shared" si="0"/>
        <v>1</v>
      </c>
      <c r="C15" s="13" t="str">
        <f>'Arc Generator'!H435</f>
        <v>WaitSpriteMove(x80,x00)</v>
      </c>
    </row>
    <row r="16" spans="1:3">
      <c r="B16" s="1">
        <f t="shared" si="0"/>
        <v>1</v>
      </c>
      <c r="C16" s="13" t="str">
        <f>'Arc Generator'!H436</f>
        <v>SpriteMove(x80,x00,+00161,-00153,-00060,x00,x00,+00012)</v>
      </c>
    </row>
    <row r="17" spans="2:3">
      <c r="B17" s="1">
        <f t="shared" si="0"/>
        <v>1</v>
      </c>
      <c r="C17" s="13" t="str">
        <f>'Arc Generator'!H437</f>
        <v>WaitSpriteMove(x80,x00)</v>
      </c>
    </row>
    <row r="18" spans="2:3">
      <c r="B18" s="1">
        <f t="shared" si="0"/>
        <v>1</v>
      </c>
      <c r="C18" s="13" t="str">
        <f>'Arc Generator'!H438</f>
        <v>SpriteMove(x80,x00,+00179,-00133,-00067,x00,x00,+00012)</v>
      </c>
    </row>
    <row r="19" spans="2:3">
      <c r="B19" s="1">
        <f t="shared" si="0"/>
        <v>1</v>
      </c>
      <c r="C19" s="13" t="str">
        <f>'Arc Generator'!H439</f>
        <v>WaitSpriteMove(x80,x00)</v>
      </c>
    </row>
    <row r="20" spans="2:3">
      <c r="B20" s="1">
        <f t="shared" si="0"/>
        <v>1</v>
      </c>
      <c r="C20" s="13" t="str">
        <f>'Arc Generator'!H440</f>
        <v>SpriteMove(x80,x00,+00202,-00095,-00076,x00,x00,+00020)</v>
      </c>
    </row>
    <row r="21" spans="2:3">
      <c r="B21" s="1">
        <f t="shared" si="0"/>
        <v>1</v>
      </c>
      <c r="C21" s="13" t="str">
        <f>'Arc Generator'!H441</f>
        <v>WaitSpriteMove(x80,x00)</v>
      </c>
    </row>
    <row r="22" spans="2:3">
      <c r="B22" s="1">
        <f t="shared" si="0"/>
        <v>1</v>
      </c>
      <c r="C22" s="13" t="str">
        <f>'Arc Generator'!H442</f>
        <v>SpriteMove(x80,x00,+00224,-00036,-00084,x00,x00,+00028)</v>
      </c>
    </row>
    <row r="23" spans="2:3">
      <c r="B23" s="1">
        <f t="shared" si="0"/>
        <v>1</v>
      </c>
      <c r="C23" s="13" t="str">
        <f>'Arc Generator'!H443</f>
        <v>WaitSpriteMove(x80,x00)</v>
      </c>
    </row>
    <row r="24" spans="2:3">
      <c r="B24" s="1">
        <f t="shared" si="0"/>
        <v>1</v>
      </c>
      <c r="C24" s="13" t="str">
        <f>'Arc Generator'!H444</f>
        <v>BlockEnd()</v>
      </c>
    </row>
    <row r="25" spans="2:3">
      <c r="B25" s="1">
        <f t="shared" si="0"/>
        <v>0</v>
      </c>
      <c r="C25" s="13" t="str">
        <f>'Arc Generator'!H445</f>
        <v/>
      </c>
    </row>
    <row r="26" spans="2:3">
      <c r="B26" s="1">
        <f t="shared" si="0"/>
        <v>0</v>
      </c>
      <c r="C26" s="13" t="str">
        <f>'Arc Generator'!H446</f>
        <v/>
      </c>
    </row>
    <row r="27" spans="2:3">
      <c r="B27" s="1">
        <f t="shared" si="0"/>
        <v>0</v>
      </c>
      <c r="C27" s="13" t="str">
        <f>'Arc Generator'!H447</f>
        <v/>
      </c>
    </row>
    <row r="28" spans="2:3">
      <c r="B28" s="1">
        <f t="shared" si="0"/>
        <v>0</v>
      </c>
      <c r="C28" s="13" t="str">
        <f>'Arc Generator'!H448</f>
        <v/>
      </c>
    </row>
    <row r="29" spans="2:3">
      <c r="B29" s="1">
        <f t="shared" si="0"/>
        <v>0</v>
      </c>
      <c r="C29" s="13" t="str">
        <f>'Arc Generator'!H449</f>
        <v/>
      </c>
    </row>
    <row r="30" spans="2:3">
      <c r="B30" s="1">
        <f t="shared" si="0"/>
        <v>0</v>
      </c>
      <c r="C30" s="13" t="str">
        <f>'Arc Generator'!H450</f>
        <v/>
      </c>
    </row>
    <row r="31" spans="2:3">
      <c r="B31" s="1">
        <f t="shared" si="0"/>
        <v>0</v>
      </c>
      <c r="C31" s="13" t="str">
        <f>'Arc Generator'!H451</f>
        <v/>
      </c>
    </row>
    <row r="32" spans="2:3">
      <c r="B32" s="1">
        <f t="shared" si="0"/>
        <v>0</v>
      </c>
      <c r="C32" s="13" t="str">
        <f>'Arc Generator'!H452</f>
        <v/>
      </c>
    </row>
    <row r="33" spans="2:3">
      <c r="B33" s="1">
        <f t="shared" si="0"/>
        <v>0</v>
      </c>
      <c r="C33" s="13" t="str">
        <f>'Arc Generator'!H453</f>
        <v/>
      </c>
    </row>
    <row r="34" spans="2:3">
      <c r="B34" s="1">
        <f t="shared" si="0"/>
        <v>0</v>
      </c>
      <c r="C34" s="13" t="str">
        <f>'Arc Generator'!H454</f>
        <v/>
      </c>
    </row>
    <row r="35" spans="2:3">
      <c r="B35" s="1">
        <f t="shared" si="0"/>
        <v>0</v>
      </c>
      <c r="C35" s="13" t="str">
        <f>'Arc Generator'!H455</f>
        <v/>
      </c>
    </row>
    <row r="36" spans="2:3">
      <c r="B36" s="1">
        <f t="shared" si="0"/>
        <v>0</v>
      </c>
      <c r="C36" s="13" t="str">
        <f>'Arc Generator'!H456</f>
        <v/>
      </c>
    </row>
    <row r="37" spans="2:3">
      <c r="B37" s="1">
        <f t="shared" si="0"/>
        <v>0</v>
      </c>
      <c r="C37" s="13" t="str">
        <f>'Arc Generator'!H457</f>
        <v/>
      </c>
    </row>
    <row r="38" spans="2:3">
      <c r="B38" s="1">
        <f t="shared" si="0"/>
        <v>0</v>
      </c>
      <c r="C38" s="13" t="str">
        <f>'Arc Generator'!H458</f>
        <v/>
      </c>
    </row>
    <row r="39" spans="2:3">
      <c r="B39" s="1">
        <f t="shared" si="0"/>
        <v>0</v>
      </c>
      <c r="C39" s="13" t="str">
        <f>'Arc Generator'!H459</f>
        <v/>
      </c>
    </row>
    <row r="40" spans="2:3">
      <c r="B40" s="1">
        <f t="shared" si="0"/>
        <v>0</v>
      </c>
      <c r="C40" s="13" t="str">
        <f>'Arc Generator'!H460</f>
        <v/>
      </c>
    </row>
    <row r="41" spans="2:3">
      <c r="B41" s="1">
        <f t="shared" si="0"/>
        <v>0</v>
      </c>
      <c r="C41" s="13" t="str">
        <f>'Arc Generator'!H461</f>
        <v/>
      </c>
    </row>
    <row r="42" spans="2:3">
      <c r="B42" s="1">
        <f t="shared" si="0"/>
        <v>0</v>
      </c>
      <c r="C42" s="13" t="str">
        <f>'Arc Generator'!H462</f>
        <v/>
      </c>
    </row>
    <row r="43" spans="2:3">
      <c r="B43" s="1">
        <f t="shared" si="0"/>
        <v>0</v>
      </c>
      <c r="C43" s="13" t="str">
        <f>'Arc Generator'!H463</f>
        <v/>
      </c>
    </row>
    <row r="44" spans="2:3">
      <c r="B44" s="1">
        <f t="shared" si="0"/>
        <v>0</v>
      </c>
      <c r="C44" s="13" t="str">
        <f>'Arc Generator'!H464</f>
        <v/>
      </c>
    </row>
    <row r="45" spans="2:3">
      <c r="B45" s="1">
        <f t="shared" si="0"/>
        <v>0</v>
      </c>
      <c r="C45" s="13" t="str">
        <f>'Arc Generator'!H465</f>
        <v/>
      </c>
    </row>
    <row r="46" spans="2:3">
      <c r="B46" s="1">
        <f t="shared" si="0"/>
        <v>0</v>
      </c>
      <c r="C46" s="13" t="str">
        <f>'Arc Generator'!H466</f>
        <v/>
      </c>
    </row>
    <row r="47" spans="2:3">
      <c r="B47" s="1">
        <f t="shared" si="0"/>
        <v>0</v>
      </c>
      <c r="C47" s="13" t="str">
        <f>'Arc Generator'!H467</f>
        <v/>
      </c>
    </row>
    <row r="48" spans="2:3">
      <c r="B48" s="1">
        <f t="shared" si="0"/>
        <v>0</v>
      </c>
      <c r="C48" s="13" t="str">
        <f>'Arc Generator'!H468</f>
        <v/>
      </c>
    </row>
    <row r="49" spans="2:3">
      <c r="B49" s="1">
        <f t="shared" si="0"/>
        <v>0</v>
      </c>
      <c r="C49" s="13" t="str">
        <f>'Arc Generator'!H469</f>
        <v/>
      </c>
    </row>
    <row r="50" spans="2:3">
      <c r="B50" s="1">
        <f t="shared" si="0"/>
        <v>0</v>
      </c>
      <c r="C50" s="13" t="str">
        <f>'Arc Generator'!H470</f>
        <v/>
      </c>
    </row>
    <row r="51" spans="2:3">
      <c r="B51" s="1">
        <f t="shared" si="0"/>
        <v>0</v>
      </c>
      <c r="C51" s="13" t="str">
        <f>'Arc Generator'!H471</f>
        <v/>
      </c>
    </row>
    <row r="52" spans="2:3">
      <c r="B52" s="1">
        <f t="shared" si="0"/>
        <v>0</v>
      </c>
      <c r="C52" s="13" t="str">
        <f>'Arc Generator'!H472</f>
        <v/>
      </c>
    </row>
    <row r="53" spans="2:3">
      <c r="B53" s="1">
        <f t="shared" si="0"/>
        <v>0</v>
      </c>
      <c r="C53" s="13" t="str">
        <f>'Arc Generator'!H473</f>
        <v/>
      </c>
    </row>
    <row r="54" spans="2:3">
      <c r="B54" s="1">
        <f t="shared" si="0"/>
        <v>0</v>
      </c>
      <c r="C54" s="13" t="str">
        <f>'Arc Generator'!H474</f>
        <v/>
      </c>
    </row>
    <row r="55" spans="2:3">
      <c r="B55" s="1">
        <f t="shared" si="0"/>
        <v>0</v>
      </c>
      <c r="C55" s="13" t="str">
        <f>'Arc Generator'!H475</f>
        <v/>
      </c>
    </row>
    <row r="56" spans="2:3">
      <c r="B56" s="1">
        <f t="shared" si="0"/>
        <v>0</v>
      </c>
      <c r="C56" s="13" t="str">
        <f>'Arc Generator'!H476</f>
        <v/>
      </c>
    </row>
    <row r="57" spans="2:3">
      <c r="B57" s="1">
        <f t="shared" si="0"/>
        <v>0</v>
      </c>
      <c r="C57" s="13" t="str">
        <f>'Arc Generator'!H477</f>
        <v/>
      </c>
    </row>
    <row r="58" spans="2:3">
      <c r="B58" s="1">
        <f t="shared" si="0"/>
        <v>0</v>
      </c>
      <c r="C58" s="13" t="str">
        <f>'Arc Generator'!H478</f>
        <v/>
      </c>
    </row>
    <row r="59" spans="2:3">
      <c r="B59" s="1">
        <f t="shared" si="0"/>
        <v>0</v>
      </c>
      <c r="C59" s="13" t="str">
        <f>'Arc Generator'!H479</f>
        <v/>
      </c>
    </row>
    <row r="60" spans="2:3">
      <c r="B60" s="1">
        <f t="shared" si="0"/>
        <v>0</v>
      </c>
      <c r="C60" s="13" t="str">
        <f>'Arc Generator'!H480</f>
        <v/>
      </c>
    </row>
    <row r="61" spans="2:3">
      <c r="B61" s="1">
        <f t="shared" si="0"/>
        <v>0</v>
      </c>
      <c r="C61" s="13" t="str">
        <f>'Arc Generator'!H481</f>
        <v/>
      </c>
    </row>
    <row r="62" spans="2:3">
      <c r="B62" s="1">
        <f t="shared" si="0"/>
        <v>0</v>
      </c>
      <c r="C62" s="13" t="str">
        <f>'Arc Generator'!H482</f>
        <v/>
      </c>
    </row>
    <row r="63" spans="2:3">
      <c r="B63" s="1">
        <f t="shared" si="0"/>
        <v>0</v>
      </c>
      <c r="C63" s="13" t="str">
        <f>'Arc Generator'!H483</f>
        <v/>
      </c>
    </row>
    <row r="64" spans="2:3">
      <c r="B64" s="1">
        <f t="shared" si="0"/>
        <v>0</v>
      </c>
      <c r="C64" s="13" t="str">
        <f>'Arc Generator'!H484</f>
        <v/>
      </c>
    </row>
    <row r="65" spans="2:3">
      <c r="B65" s="1">
        <f t="shared" si="0"/>
        <v>0</v>
      </c>
      <c r="C65" s="13" t="str">
        <f>'Arc Generator'!H485</f>
        <v/>
      </c>
    </row>
    <row r="66" spans="2:3">
      <c r="B66" s="1">
        <f t="shared" ref="B66:B129" si="1">IF(LEN(C66),1,0)</f>
        <v>0</v>
      </c>
      <c r="C66" s="13" t="str">
        <f>'Arc Generator'!H486</f>
        <v/>
      </c>
    </row>
    <row r="67" spans="2:3">
      <c r="B67" s="1">
        <f t="shared" si="1"/>
        <v>0</v>
      </c>
      <c r="C67" s="13" t="str">
        <f>'Arc Generator'!H487</f>
        <v/>
      </c>
    </row>
    <row r="68" spans="2:3">
      <c r="B68" s="1">
        <f t="shared" si="1"/>
        <v>0</v>
      </c>
      <c r="C68" s="13" t="str">
        <f>'Arc Generator'!H488</f>
        <v/>
      </c>
    </row>
    <row r="69" spans="2:3">
      <c r="B69" s="1">
        <f t="shared" si="1"/>
        <v>0</v>
      </c>
      <c r="C69" s="13" t="str">
        <f>'Arc Generator'!H489</f>
        <v/>
      </c>
    </row>
    <row r="70" spans="2:3">
      <c r="B70" s="1">
        <f t="shared" si="1"/>
        <v>0</v>
      </c>
      <c r="C70" s="13" t="str">
        <f>'Arc Generator'!H490</f>
        <v/>
      </c>
    </row>
    <row r="71" spans="2:3">
      <c r="B71" s="1">
        <f t="shared" si="1"/>
        <v>0</v>
      </c>
      <c r="C71" s="13" t="str">
        <f>'Arc Generator'!H491</f>
        <v/>
      </c>
    </row>
    <row r="72" spans="2:3">
      <c r="B72" s="1">
        <f t="shared" si="1"/>
        <v>0</v>
      </c>
      <c r="C72" s="13" t="str">
        <f>'Arc Generator'!H492</f>
        <v/>
      </c>
    </row>
    <row r="73" spans="2:3">
      <c r="B73" s="1">
        <f t="shared" si="1"/>
        <v>0</v>
      </c>
      <c r="C73" s="13" t="str">
        <f>'Arc Generator'!H493</f>
        <v/>
      </c>
    </row>
    <row r="74" spans="2:3">
      <c r="B74" s="1">
        <f t="shared" si="1"/>
        <v>0</v>
      </c>
      <c r="C74" s="13" t="str">
        <f>'Arc Generator'!H494</f>
        <v/>
      </c>
    </row>
    <row r="75" spans="2:3">
      <c r="B75" s="1">
        <f t="shared" si="1"/>
        <v>0</v>
      </c>
      <c r="C75" s="13" t="str">
        <f>'Arc Generator'!H495</f>
        <v/>
      </c>
    </row>
    <row r="76" spans="2:3">
      <c r="B76" s="1">
        <f t="shared" si="1"/>
        <v>0</v>
      </c>
      <c r="C76" s="13" t="str">
        <f>'Arc Generator'!H496</f>
        <v/>
      </c>
    </row>
    <row r="77" spans="2:3">
      <c r="B77" s="1">
        <f t="shared" si="1"/>
        <v>0</v>
      </c>
      <c r="C77" s="13" t="str">
        <f>'Arc Generator'!H497</f>
        <v/>
      </c>
    </row>
    <row r="78" spans="2:3">
      <c r="B78" s="1">
        <f t="shared" si="1"/>
        <v>0</v>
      </c>
      <c r="C78" s="13" t="str">
        <f>'Arc Generator'!H498</f>
        <v/>
      </c>
    </row>
    <row r="79" spans="2:3">
      <c r="B79" s="1">
        <f t="shared" si="1"/>
        <v>0</v>
      </c>
      <c r="C79" s="13" t="str">
        <f>'Arc Generator'!H499</f>
        <v/>
      </c>
    </row>
    <row r="80" spans="2:3">
      <c r="B80" s="1">
        <f t="shared" si="1"/>
        <v>0</v>
      </c>
      <c r="C80" s="13" t="str">
        <f>'Arc Generator'!H500</f>
        <v/>
      </c>
    </row>
    <row r="81" spans="2:3">
      <c r="B81" s="1">
        <f t="shared" si="1"/>
        <v>0</v>
      </c>
      <c r="C81" s="13" t="str">
        <f>'Arc Generator'!H501</f>
        <v/>
      </c>
    </row>
    <row r="82" spans="2:3">
      <c r="B82" s="1">
        <f t="shared" si="1"/>
        <v>0</v>
      </c>
      <c r="C82" s="13" t="str">
        <f>'Arc Generator'!H502</f>
        <v/>
      </c>
    </row>
    <row r="83" spans="2:3">
      <c r="B83" s="1">
        <f t="shared" si="1"/>
        <v>0</v>
      </c>
      <c r="C83" s="13" t="str">
        <f>'Arc Generator'!H503</f>
        <v/>
      </c>
    </row>
    <row r="84" spans="2:3">
      <c r="B84" s="1">
        <f t="shared" si="1"/>
        <v>0</v>
      </c>
      <c r="C84" s="13" t="str">
        <f>'Arc Generator'!H504</f>
        <v/>
      </c>
    </row>
    <row r="85" spans="2:3">
      <c r="B85" s="1">
        <f t="shared" si="1"/>
        <v>0</v>
      </c>
      <c r="C85" s="13" t="str">
        <f>'Arc Generator'!H505</f>
        <v/>
      </c>
    </row>
    <row r="86" spans="2:3">
      <c r="B86" s="1">
        <f t="shared" si="1"/>
        <v>0</v>
      </c>
      <c r="C86" s="13" t="str">
        <f>'Arc Generator'!H506</f>
        <v/>
      </c>
    </row>
    <row r="87" spans="2:3">
      <c r="B87" s="1">
        <f t="shared" si="1"/>
        <v>0</v>
      </c>
      <c r="C87" s="13" t="str">
        <f>'Arc Generator'!H507</f>
        <v/>
      </c>
    </row>
    <row r="88" spans="2:3">
      <c r="B88" s="1">
        <f t="shared" si="1"/>
        <v>0</v>
      </c>
      <c r="C88" s="13" t="str">
        <f>'Arc Generator'!H508</f>
        <v/>
      </c>
    </row>
    <row r="89" spans="2:3">
      <c r="B89" s="1">
        <f t="shared" si="1"/>
        <v>0</v>
      </c>
      <c r="C89" s="13" t="str">
        <f>'Arc Generator'!H509</f>
        <v/>
      </c>
    </row>
    <row r="90" spans="2:3">
      <c r="B90" s="1">
        <f t="shared" si="1"/>
        <v>0</v>
      </c>
      <c r="C90" s="13" t="str">
        <f>'Arc Generator'!H510</f>
        <v/>
      </c>
    </row>
    <row r="91" spans="2:3">
      <c r="B91" s="1">
        <f t="shared" si="1"/>
        <v>0</v>
      </c>
      <c r="C91" s="13" t="str">
        <f>'Arc Generator'!H511</f>
        <v/>
      </c>
    </row>
    <row r="92" spans="2:3">
      <c r="B92" s="1">
        <f t="shared" si="1"/>
        <v>0</v>
      </c>
      <c r="C92" s="13" t="str">
        <f>'Arc Generator'!H512</f>
        <v/>
      </c>
    </row>
    <row r="93" spans="2:3">
      <c r="B93" s="1">
        <f t="shared" si="1"/>
        <v>0</v>
      </c>
      <c r="C93" s="13" t="str">
        <f>'Arc Generator'!H513</f>
        <v/>
      </c>
    </row>
    <row r="94" spans="2:3">
      <c r="B94" s="1">
        <f t="shared" si="1"/>
        <v>0</v>
      </c>
      <c r="C94" s="13" t="str">
        <f>'Arc Generator'!H514</f>
        <v/>
      </c>
    </row>
    <row r="95" spans="2:3">
      <c r="B95" s="1">
        <f t="shared" si="1"/>
        <v>0</v>
      </c>
      <c r="C95" s="13" t="str">
        <f>'Arc Generator'!H515</f>
        <v/>
      </c>
    </row>
    <row r="96" spans="2:3">
      <c r="B96" s="1">
        <f t="shared" si="1"/>
        <v>0</v>
      </c>
      <c r="C96" s="13" t="str">
        <f>'Arc Generator'!H516</f>
        <v/>
      </c>
    </row>
    <row r="97" spans="2:3">
      <c r="B97" s="1">
        <f t="shared" si="1"/>
        <v>0</v>
      </c>
      <c r="C97" s="13" t="str">
        <f>'Arc Generator'!H517</f>
        <v/>
      </c>
    </row>
    <row r="98" spans="2:3">
      <c r="B98" s="1">
        <f t="shared" si="1"/>
        <v>0</v>
      </c>
      <c r="C98" s="13" t="str">
        <f>'Arc Generator'!H518</f>
        <v/>
      </c>
    </row>
    <row r="99" spans="2:3">
      <c r="B99" s="1">
        <f t="shared" si="1"/>
        <v>0</v>
      </c>
      <c r="C99" s="13" t="str">
        <f>'Arc Generator'!H519</f>
        <v/>
      </c>
    </row>
    <row r="100" spans="2:3">
      <c r="B100" s="1">
        <f t="shared" si="1"/>
        <v>0</v>
      </c>
      <c r="C100" s="13" t="str">
        <f>'Arc Generator'!H520</f>
        <v/>
      </c>
    </row>
    <row r="101" spans="2:3">
      <c r="B101" s="1">
        <f t="shared" si="1"/>
        <v>0</v>
      </c>
      <c r="C101" s="13" t="str">
        <f>'Arc Generator'!H521</f>
        <v/>
      </c>
    </row>
    <row r="102" spans="2:3">
      <c r="B102" s="1">
        <f t="shared" si="1"/>
        <v>0</v>
      </c>
      <c r="C102" s="13" t="str">
        <f>'Arc Generator'!H522</f>
        <v/>
      </c>
    </row>
    <row r="103" spans="2:3">
      <c r="B103" s="1">
        <f t="shared" si="1"/>
        <v>0</v>
      </c>
      <c r="C103" s="13" t="str">
        <f>'Arc Generator'!H523</f>
        <v/>
      </c>
    </row>
    <row r="104" spans="2:3">
      <c r="B104" s="1">
        <f t="shared" si="1"/>
        <v>0</v>
      </c>
      <c r="C104" s="13" t="str">
        <f>'Arc Generator'!H524</f>
        <v/>
      </c>
    </row>
    <row r="105" spans="2:3">
      <c r="B105" s="1">
        <f t="shared" si="1"/>
        <v>0</v>
      </c>
      <c r="C105" s="13" t="str">
        <f>'Arc Generator'!H525</f>
        <v/>
      </c>
    </row>
    <row r="106" spans="2:3">
      <c r="B106" s="1">
        <f t="shared" si="1"/>
        <v>0</v>
      </c>
      <c r="C106" s="13" t="str">
        <f>'Arc Generator'!H526</f>
        <v/>
      </c>
    </row>
    <row r="107" spans="2:3">
      <c r="B107" s="1">
        <f t="shared" si="1"/>
        <v>0</v>
      </c>
      <c r="C107" s="13" t="str">
        <f>'Arc Generator'!H527</f>
        <v/>
      </c>
    </row>
    <row r="108" spans="2:3">
      <c r="B108" s="1">
        <f t="shared" si="1"/>
        <v>0</v>
      </c>
      <c r="C108" s="13" t="str">
        <f>'Arc Generator'!H528</f>
        <v/>
      </c>
    </row>
    <row r="109" spans="2:3">
      <c r="B109" s="1">
        <f t="shared" si="1"/>
        <v>0</v>
      </c>
      <c r="C109" s="13" t="str">
        <f>'Arc Generator'!H529</f>
        <v/>
      </c>
    </row>
    <row r="110" spans="2:3">
      <c r="B110" s="1">
        <f t="shared" si="1"/>
        <v>0</v>
      </c>
      <c r="C110" s="13" t="str">
        <f>'Arc Generator'!H530</f>
        <v/>
      </c>
    </row>
    <row r="111" spans="2:3">
      <c r="B111" s="1">
        <f t="shared" si="1"/>
        <v>0</v>
      </c>
      <c r="C111" s="13" t="str">
        <f>'Arc Generator'!H531</f>
        <v/>
      </c>
    </row>
    <row r="112" spans="2:3">
      <c r="B112" s="1">
        <f t="shared" si="1"/>
        <v>0</v>
      </c>
      <c r="C112" s="13" t="str">
        <f>'Arc Generator'!H532</f>
        <v/>
      </c>
    </row>
    <row r="113" spans="2:3">
      <c r="B113" s="1">
        <f t="shared" si="1"/>
        <v>0</v>
      </c>
      <c r="C113" s="13" t="str">
        <f>'Arc Generator'!H533</f>
        <v/>
      </c>
    </row>
    <row r="114" spans="2:3">
      <c r="B114" s="1">
        <f t="shared" si="1"/>
        <v>0</v>
      </c>
      <c r="C114" s="13" t="str">
        <f>'Arc Generator'!H534</f>
        <v/>
      </c>
    </row>
    <row r="115" spans="2:3">
      <c r="B115" s="1">
        <f t="shared" si="1"/>
        <v>0</v>
      </c>
      <c r="C115" s="13" t="str">
        <f>'Arc Generator'!H535</f>
        <v/>
      </c>
    </row>
    <row r="116" spans="2:3">
      <c r="B116" s="1">
        <f t="shared" si="1"/>
        <v>0</v>
      </c>
      <c r="C116" s="13" t="str">
        <f>'Arc Generator'!H536</f>
        <v/>
      </c>
    </row>
    <row r="117" spans="2:3">
      <c r="B117" s="1">
        <f t="shared" si="1"/>
        <v>0</v>
      </c>
      <c r="C117" s="13" t="str">
        <f>'Arc Generator'!H537</f>
        <v/>
      </c>
    </row>
    <row r="118" spans="2:3">
      <c r="B118" s="1">
        <f t="shared" si="1"/>
        <v>0</v>
      </c>
      <c r="C118" s="13" t="str">
        <f>'Arc Generator'!H538</f>
        <v/>
      </c>
    </row>
    <row r="119" spans="2:3">
      <c r="B119" s="1">
        <f t="shared" si="1"/>
        <v>0</v>
      </c>
      <c r="C119" s="13" t="str">
        <f>'Arc Generator'!H539</f>
        <v/>
      </c>
    </row>
    <row r="120" spans="2:3">
      <c r="B120" s="1">
        <f t="shared" si="1"/>
        <v>0</v>
      </c>
      <c r="C120" s="13" t="str">
        <f>'Arc Generator'!H540</f>
        <v/>
      </c>
    </row>
    <row r="121" spans="2:3">
      <c r="B121" s="1">
        <f t="shared" si="1"/>
        <v>0</v>
      </c>
      <c r="C121" s="13" t="str">
        <f>'Arc Generator'!H541</f>
        <v/>
      </c>
    </row>
    <row r="122" spans="2:3">
      <c r="B122" s="1">
        <f t="shared" si="1"/>
        <v>0</v>
      </c>
      <c r="C122" s="13" t="str">
        <f>'Arc Generator'!H542</f>
        <v/>
      </c>
    </row>
    <row r="123" spans="2:3">
      <c r="B123" s="1">
        <f t="shared" si="1"/>
        <v>0</v>
      </c>
      <c r="C123" s="13" t="str">
        <f>'Arc Generator'!H543</f>
        <v/>
      </c>
    </row>
    <row r="124" spans="2:3">
      <c r="B124" s="1">
        <f t="shared" si="1"/>
        <v>0</v>
      </c>
      <c r="C124" s="13" t="str">
        <f>'Arc Generator'!H544</f>
        <v/>
      </c>
    </row>
    <row r="125" spans="2:3">
      <c r="B125" s="1">
        <f t="shared" si="1"/>
        <v>0</v>
      </c>
      <c r="C125" s="13" t="str">
        <f>'Arc Generator'!H545</f>
        <v/>
      </c>
    </row>
    <row r="126" spans="2:3">
      <c r="B126" s="1">
        <f t="shared" si="1"/>
        <v>0</v>
      </c>
      <c r="C126" s="13" t="str">
        <f>'Arc Generator'!H546</f>
        <v/>
      </c>
    </row>
    <row r="127" spans="2:3">
      <c r="B127" s="1">
        <f t="shared" si="1"/>
        <v>0</v>
      </c>
      <c r="C127" s="13" t="str">
        <f>'Arc Generator'!H547</f>
        <v/>
      </c>
    </row>
    <row r="128" spans="2:3">
      <c r="B128" s="1">
        <f t="shared" si="1"/>
        <v>0</v>
      </c>
      <c r="C128" s="13" t="str">
        <f>'Arc Generator'!H548</f>
        <v/>
      </c>
    </row>
    <row r="129" spans="2:3">
      <c r="B129" s="1">
        <f t="shared" si="1"/>
        <v>0</v>
      </c>
      <c r="C129" s="13" t="str">
        <f>'Arc Generator'!H549</f>
        <v/>
      </c>
    </row>
    <row r="130" spans="2:3">
      <c r="B130" s="1">
        <f t="shared" ref="B130:B193" si="2">IF(LEN(C130),1,0)</f>
        <v>0</v>
      </c>
      <c r="C130" s="13" t="str">
        <f>'Arc Generator'!H550</f>
        <v/>
      </c>
    </row>
    <row r="131" spans="2:3">
      <c r="B131" s="1">
        <f t="shared" si="2"/>
        <v>0</v>
      </c>
      <c r="C131" s="13" t="str">
        <f>'Arc Generator'!H551</f>
        <v/>
      </c>
    </row>
    <row r="132" spans="2:3">
      <c r="B132" s="1">
        <f t="shared" si="2"/>
        <v>0</v>
      </c>
      <c r="C132" s="13" t="str">
        <f>'Arc Generator'!H552</f>
        <v/>
      </c>
    </row>
    <row r="133" spans="2:3">
      <c r="B133" s="1">
        <f t="shared" si="2"/>
        <v>0</v>
      </c>
      <c r="C133" s="13" t="str">
        <f>'Arc Generator'!H553</f>
        <v/>
      </c>
    </row>
    <row r="134" spans="2:3">
      <c r="B134" s="1">
        <f t="shared" si="2"/>
        <v>0</v>
      </c>
      <c r="C134" s="13" t="str">
        <f>'Arc Generator'!H554</f>
        <v/>
      </c>
    </row>
    <row r="135" spans="2:3">
      <c r="B135" s="1">
        <f t="shared" si="2"/>
        <v>0</v>
      </c>
      <c r="C135" s="13" t="str">
        <f>'Arc Generator'!H555</f>
        <v/>
      </c>
    </row>
    <row r="136" spans="2:3">
      <c r="B136" s="1">
        <f t="shared" si="2"/>
        <v>0</v>
      </c>
      <c r="C136" s="13" t="str">
        <f>'Arc Generator'!H556</f>
        <v/>
      </c>
    </row>
    <row r="137" spans="2:3">
      <c r="B137" s="1">
        <f t="shared" si="2"/>
        <v>0</v>
      </c>
      <c r="C137" s="13" t="str">
        <f>'Arc Generator'!H557</f>
        <v/>
      </c>
    </row>
    <row r="138" spans="2:3">
      <c r="B138" s="1">
        <f t="shared" si="2"/>
        <v>0</v>
      </c>
      <c r="C138" s="13" t="str">
        <f>'Arc Generator'!H558</f>
        <v/>
      </c>
    </row>
    <row r="139" spans="2:3">
      <c r="B139" s="1">
        <f t="shared" si="2"/>
        <v>0</v>
      </c>
      <c r="C139" s="13" t="str">
        <f>'Arc Generator'!H559</f>
        <v/>
      </c>
    </row>
    <row r="140" spans="2:3">
      <c r="B140" s="1">
        <f t="shared" si="2"/>
        <v>0</v>
      </c>
      <c r="C140" s="13" t="str">
        <f>'Arc Generator'!H560</f>
        <v/>
      </c>
    </row>
    <row r="141" spans="2:3">
      <c r="B141" s="1">
        <f t="shared" si="2"/>
        <v>0</v>
      </c>
      <c r="C141" s="13" t="str">
        <f>'Arc Generator'!H561</f>
        <v/>
      </c>
    </row>
    <row r="142" spans="2:3">
      <c r="B142" s="1">
        <f t="shared" si="2"/>
        <v>0</v>
      </c>
      <c r="C142" s="13" t="str">
        <f>'Arc Generator'!H562</f>
        <v/>
      </c>
    </row>
    <row r="143" spans="2:3">
      <c r="B143" s="1">
        <f t="shared" si="2"/>
        <v>0</v>
      </c>
      <c r="C143" s="13" t="str">
        <f>'Arc Generator'!H563</f>
        <v/>
      </c>
    </row>
    <row r="144" spans="2:3">
      <c r="B144" s="1">
        <f t="shared" si="2"/>
        <v>0</v>
      </c>
      <c r="C144" s="13" t="str">
        <f>'Arc Generator'!H564</f>
        <v/>
      </c>
    </row>
    <row r="145" spans="2:3">
      <c r="B145" s="1">
        <f t="shared" si="2"/>
        <v>0</v>
      </c>
      <c r="C145" s="13" t="str">
        <f>'Arc Generator'!H565</f>
        <v/>
      </c>
    </row>
    <row r="146" spans="2:3">
      <c r="B146" s="1">
        <f t="shared" si="2"/>
        <v>0</v>
      </c>
      <c r="C146" s="13" t="str">
        <f>'Arc Generator'!H566</f>
        <v/>
      </c>
    </row>
    <row r="147" spans="2:3">
      <c r="B147" s="1">
        <f t="shared" si="2"/>
        <v>0</v>
      </c>
      <c r="C147" s="13" t="str">
        <f>'Arc Generator'!H567</f>
        <v/>
      </c>
    </row>
    <row r="148" spans="2:3">
      <c r="B148" s="1">
        <f t="shared" si="2"/>
        <v>0</v>
      </c>
      <c r="C148" s="13" t="str">
        <f>'Arc Generator'!H568</f>
        <v/>
      </c>
    </row>
    <row r="149" spans="2:3">
      <c r="B149" s="1">
        <f t="shared" si="2"/>
        <v>0</v>
      </c>
      <c r="C149" s="13" t="str">
        <f>'Arc Generator'!H569</f>
        <v/>
      </c>
    </row>
    <row r="150" spans="2:3">
      <c r="B150" s="1">
        <f t="shared" si="2"/>
        <v>0</v>
      </c>
      <c r="C150" s="13" t="str">
        <f>'Arc Generator'!H570</f>
        <v/>
      </c>
    </row>
    <row r="151" spans="2:3">
      <c r="B151" s="1">
        <f t="shared" si="2"/>
        <v>0</v>
      </c>
      <c r="C151" s="13" t="str">
        <f>'Arc Generator'!H571</f>
        <v/>
      </c>
    </row>
    <row r="152" spans="2:3">
      <c r="B152" s="1">
        <f t="shared" si="2"/>
        <v>0</v>
      </c>
      <c r="C152" s="13" t="str">
        <f>'Arc Generator'!H572</f>
        <v/>
      </c>
    </row>
    <row r="153" spans="2:3">
      <c r="B153" s="1">
        <f t="shared" si="2"/>
        <v>0</v>
      </c>
      <c r="C153" s="13" t="str">
        <f>'Arc Generator'!H573</f>
        <v/>
      </c>
    </row>
    <row r="154" spans="2:3">
      <c r="B154" s="1">
        <f t="shared" si="2"/>
        <v>0</v>
      </c>
      <c r="C154" s="13" t="str">
        <f>'Arc Generator'!H574</f>
        <v/>
      </c>
    </row>
    <row r="155" spans="2:3">
      <c r="B155" s="1">
        <f t="shared" si="2"/>
        <v>0</v>
      </c>
      <c r="C155" s="13" t="str">
        <f>'Arc Generator'!H575</f>
        <v/>
      </c>
    </row>
    <row r="156" spans="2:3">
      <c r="B156" s="1">
        <f t="shared" si="2"/>
        <v>0</v>
      </c>
      <c r="C156" s="13" t="str">
        <f>'Arc Generator'!H576</f>
        <v/>
      </c>
    </row>
    <row r="157" spans="2:3">
      <c r="B157" s="1">
        <f t="shared" si="2"/>
        <v>0</v>
      </c>
      <c r="C157" s="13" t="str">
        <f>'Arc Generator'!H577</f>
        <v/>
      </c>
    </row>
    <row r="158" spans="2:3">
      <c r="B158" s="1">
        <f t="shared" si="2"/>
        <v>0</v>
      </c>
      <c r="C158" s="13" t="str">
        <f>'Arc Generator'!H578</f>
        <v/>
      </c>
    </row>
    <row r="159" spans="2:3">
      <c r="B159" s="1">
        <f t="shared" si="2"/>
        <v>0</v>
      </c>
      <c r="C159" s="13" t="str">
        <f>'Arc Generator'!H579</f>
        <v/>
      </c>
    </row>
    <row r="160" spans="2:3">
      <c r="B160" s="1">
        <f t="shared" si="2"/>
        <v>0</v>
      </c>
      <c r="C160" s="13" t="str">
        <f>'Arc Generator'!H580</f>
        <v/>
      </c>
    </row>
    <row r="161" spans="2:3">
      <c r="B161" s="1">
        <f t="shared" si="2"/>
        <v>0</v>
      </c>
      <c r="C161" s="13" t="str">
        <f>'Arc Generator'!H581</f>
        <v/>
      </c>
    </row>
    <row r="162" spans="2:3">
      <c r="B162" s="1">
        <f t="shared" si="2"/>
        <v>0</v>
      </c>
      <c r="C162" s="13" t="str">
        <f>'Arc Generator'!H582</f>
        <v/>
      </c>
    </row>
    <row r="163" spans="2:3">
      <c r="B163" s="1">
        <f t="shared" si="2"/>
        <v>0</v>
      </c>
      <c r="C163" s="13" t="str">
        <f>'Arc Generator'!H583</f>
        <v/>
      </c>
    </row>
    <row r="164" spans="2:3">
      <c r="B164" s="1">
        <f t="shared" si="2"/>
        <v>0</v>
      </c>
      <c r="C164" s="13" t="str">
        <f>'Arc Generator'!H584</f>
        <v/>
      </c>
    </row>
    <row r="165" spans="2:3">
      <c r="B165" s="1">
        <f t="shared" si="2"/>
        <v>0</v>
      </c>
      <c r="C165" s="13" t="str">
        <f>'Arc Generator'!H585</f>
        <v/>
      </c>
    </row>
    <row r="166" spans="2:3">
      <c r="B166" s="1">
        <f t="shared" si="2"/>
        <v>0</v>
      </c>
      <c r="C166" s="13" t="str">
        <f>'Arc Generator'!H586</f>
        <v/>
      </c>
    </row>
    <row r="167" spans="2:3">
      <c r="B167" s="1">
        <f t="shared" si="2"/>
        <v>0</v>
      </c>
      <c r="C167" s="13" t="str">
        <f>'Arc Generator'!H587</f>
        <v/>
      </c>
    </row>
    <row r="168" spans="2:3">
      <c r="B168" s="1">
        <f t="shared" si="2"/>
        <v>0</v>
      </c>
      <c r="C168" s="13" t="str">
        <f>'Arc Generator'!H588</f>
        <v/>
      </c>
    </row>
    <row r="169" spans="2:3">
      <c r="B169" s="1">
        <f t="shared" si="2"/>
        <v>0</v>
      </c>
      <c r="C169" s="13" t="str">
        <f>'Arc Generator'!H589</f>
        <v/>
      </c>
    </row>
    <row r="170" spans="2:3">
      <c r="B170" s="1">
        <f t="shared" si="2"/>
        <v>0</v>
      </c>
      <c r="C170" s="13" t="str">
        <f>'Arc Generator'!H590</f>
        <v/>
      </c>
    </row>
    <row r="171" spans="2:3">
      <c r="B171" s="1">
        <f t="shared" si="2"/>
        <v>0</v>
      </c>
      <c r="C171" s="13" t="str">
        <f>'Arc Generator'!H591</f>
        <v/>
      </c>
    </row>
    <row r="172" spans="2:3">
      <c r="B172" s="1">
        <f t="shared" si="2"/>
        <v>0</v>
      </c>
      <c r="C172" s="13" t="str">
        <f>'Arc Generator'!H592</f>
        <v/>
      </c>
    </row>
    <row r="173" spans="2:3">
      <c r="B173" s="1">
        <f t="shared" si="2"/>
        <v>0</v>
      </c>
      <c r="C173" s="13" t="str">
        <f>'Arc Generator'!H593</f>
        <v/>
      </c>
    </row>
    <row r="174" spans="2:3">
      <c r="B174" s="1">
        <f t="shared" si="2"/>
        <v>0</v>
      </c>
      <c r="C174" s="13" t="str">
        <f>'Arc Generator'!H594</f>
        <v/>
      </c>
    </row>
    <row r="175" spans="2:3">
      <c r="B175" s="1">
        <f t="shared" si="2"/>
        <v>0</v>
      </c>
      <c r="C175" s="13" t="str">
        <f>'Arc Generator'!H595</f>
        <v/>
      </c>
    </row>
    <row r="176" spans="2:3">
      <c r="B176" s="1">
        <f t="shared" si="2"/>
        <v>0</v>
      </c>
      <c r="C176" s="13" t="str">
        <f>'Arc Generator'!H596</f>
        <v/>
      </c>
    </row>
    <row r="177" spans="2:3">
      <c r="B177" s="1">
        <f t="shared" si="2"/>
        <v>0</v>
      </c>
      <c r="C177" s="13" t="str">
        <f>'Arc Generator'!H597</f>
        <v/>
      </c>
    </row>
    <row r="178" spans="2:3">
      <c r="B178" s="1">
        <f t="shared" si="2"/>
        <v>0</v>
      </c>
      <c r="C178" s="13" t="str">
        <f>'Arc Generator'!H598</f>
        <v/>
      </c>
    </row>
    <row r="179" spans="2:3">
      <c r="B179" s="1">
        <f t="shared" si="2"/>
        <v>0</v>
      </c>
      <c r="C179" s="13" t="str">
        <f>'Arc Generator'!H599</f>
        <v/>
      </c>
    </row>
    <row r="180" spans="2:3">
      <c r="B180" s="1">
        <f t="shared" si="2"/>
        <v>0</v>
      </c>
      <c r="C180" s="13" t="str">
        <f>'Arc Generator'!H600</f>
        <v/>
      </c>
    </row>
    <row r="181" spans="2:3">
      <c r="B181" s="1">
        <f t="shared" si="2"/>
        <v>0</v>
      </c>
      <c r="C181" s="13" t="str">
        <f>'Arc Generator'!H601</f>
        <v/>
      </c>
    </row>
    <row r="182" spans="2:3">
      <c r="B182" s="1">
        <f t="shared" si="2"/>
        <v>0</v>
      </c>
      <c r="C182" s="13" t="str">
        <f>'Arc Generator'!H602</f>
        <v/>
      </c>
    </row>
    <row r="183" spans="2:3">
      <c r="B183" s="1">
        <f t="shared" si="2"/>
        <v>0</v>
      </c>
      <c r="C183" s="13" t="str">
        <f>'Arc Generator'!H603</f>
        <v/>
      </c>
    </row>
    <row r="184" spans="2:3">
      <c r="B184" s="1">
        <f t="shared" si="2"/>
        <v>0</v>
      </c>
      <c r="C184" s="13" t="str">
        <f>'Arc Generator'!H604</f>
        <v/>
      </c>
    </row>
    <row r="185" spans="2:3">
      <c r="B185" s="1">
        <f t="shared" si="2"/>
        <v>0</v>
      </c>
      <c r="C185" s="13" t="str">
        <f>'Arc Generator'!H605</f>
        <v/>
      </c>
    </row>
    <row r="186" spans="2:3">
      <c r="B186" s="1">
        <f t="shared" si="2"/>
        <v>0</v>
      </c>
      <c r="C186" s="13" t="str">
        <f>'Arc Generator'!H606</f>
        <v/>
      </c>
    </row>
    <row r="187" spans="2:3">
      <c r="B187" s="1">
        <f t="shared" si="2"/>
        <v>0</v>
      </c>
      <c r="C187" s="13" t="str">
        <f>'Arc Generator'!H607</f>
        <v/>
      </c>
    </row>
    <row r="188" spans="2:3">
      <c r="B188" s="1">
        <f t="shared" si="2"/>
        <v>0</v>
      </c>
      <c r="C188" s="13" t="str">
        <f>'Arc Generator'!H608</f>
        <v/>
      </c>
    </row>
    <row r="189" spans="2:3">
      <c r="B189" s="1">
        <f t="shared" si="2"/>
        <v>0</v>
      </c>
      <c r="C189" s="13" t="str">
        <f>'Arc Generator'!H609</f>
        <v/>
      </c>
    </row>
    <row r="190" spans="2:3">
      <c r="B190" s="1">
        <f t="shared" si="2"/>
        <v>0</v>
      </c>
      <c r="C190" s="13" t="str">
        <f>'Arc Generator'!H610</f>
        <v/>
      </c>
    </row>
    <row r="191" spans="2:3">
      <c r="B191" s="1">
        <f t="shared" si="2"/>
        <v>0</v>
      </c>
      <c r="C191" s="13" t="str">
        <f>'Arc Generator'!H611</f>
        <v/>
      </c>
    </row>
    <row r="192" spans="2:3">
      <c r="B192" s="1">
        <f t="shared" si="2"/>
        <v>0</v>
      </c>
      <c r="C192" s="13" t="str">
        <f>'Arc Generator'!H612</f>
        <v/>
      </c>
    </row>
    <row r="193" spans="2:3">
      <c r="B193" s="1">
        <f t="shared" si="2"/>
        <v>0</v>
      </c>
      <c r="C193" s="13" t="str">
        <f>'Arc Generator'!H613</f>
        <v/>
      </c>
    </row>
    <row r="194" spans="2:3">
      <c r="B194" s="1">
        <f t="shared" ref="B194:B200" si="3">IF(LEN(C194),1,0)</f>
        <v>0</v>
      </c>
      <c r="C194" s="13" t="str">
        <f>'Arc Generator'!H614</f>
        <v/>
      </c>
    </row>
    <row r="195" spans="2:3">
      <c r="B195" s="1">
        <f t="shared" si="3"/>
        <v>0</v>
      </c>
      <c r="C195" s="13" t="str">
        <f>'Arc Generator'!H615</f>
        <v/>
      </c>
    </row>
    <row r="196" spans="2:3">
      <c r="B196" s="1">
        <f t="shared" si="3"/>
        <v>0</v>
      </c>
      <c r="C196" s="13" t="str">
        <f>'Arc Generator'!H616</f>
        <v/>
      </c>
    </row>
    <row r="197" spans="2:3">
      <c r="B197" s="1">
        <f t="shared" si="3"/>
        <v>0</v>
      </c>
      <c r="C197" s="13" t="str">
        <f>'Arc Generator'!H617</f>
        <v/>
      </c>
    </row>
    <row r="198" spans="2:3">
      <c r="B198" s="1">
        <f t="shared" si="3"/>
        <v>0</v>
      </c>
      <c r="C198" s="13" t="str">
        <f>'Arc Generator'!H618</f>
        <v/>
      </c>
    </row>
    <row r="199" spans="2:3">
      <c r="B199" s="1">
        <f t="shared" si="3"/>
        <v>0</v>
      </c>
      <c r="C199" s="13" t="str">
        <f>'Arc Generator'!H619</f>
        <v/>
      </c>
    </row>
    <row r="200" spans="2:3">
      <c r="B200" s="1">
        <f t="shared" si="3"/>
        <v>0</v>
      </c>
      <c r="C200" s="13" t="str">
        <f>'Arc Generator'!H620</f>
        <v/>
      </c>
    </row>
  </sheetData>
  <conditionalFormatting sqref="C1:C200">
    <cfRule type="cellIs" dxfId="0" priority="1" operator="notEqual">
      <formula>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Arc Generator</vt:lpstr>
      <vt:lpstr>Event Instructions</vt:lpstr>
    </vt:vector>
  </TitlesOfParts>
  <Company>Final Fantasy Hacktics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Xifanie Renard</dc:creator>
  <cp:lastModifiedBy>Xifanie Renard</cp:lastModifiedBy>
  <dcterms:created xsi:type="dcterms:W3CDTF">2015-08-05T09:18:02Z</dcterms:created>
  <dcterms:modified xsi:type="dcterms:W3CDTF">2015-09-03T19:39:55Z</dcterms:modified>
</cp:coreProperties>
</file>