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tables/table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codeName="{526614CA-9299-8FEA-EDB2-C8A7E91AD4E6}"/>
  <workbookPr codeName="ThisWorkbook" defaultThemeVersion="124226"/>
  <mc:AlternateContent xmlns:mc="http://schemas.openxmlformats.org/markup-compatibility/2006">
    <mc:Choice Requires="x15">
      <x15ac:absPath xmlns:x15ac="http://schemas.microsoft.com/office/spreadsheetml/2010/11/ac" url="C:\Users\Nick\Downloads\"/>
    </mc:Choice>
  </mc:AlternateContent>
  <xr:revisionPtr revIDLastSave="0" documentId="13_ncr:1_{C9691E4B-F4EF-4D28-BE22-3E51C9FCDD53}" xr6:coauthVersionLast="31" xr6:coauthVersionMax="31" xr10:uidLastSave="{00000000-0000-0000-0000-000000000000}"/>
  <bookViews>
    <workbookView xWindow="0" yWindow="0" windowWidth="19992" windowHeight="8124" activeTab="3" xr2:uid="{00000000-000D-0000-FFFF-FFFF00000000}"/>
  </bookViews>
  <sheets>
    <sheet name="Tutorial" sheetId="37" r:id="rId1"/>
    <sheet name="Code" sheetId="6" r:id="rId2"/>
    <sheet name="Hacks" sheetId="32" r:id="rId3"/>
    <sheet name="CT Timers" sheetId="36" r:id="rId4"/>
    <sheet name="Calculations" sheetId="33" r:id="rId5"/>
    <sheet name="LoadFFTText" sheetId="16" r:id="rId6"/>
  </sheets>
  <functionGroups builtInGroupCount="19"/>
  <calcPr calcId="179017" calcOnSave="0"/>
</workbook>
</file>

<file path=xl/calcChain.xml><?xml version="1.0" encoding="utf-8"?>
<calcChain xmlns="http://schemas.openxmlformats.org/spreadsheetml/2006/main">
  <c r="E973" i="6" l="1"/>
  <c r="D954" i="6"/>
  <c r="D955" i="6" s="1"/>
  <c r="D956" i="6" s="1"/>
  <c r="D957" i="6" s="1"/>
  <c r="D958" i="6" s="1"/>
  <c r="D951" i="6"/>
  <c r="E950" i="6"/>
  <c r="D937" i="6"/>
  <c r="D929" i="6"/>
  <c r="D926" i="6"/>
  <c r="D923" i="6"/>
  <c r="D946" i="6" l="1"/>
  <c r="D959" i="6"/>
  <c r="D960" i="6" s="1"/>
  <c r="E838" i="6"/>
  <c r="E822" i="6"/>
  <c r="D851" i="6"/>
  <c r="D852" i="6" s="1"/>
  <c r="D853" i="6" s="1"/>
  <c r="D854" i="6" s="1"/>
  <c r="D855" i="6" s="1"/>
  <c r="D856" i="6" s="1"/>
  <c r="D857" i="6" s="1"/>
  <c r="D858" i="6" s="1"/>
  <c r="D859" i="6" s="1"/>
  <c r="D860" i="6" s="1"/>
  <c r="D861" i="6" s="1"/>
  <c r="D862" i="6" s="1"/>
  <c r="D863" i="6" s="1"/>
  <c r="D864" i="6" s="1"/>
  <c r="D865" i="6" s="1"/>
  <c r="D866" i="6" s="1"/>
  <c r="D867" i="6" s="1"/>
  <c r="D868" i="6" s="1"/>
  <c r="D869" i="6" s="1"/>
  <c r="D870" i="6" s="1"/>
  <c r="D871" i="6" s="1"/>
  <c r="D872" i="6" s="1"/>
  <c r="D873" i="6" s="1"/>
  <c r="D874" i="6" s="1"/>
  <c r="D875" i="6" s="1"/>
  <c r="D876" i="6" s="1"/>
  <c r="D877" i="6" s="1"/>
  <c r="D878" i="6" s="1"/>
  <c r="D879" i="6" s="1"/>
  <c r="D880" i="6" s="1"/>
  <c r="D881" i="6" s="1"/>
  <c r="D882" i="6" s="1"/>
  <c r="D845" i="6"/>
  <c r="D846" i="6" s="1"/>
  <c r="D847" i="6" s="1"/>
  <c r="D848" i="6" s="1"/>
  <c r="D839" i="6"/>
  <c r="D840" i="6" s="1"/>
  <c r="D841" i="6" s="1"/>
  <c r="D842" i="6" s="1"/>
  <c r="D830" i="6"/>
  <c r="D831" i="6" s="1"/>
  <c r="D832" i="6" s="1"/>
  <c r="D791" i="6" s="1"/>
  <c r="D796" i="6"/>
  <c r="D797" i="6" s="1"/>
  <c r="D798" i="6" s="1"/>
  <c r="D799" i="6" s="1"/>
  <c r="D800" i="6" s="1"/>
  <c r="D947" i="6" l="1"/>
  <c r="D961" i="6"/>
  <c r="D962" i="6" s="1"/>
  <c r="D963" i="6" s="1"/>
  <c r="D801" i="6"/>
  <c r="D802" i="6" s="1"/>
  <c r="D771" i="6"/>
  <c r="E844" i="6"/>
  <c r="D883" i="6"/>
  <c r="D884" i="6" s="1"/>
  <c r="D885" i="6" s="1"/>
  <c r="D833" i="6"/>
  <c r="D834" i="6" s="1"/>
  <c r="E674" i="6"/>
  <c r="E666" i="6"/>
  <c r="E672" i="6"/>
  <c r="E664" i="6"/>
  <c r="E680" i="6"/>
  <c r="A5" i="36"/>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 i="36"/>
  <c r="A3" i="36"/>
  <c r="B2" i="36"/>
  <c r="D964" i="6" l="1"/>
  <c r="D948" i="6"/>
  <c r="E830" i="6"/>
  <c r="D835" i="6"/>
  <c r="D836" i="6" s="1"/>
  <c r="D886" i="6"/>
  <c r="D773" i="6"/>
  <c r="D803" i="6"/>
  <c r="D804" i="6" s="1"/>
  <c r="D805" i="6" s="1"/>
  <c r="E798" i="6"/>
  <c r="E610" i="6"/>
  <c r="D684" i="6"/>
  <c r="D685" i="6" s="1"/>
  <c r="D686" i="6" s="1"/>
  <c r="D687" i="6" s="1"/>
  <c r="D688" i="6" s="1"/>
  <c r="D689" i="6" s="1"/>
  <c r="D690" i="6" s="1"/>
  <c r="D691" i="6" s="1"/>
  <c r="D692" i="6" s="1"/>
  <c r="D693" i="6" s="1"/>
  <c r="D694" i="6" s="1"/>
  <c r="D695" i="6" s="1"/>
  <c r="D696" i="6" s="1"/>
  <c r="D648" i="6"/>
  <c r="D649" i="6" s="1"/>
  <c r="D650" i="6" s="1"/>
  <c r="D651" i="6" s="1"/>
  <c r="D652" i="6" s="1"/>
  <c r="D653" i="6" s="1"/>
  <c r="D654" i="6" s="1"/>
  <c r="D655" i="6" s="1"/>
  <c r="D606" i="6"/>
  <c r="D607" i="6" s="1"/>
  <c r="D608" i="6" s="1"/>
  <c r="D609" i="6" s="1"/>
  <c r="D610" i="6" s="1"/>
  <c r="D611" i="6" s="1"/>
  <c r="D612" i="6" s="1"/>
  <c r="E959" i="6" l="1"/>
  <c r="D965" i="6"/>
  <c r="D966" i="6" s="1"/>
  <c r="E961" i="6"/>
  <c r="E955" i="6"/>
  <c r="E883" i="6"/>
  <c r="D887" i="6"/>
  <c r="D888" i="6" s="1"/>
  <c r="D889" i="6" s="1"/>
  <c r="D890" i="6" s="1"/>
  <c r="D806" i="6"/>
  <c r="D807" i="6" s="1"/>
  <c r="D775" i="6"/>
  <c r="E700" i="6"/>
  <c r="D697" i="6"/>
  <c r="D698" i="6" s="1"/>
  <c r="D699" i="6" s="1"/>
  <c r="D700" i="6" s="1"/>
  <c r="D701" i="6" s="1"/>
  <c r="D702" i="6" s="1"/>
  <c r="D703" i="6" s="1"/>
  <c r="D704" i="6" s="1"/>
  <c r="D705" i="6" s="1"/>
  <c r="D706" i="6" s="1"/>
  <c r="D707" i="6" s="1"/>
  <c r="D708" i="6" s="1"/>
  <c r="D709" i="6" s="1"/>
  <c r="D710" i="6" s="1"/>
  <c r="D656" i="6"/>
  <c r="D657" i="6" s="1"/>
  <c r="E652" i="6"/>
  <c r="E650" i="6"/>
  <c r="E608" i="6"/>
  <c r="D613" i="6"/>
  <c r="D614" i="6" s="1"/>
  <c r="D615" i="6" s="1"/>
  <c r="D616" i="6" s="1"/>
  <c r="D617" i="6" s="1"/>
  <c r="D618" i="6" s="1"/>
  <c r="D619" i="6" s="1"/>
  <c r="D620" i="6" s="1"/>
  <c r="D621" i="6" s="1"/>
  <c r="D622" i="6" s="1"/>
  <c r="D623" i="6" s="1"/>
  <c r="D624" i="6" s="1"/>
  <c r="D625" i="6" s="1"/>
  <c r="D626" i="6" s="1"/>
  <c r="D560" i="6"/>
  <c r="E556" i="6" s="1"/>
  <c r="D557" i="6"/>
  <c r="D558" i="6" s="1"/>
  <c r="E803" i="6" l="1"/>
  <c r="D808" i="6"/>
  <c r="D809" i="6" s="1"/>
  <c r="D810" i="6" s="1"/>
  <c r="D777" i="6"/>
  <c r="D891" i="6"/>
  <c r="E621" i="6"/>
  <c r="D627" i="6"/>
  <c r="D628" i="6" s="1"/>
  <c r="D629" i="6" s="1"/>
  <c r="D630" i="6" s="1"/>
  <c r="D631" i="6" s="1"/>
  <c r="D632" i="6" s="1"/>
  <c r="D633" i="6" s="1"/>
  <c r="E629" i="6"/>
  <c r="D658" i="6"/>
  <c r="D659" i="6" s="1"/>
  <c r="D660" i="6" s="1"/>
  <c r="D661" i="6" s="1"/>
  <c r="D662" i="6" s="1"/>
  <c r="E704" i="6"/>
  <c r="D711" i="6"/>
  <c r="D712" i="6" s="1"/>
  <c r="D713" i="6" s="1"/>
  <c r="D714" i="6" s="1"/>
  <c r="D715" i="6" s="1"/>
  <c r="D561" i="6"/>
  <c r="D562" i="6" s="1"/>
  <c r="D563" i="6" s="1"/>
  <c r="D564" i="6" s="1"/>
  <c r="D565" i="6" s="1"/>
  <c r="D566" i="6" s="1"/>
  <c r="D567" i="6" s="1"/>
  <c r="D568" i="6" s="1"/>
  <c r="D569" i="6" s="1"/>
  <c r="D570" i="6" s="1"/>
  <c r="D571" i="6" s="1"/>
  <c r="D572" i="6" s="1"/>
  <c r="D573" i="6" s="1"/>
  <c r="D574" i="6" s="1"/>
  <c r="D575" i="6" s="1"/>
  <c r="D576" i="6" s="1"/>
  <c r="D577" i="6" s="1"/>
  <c r="D578" i="6" s="1"/>
  <c r="D579" i="6" s="1"/>
  <c r="D580" i="6" s="1"/>
  <c r="D581" i="6" s="1"/>
  <c r="D582" i="6" s="1"/>
  <c r="D583" i="6" s="1"/>
  <c r="D584" i="6" s="1"/>
  <c r="D585" i="6" s="1"/>
  <c r="D586" i="6" s="1"/>
  <c r="D587" i="6" s="1"/>
  <c r="D588" i="6" s="1"/>
  <c r="D589" i="6" s="1"/>
  <c r="D590" i="6" s="1"/>
  <c r="D779" i="6" l="1"/>
  <c r="D811" i="6"/>
  <c r="D812" i="6" s="1"/>
  <c r="E888" i="6"/>
  <c r="D892" i="6"/>
  <c r="D893" i="6" s="1"/>
  <c r="D894" i="6" s="1"/>
  <c r="D895" i="6" s="1"/>
  <c r="E659" i="6"/>
  <c r="D663" i="6"/>
  <c r="D664" i="6" s="1"/>
  <c r="D634" i="6"/>
  <c r="D635" i="6" s="1"/>
  <c r="D636" i="6" s="1"/>
  <c r="E627" i="6"/>
  <c r="E579" i="6"/>
  <c r="E577" i="6"/>
  <c r="E585" i="6"/>
  <c r="E575" i="6"/>
  <c r="D591" i="6"/>
  <c r="D592" i="6" s="1"/>
  <c r="D593" i="6" s="1"/>
  <c r="D594" i="6" s="1"/>
  <c r="D595" i="6" s="1"/>
  <c r="D717" i="6" s="1"/>
  <c r="E583" i="6"/>
  <c r="E564" i="6"/>
  <c r="D437" i="6"/>
  <c r="D438" i="6" s="1"/>
  <c r="D439" i="6" s="1"/>
  <c r="D440" i="6" s="1"/>
  <c r="D441" i="6" s="1"/>
  <c r="D442" i="6" s="1"/>
  <c r="D443" i="6" s="1"/>
  <c r="D444" i="6" s="1"/>
  <c r="D445" i="6" s="1"/>
  <c r="D446" i="6" s="1"/>
  <c r="D447" i="6" s="1"/>
  <c r="D448" i="6" s="1"/>
  <c r="D449" i="6" s="1"/>
  <c r="D450" i="6" s="1"/>
  <c r="D451" i="6" s="1"/>
  <c r="D452" i="6" s="1"/>
  <c r="D453" i="6" s="1"/>
  <c r="D454" i="6" s="1"/>
  <c r="D455" i="6" s="1"/>
  <c r="D456" i="6" s="1"/>
  <c r="D457" i="6" s="1"/>
  <c r="D458" i="6" s="1"/>
  <c r="D459" i="6" s="1"/>
  <c r="D460" i="6" s="1"/>
  <c r="D461" i="6" s="1"/>
  <c r="D462" i="6" s="1"/>
  <c r="D463" i="6" s="1"/>
  <c r="D464" i="6" s="1"/>
  <c r="D465" i="6" s="1"/>
  <c r="D466" i="6" s="1"/>
  <c r="D467" i="6" s="1"/>
  <c r="D468" i="6" s="1"/>
  <c r="D469" i="6" s="1"/>
  <c r="D470" i="6" s="1"/>
  <c r="D471" i="6" s="1"/>
  <c r="D472" i="6" s="1"/>
  <c r="D234" i="6"/>
  <c r="D235" i="6" s="1"/>
  <c r="D236" i="6" s="1"/>
  <c r="D237" i="6" s="1"/>
  <c r="D238" i="6" s="1"/>
  <c r="D239" i="6" s="1"/>
  <c r="D240" i="6" s="1"/>
  <c r="D241" i="6" s="1"/>
  <c r="D242" i="6" s="1"/>
  <c r="D243" i="6" s="1"/>
  <c r="D244" i="6" s="1"/>
  <c r="D245" i="6" s="1"/>
  <c r="D246" i="6" s="1"/>
  <c r="D247" i="6" s="1"/>
  <c r="D248" i="6" s="1"/>
  <c r="D249" i="6" s="1"/>
  <c r="D250" i="6" s="1"/>
  <c r="D251" i="6" s="1"/>
  <c r="D252" i="6" s="1"/>
  <c r="D781" i="6" l="1"/>
  <c r="D896" i="6"/>
  <c r="E808" i="6"/>
  <c r="D813" i="6"/>
  <c r="D814" i="6" s="1"/>
  <c r="D815" i="6" s="1"/>
  <c r="E696" i="6"/>
  <c r="D718" i="6"/>
  <c r="D719" i="6" s="1"/>
  <c r="D720" i="6" s="1"/>
  <c r="D721" i="6" s="1"/>
  <c r="D722" i="6" s="1"/>
  <c r="D723" i="6" s="1"/>
  <c r="D724" i="6" s="1"/>
  <c r="D725" i="6" s="1"/>
  <c r="D726" i="6" s="1"/>
  <c r="D727" i="6" s="1"/>
  <c r="D728" i="6" s="1"/>
  <c r="D729" i="6" s="1"/>
  <c r="D730" i="6" s="1"/>
  <c r="D731" i="6" s="1"/>
  <c r="D732" i="6" s="1"/>
  <c r="D733" i="6" s="1"/>
  <c r="D734" i="6" s="1"/>
  <c r="D735" i="6" s="1"/>
  <c r="D736" i="6" s="1"/>
  <c r="D737" i="6" s="1"/>
  <c r="D738" i="6" s="1"/>
  <c r="D739" i="6" s="1"/>
  <c r="D740" i="6" s="1"/>
  <c r="D741" i="6" s="1"/>
  <c r="D742" i="6" s="1"/>
  <c r="D743" i="6" s="1"/>
  <c r="D744" i="6" s="1"/>
  <c r="D745" i="6" s="1"/>
  <c r="D746" i="6" s="1"/>
  <c r="D747" i="6" s="1"/>
  <c r="D748" i="6" s="1"/>
  <c r="D749" i="6" s="1"/>
  <c r="D750" i="6" s="1"/>
  <c r="D751" i="6" s="1"/>
  <c r="D752" i="6" s="1"/>
  <c r="D753" i="6" s="1"/>
  <c r="D754" i="6" s="1"/>
  <c r="D755" i="6" s="1"/>
  <c r="E631" i="6"/>
  <c r="E619" i="6"/>
  <c r="D637" i="6"/>
  <c r="D638" i="6" s="1"/>
  <c r="D639" i="6" s="1"/>
  <c r="D640" i="6" s="1"/>
  <c r="E624" i="6"/>
  <c r="D665" i="6"/>
  <c r="D666" i="6" s="1"/>
  <c r="D667" i="6" s="1"/>
  <c r="D668" i="6" s="1"/>
  <c r="D669" i="6" s="1"/>
  <c r="D670" i="6" s="1"/>
  <c r="D671" i="6" s="1"/>
  <c r="D672" i="6" s="1"/>
  <c r="E633" i="6"/>
  <c r="D253" i="6"/>
  <c r="E367" i="6"/>
  <c r="E467" i="6"/>
  <c r="D473" i="6"/>
  <c r="D474" i="6" s="1"/>
  <c r="D475" i="6" s="1"/>
  <c r="D897" i="6" l="1"/>
  <c r="D898" i="6" s="1"/>
  <c r="D899" i="6" s="1"/>
  <c r="D900" i="6" s="1"/>
  <c r="E893" i="6"/>
  <c r="D783" i="6"/>
  <c r="D816" i="6"/>
  <c r="D817" i="6" s="1"/>
  <c r="E745" i="6"/>
  <c r="E722" i="6"/>
  <c r="E731" i="6"/>
  <c r="E720" i="6"/>
  <c r="D756" i="6"/>
  <c r="D757" i="6" s="1"/>
  <c r="D758" i="6" s="1"/>
  <c r="D759" i="6" s="1"/>
  <c r="E733" i="6"/>
  <c r="E738" i="6"/>
  <c r="D641" i="6"/>
  <c r="D642" i="6" s="1"/>
  <c r="D643" i="6" s="1"/>
  <c r="D644" i="6" s="1"/>
  <c r="D645" i="6" s="1"/>
  <c r="E735" i="6"/>
  <c r="E612" i="6"/>
  <c r="E667" i="6"/>
  <c r="D673" i="6"/>
  <c r="D674" i="6" s="1"/>
  <c r="D675" i="6" s="1"/>
  <c r="D676" i="6" s="1"/>
  <c r="D677" i="6" s="1"/>
  <c r="D678" i="6" s="1"/>
  <c r="E459" i="6"/>
  <c r="D476" i="6"/>
  <c r="D477" i="6" s="1"/>
  <c r="D478" i="6" s="1"/>
  <c r="D479" i="6" s="1"/>
  <c r="D480" i="6" s="1"/>
  <c r="D481" i="6" s="1"/>
  <c r="D482" i="6" s="1"/>
  <c r="D483" i="6" s="1"/>
  <c r="D484" i="6" s="1"/>
  <c r="D485" i="6" s="1"/>
  <c r="D486" i="6" s="1"/>
  <c r="D223" i="6"/>
  <c r="D254" i="6"/>
  <c r="D255" i="6" s="1"/>
  <c r="D256" i="6" s="1"/>
  <c r="D257" i="6" s="1"/>
  <c r="D258" i="6" s="1"/>
  <c r="D259" i="6" s="1"/>
  <c r="D260" i="6" s="1"/>
  <c r="D261" i="6" s="1"/>
  <c r="D262" i="6" s="1"/>
  <c r="D263" i="6" s="1"/>
  <c r="E813" i="6" l="1"/>
  <c r="D818" i="6"/>
  <c r="D819" i="6" s="1"/>
  <c r="D820" i="6" s="1"/>
  <c r="D785" i="6"/>
  <c r="D901" i="6"/>
  <c r="D679" i="6"/>
  <c r="D680" i="6" s="1"/>
  <c r="E675" i="6"/>
  <c r="E475" i="6"/>
  <c r="D487" i="6"/>
  <c r="D488" i="6" s="1"/>
  <c r="D489" i="6" s="1"/>
  <c r="D490" i="6" s="1"/>
  <c r="D491" i="6" s="1"/>
  <c r="D492" i="6" s="1"/>
  <c r="D493" i="6" s="1"/>
  <c r="D494" i="6" s="1"/>
  <c r="D495" i="6" s="1"/>
  <c r="D496" i="6" s="1"/>
  <c r="D497" i="6" s="1"/>
  <c r="E257" i="6"/>
  <c r="D264" i="6"/>
  <c r="D265" i="6" s="1"/>
  <c r="D266" i="6" s="1"/>
  <c r="E640" i="6"/>
  <c r="E642" i="6"/>
  <c r="D902" i="6" l="1"/>
  <c r="D903" i="6" s="1"/>
  <c r="D904" i="6" s="1"/>
  <c r="D905" i="6" s="1"/>
  <c r="E898" i="6"/>
  <c r="D821" i="6"/>
  <c r="D822" i="6" s="1"/>
  <c r="D787" i="6"/>
  <c r="D681" i="6"/>
  <c r="E486" i="6"/>
  <c r="D498" i="6"/>
  <c r="D499" i="6" s="1"/>
  <c r="D500" i="6" s="1"/>
  <c r="D501" i="6" s="1"/>
  <c r="D502" i="6" s="1"/>
  <c r="D503" i="6" s="1"/>
  <c r="D504" i="6" s="1"/>
  <c r="D505" i="6" s="1"/>
  <c r="D506" i="6" s="1"/>
  <c r="D507" i="6" s="1"/>
  <c r="D267" i="6"/>
  <c r="D268" i="6" s="1"/>
  <c r="D225" i="6"/>
  <c r="D823" i="6" l="1"/>
  <c r="D824" i="6" s="1"/>
  <c r="E818" i="6"/>
  <c r="D906" i="6"/>
  <c r="D789" i="6"/>
  <c r="E484" i="6"/>
  <c r="E497" i="6"/>
  <c r="D508" i="6"/>
  <c r="D509" i="6" s="1"/>
  <c r="D510" i="6" s="1"/>
  <c r="D511" i="6" s="1"/>
  <c r="D512" i="6" s="1"/>
  <c r="D513" i="6" s="1"/>
  <c r="D514" i="6" s="1"/>
  <c r="D515" i="6" s="1"/>
  <c r="D516" i="6" s="1"/>
  <c r="D517" i="6" s="1"/>
  <c r="D518" i="6" s="1"/>
  <c r="D519" i="6" s="1"/>
  <c r="D520" i="6" s="1"/>
  <c r="D521" i="6" s="1"/>
  <c r="D522" i="6" s="1"/>
  <c r="D523" i="6" s="1"/>
  <c r="D524" i="6" s="1"/>
  <c r="D525" i="6" s="1"/>
  <c r="D526" i="6" s="1"/>
  <c r="D527" i="6" s="1"/>
  <c r="D528" i="6" s="1"/>
  <c r="D529" i="6" s="1"/>
  <c r="D530" i="6" s="1"/>
  <c r="D531" i="6" s="1"/>
  <c r="D532" i="6" s="1"/>
  <c r="D533" i="6" s="1"/>
  <c r="D534" i="6" s="1"/>
  <c r="D535" i="6" s="1"/>
  <c r="D536" i="6" s="1"/>
  <c r="D537" i="6" s="1"/>
  <c r="D538" i="6" s="1"/>
  <c r="D539" i="6" s="1"/>
  <c r="D540" i="6" s="1"/>
  <c r="D541" i="6" s="1"/>
  <c r="D542" i="6" s="1"/>
  <c r="E473" i="6"/>
  <c r="E495" i="6"/>
  <c r="E470" i="6"/>
  <c r="D227" i="6"/>
  <c r="D269" i="6"/>
  <c r="D270" i="6" s="1"/>
  <c r="D271" i="6" s="1"/>
  <c r="D272" i="6" s="1"/>
  <c r="D273" i="6" s="1"/>
  <c r="D274" i="6" s="1"/>
  <c r="D275" i="6" s="1"/>
  <c r="E903" i="6" l="1"/>
  <c r="D907" i="6"/>
  <c r="D908" i="6" s="1"/>
  <c r="D909" i="6" s="1"/>
  <c r="D910" i="6" s="1"/>
  <c r="E834" i="6"/>
  <c r="D825" i="6"/>
  <c r="D826" i="6" s="1"/>
  <c r="D827" i="6" s="1"/>
  <c r="D543" i="6"/>
  <c r="D544" i="6" s="1"/>
  <c r="D545" i="6" s="1"/>
  <c r="D546" i="6" s="1"/>
  <c r="D547" i="6" s="1"/>
  <c r="D548" i="6" s="1"/>
  <c r="D549" i="6" s="1"/>
  <c r="D550" i="6" s="1"/>
  <c r="E452" i="6"/>
  <c r="E263" i="6"/>
  <c r="E269" i="6"/>
  <c r="D276" i="6"/>
  <c r="D277" i="6" s="1"/>
  <c r="D278" i="6" s="1"/>
  <c r="D793" i="6" l="1"/>
  <c r="D911" i="6"/>
  <c r="E329" i="6"/>
  <c r="D279" i="6"/>
  <c r="D280" i="6" s="1"/>
  <c r="D281" i="6" s="1"/>
  <c r="D282" i="6" s="1"/>
  <c r="E908" i="6" l="1"/>
  <c r="D912" i="6"/>
  <c r="D913" i="6" s="1"/>
  <c r="D914" i="6" s="1"/>
  <c r="E278" i="6"/>
  <c r="D283" i="6"/>
  <c r="E280" i="6" l="1"/>
  <c r="D284" i="6"/>
  <c r="D285" i="6" s="1"/>
  <c r="D286" i="6" s="1"/>
  <c r="D287" i="6" s="1"/>
  <c r="D288" i="6" s="1"/>
  <c r="D289" i="6" s="1"/>
  <c r="D290" i="6" s="1"/>
  <c r="D291" i="6" s="1"/>
  <c r="D292" i="6" s="1"/>
  <c r="E303" i="6" l="1"/>
  <c r="D293" i="6"/>
  <c r="D294" i="6" s="1"/>
  <c r="D295" i="6" s="1"/>
  <c r="D296" i="6" s="1"/>
  <c r="D297" i="6" s="1"/>
  <c r="D298" i="6" s="1"/>
  <c r="D299" i="6" s="1"/>
  <c r="D300" i="6" s="1"/>
  <c r="D301" i="6" l="1"/>
  <c r="D302" i="6" s="1"/>
  <c r="D303" i="6" s="1"/>
  <c r="D304" i="6" s="1"/>
  <c r="D305" i="6" s="1"/>
  <c r="D306" i="6" s="1"/>
  <c r="D307" i="6" s="1"/>
  <c r="D308" i="6" s="1"/>
  <c r="D309" i="6" s="1"/>
  <c r="D310" i="6" s="1"/>
  <c r="D311" i="6" s="1"/>
  <c r="D312" i="6" s="1"/>
  <c r="D313" i="6" s="1"/>
  <c r="D314" i="6" s="1"/>
  <c r="E297" i="6"/>
  <c r="E311" i="6" l="1"/>
  <c r="D315" i="6"/>
  <c r="D316" i="6" s="1"/>
  <c r="D317" i="6" s="1"/>
  <c r="D318" i="6" s="1"/>
  <c r="D319" i="6" s="1"/>
  <c r="D320" i="6" s="1"/>
  <c r="E317" i="6" l="1"/>
  <c r="D321" i="6"/>
  <c r="D322" i="6" s="1"/>
  <c r="D323" i="6" s="1"/>
  <c r="D324" i="6" s="1"/>
  <c r="D325" i="6" s="1"/>
  <c r="D326" i="6" s="1"/>
  <c r="D327" i="6" s="1"/>
  <c r="D328" i="6" s="1"/>
  <c r="D329" i="6" s="1"/>
  <c r="D330" i="6" s="1"/>
  <c r="D331" i="6" s="1"/>
  <c r="D332" i="6" s="1"/>
  <c r="D333" i="6" s="1"/>
  <c r="D334" i="6" s="1"/>
  <c r="D335" i="6" s="1"/>
  <c r="D336" i="6" s="1"/>
  <c r="D229" i="6" l="1"/>
  <c r="D337" i="6"/>
  <c r="D231" i="6" l="1"/>
  <c r="D338" i="6"/>
  <c r="E335" i="6" l="1"/>
  <c r="D339" i="6"/>
  <c r="D340" i="6" s="1"/>
  <c r="D341" i="6" s="1"/>
  <c r="D342" i="6" s="1"/>
  <c r="D343" i="6" s="1"/>
  <c r="D344" i="6" s="1"/>
  <c r="D345" i="6" s="1"/>
  <c r="D346" i="6" s="1"/>
  <c r="D347" i="6" s="1"/>
  <c r="D348" i="6" s="1"/>
  <c r="D349" i="6" s="1"/>
  <c r="D350" i="6" s="1"/>
  <c r="D351" i="6" s="1"/>
  <c r="D352" i="6" s="1"/>
  <c r="D353" i="6" s="1"/>
  <c r="D354" i="6" l="1"/>
  <c r="D355" i="6" s="1"/>
  <c r="D356" i="6" s="1"/>
  <c r="D357" i="6" s="1"/>
  <c r="D358" i="6" s="1"/>
  <c r="D359" i="6" s="1"/>
  <c r="D360" i="6" s="1"/>
  <c r="D361" i="6" s="1"/>
  <c r="D362" i="6" s="1"/>
  <c r="E350" i="6"/>
  <c r="D363" i="6" l="1"/>
  <c r="E359" i="6"/>
  <c r="E276" i="6" l="1"/>
  <c r="E339" i="6"/>
  <c r="D364" i="6"/>
  <c r="D365" i="6" s="1"/>
  <c r="D366" i="6" s="1"/>
  <c r="D367" i="6" s="1"/>
  <c r="D368" i="6" s="1"/>
  <c r="D369" i="6" s="1"/>
  <c r="D370" i="6" l="1"/>
  <c r="D371" i="6" s="1"/>
  <c r="D372" i="6" s="1"/>
  <c r="D373" i="6" s="1"/>
  <c r="D374" i="6" s="1"/>
  <c r="D375" i="6" s="1"/>
  <c r="D376" i="6" s="1"/>
  <c r="E249" i="6"/>
  <c r="E373" i="6" l="1"/>
  <c r="D377" i="6"/>
  <c r="D378" i="6" s="1"/>
  <c r="D379" i="6" s="1"/>
  <c r="D380" i="6" s="1"/>
  <c r="D381" i="6" s="1"/>
  <c r="D382" i="6" s="1"/>
  <c r="D383" i="6" s="1"/>
  <c r="E380" i="6" l="1"/>
  <c r="D384" i="6"/>
  <c r="D385" i="6" s="1"/>
  <c r="E404" i="6" l="1"/>
  <c r="D386" i="6"/>
  <c r="D387" i="6" s="1"/>
  <c r="D388" i="6" s="1"/>
  <c r="D389" i="6" s="1"/>
  <c r="D390" i="6" s="1"/>
  <c r="D391" i="6" s="1"/>
  <c r="D392" i="6" s="1"/>
  <c r="D393" i="6" s="1"/>
  <c r="D394" i="6" s="1"/>
  <c r="D395" i="6" s="1"/>
  <c r="D396" i="6" s="1"/>
  <c r="E390" i="6" l="1"/>
  <c r="D397" i="6"/>
  <c r="D398" i="6" s="1"/>
  <c r="D399" i="6" s="1"/>
  <c r="D400" i="6" s="1"/>
  <c r="D401" i="6" s="1"/>
  <c r="E398" i="6" l="1"/>
  <c r="D402" i="6"/>
  <c r="D403" i="6" s="1"/>
  <c r="D404" i="6" s="1"/>
  <c r="D405" i="6" s="1"/>
  <c r="D406" i="6" s="1"/>
  <c r="D407" i="6" s="1"/>
  <c r="D408" i="6" s="1"/>
  <c r="D409" i="6" s="1"/>
  <c r="D410" i="6" s="1"/>
  <c r="D411" i="6" s="1"/>
  <c r="E394" i="6"/>
  <c r="E392" i="6"/>
  <c r="E364" i="6" l="1"/>
  <c r="D412" i="6"/>
  <c r="D413" i="6" s="1"/>
  <c r="D414" i="6" s="1"/>
  <c r="D415" i="6" s="1"/>
  <c r="D416" i="6" s="1"/>
  <c r="D417" i="6" s="1"/>
  <c r="D418" i="6" s="1"/>
  <c r="D419" i="6" s="1"/>
  <c r="D420" i="6" s="1"/>
  <c r="D421" i="6" s="1"/>
  <c r="D422" i="6" s="1"/>
  <c r="D423" i="6" l="1"/>
  <c r="E327" i="6"/>
  <c r="E323" i="6"/>
  <c r="D424" i="6" l="1"/>
  <c r="D425" i="6" s="1"/>
  <c r="D426" i="6" s="1"/>
  <c r="D427" i="6" s="1"/>
  <c r="D428" i="6" s="1"/>
  <c r="D429" i="6" s="1"/>
  <c r="D430" i="6" s="1"/>
  <c r="D431" i="6" s="1"/>
  <c r="D432" i="6" s="1"/>
  <c r="D433" i="6" s="1"/>
  <c r="D434" i="6" s="1"/>
  <c r="E430" i="6"/>
  <c r="E130" i="6" l="1"/>
  <c r="E102" i="6"/>
  <c r="D214" i="6"/>
  <c r="D205" i="6"/>
  <c r="D168" i="6"/>
  <c r="D169" i="6" s="1"/>
  <c r="D170" i="6" s="1"/>
  <c r="D171" i="6" s="1"/>
  <c r="D172" i="6" s="1"/>
  <c r="D173" i="6" s="1"/>
  <c r="D174" i="6" s="1"/>
  <c r="D175" i="6" s="1"/>
  <c r="D176" i="6" s="1"/>
  <c r="D177" i="6" s="1"/>
  <c r="D178" i="6" s="1"/>
  <c r="D179" i="6" s="1"/>
  <c r="D180" i="6" s="1"/>
  <c r="D181" i="6" s="1"/>
  <c r="D182" i="6" s="1"/>
  <c r="D183" i="6" s="1"/>
  <c r="D184" i="6" s="1"/>
  <c r="D185" i="6" s="1"/>
  <c r="D186" i="6" s="1"/>
  <c r="D187" i="6" s="1"/>
  <c r="D188" i="6" s="1"/>
  <c r="D189" i="6" s="1"/>
  <c r="D190" i="6" s="1"/>
  <c r="D191" i="6" s="1"/>
  <c r="D192" i="6" s="1"/>
  <c r="D165" i="6"/>
  <c r="D135" i="6"/>
  <c r="D136" i="6" s="1"/>
  <c r="D137" i="6" s="1"/>
  <c r="D138" i="6" s="1"/>
  <c r="D139" i="6" s="1"/>
  <c r="D140" i="6" s="1"/>
  <c r="D119" i="6"/>
  <c r="D120" i="6" s="1"/>
  <c r="D121" i="6" s="1"/>
  <c r="D122" i="6" s="1"/>
  <c r="D123" i="6" s="1"/>
  <c r="D124" i="6" s="1"/>
  <c r="D125" i="6" s="1"/>
  <c r="D111" i="6"/>
  <c r="D103" i="6"/>
  <c r="D91" i="6"/>
  <c r="D88" i="6" s="1"/>
  <c r="D81" i="6"/>
  <c r="D75" i="6"/>
  <c r="D9" i="6"/>
  <c r="D10" i="6" s="1"/>
  <c r="D11" i="6" s="1"/>
  <c r="D12" i="6" s="1"/>
  <c r="D13" i="6" s="1"/>
  <c r="D14" i="6" s="1"/>
  <c r="D15" i="6" s="1"/>
  <c r="D16" i="6" s="1"/>
  <c r="D17" i="6" s="1"/>
  <c r="D18" i="6" s="1"/>
  <c r="D19" i="6" s="1"/>
  <c r="D20" i="6" s="1"/>
  <c r="D21" i="6" s="1"/>
  <c r="D22" i="6" s="1"/>
  <c r="D23" i="6" s="1"/>
  <c r="D24" i="6" s="1"/>
  <c r="D25" i="6" s="1"/>
  <c r="D26" i="6" s="1"/>
  <c r="D27" i="6" s="1"/>
  <c r="D28" i="6" s="1"/>
  <c r="D29" i="6" s="1"/>
  <c r="D30" i="6" s="1"/>
  <c r="D31" i="6" s="1"/>
  <c r="D32" i="6" s="1"/>
  <c r="D33" i="6" s="1"/>
  <c r="D92" i="6" l="1"/>
  <c r="D93" i="6" s="1"/>
  <c r="D94" i="6" s="1"/>
  <c r="D95" i="6" s="1"/>
  <c r="D96" i="6" s="1"/>
  <c r="D97" i="6" s="1"/>
  <c r="D98" i="6" s="1"/>
  <c r="D99" i="6" s="1"/>
  <c r="D100" i="6" s="1"/>
  <c r="E122" i="6"/>
  <c r="D126" i="6"/>
  <c r="D127" i="6" s="1"/>
  <c r="D128" i="6" s="1"/>
  <c r="D129" i="6" s="1"/>
  <c r="D130" i="6" s="1"/>
  <c r="D131" i="6" s="1"/>
  <c r="D132" i="6" s="1"/>
  <c r="D141" i="6"/>
  <c r="D142" i="6" s="1"/>
  <c r="E137" i="6"/>
  <c r="D34" i="6"/>
  <c r="E30" i="6"/>
  <c r="D193" i="6"/>
  <c r="D194" i="6" s="1"/>
  <c r="D195" i="6" s="1"/>
  <c r="D196" i="6" s="1"/>
  <c r="D197" i="6" s="1"/>
  <c r="E184" i="6"/>
  <c r="B3" i="37"/>
  <c r="B10" i="33"/>
  <c r="D6" i="6" l="1"/>
  <c r="D35" i="6"/>
  <c r="D36" i="6" s="1"/>
  <c r="D37" i="6" s="1"/>
  <c r="D38" i="6" s="1"/>
  <c r="D39" i="6" s="1"/>
  <c r="D40" i="6" s="1"/>
  <c r="D41" i="6" s="1"/>
  <c r="D42" i="6" s="1"/>
  <c r="D43" i="6" s="1"/>
  <c r="D44" i="6" s="1"/>
  <c r="D45" i="6" s="1"/>
  <c r="D46" i="6" s="1"/>
  <c r="D47" i="6" s="1"/>
  <c r="D48" i="6" s="1"/>
  <c r="D49" i="6" s="1"/>
  <c r="D50" i="6" s="1"/>
  <c r="D51" i="6" s="1"/>
  <c r="D52" i="6" s="1"/>
  <c r="E44" i="6" l="1"/>
  <c r="D53" i="6"/>
  <c r="D54" i="6" s="1"/>
  <c r="D55" i="6" s="1"/>
  <c r="D56" i="6" s="1"/>
  <c r="D57" i="6" s="1"/>
  <c r="D58" i="6" s="1"/>
  <c r="D59" i="6" s="1"/>
  <c r="D60" i="6" s="1"/>
  <c r="D61" i="6" s="1"/>
  <c r="E42" i="6"/>
  <c r="E21" i="6" l="1"/>
  <c r="E17" i="6"/>
  <c r="E50" i="6"/>
  <c r="E26" i="6"/>
  <c r="D62" i="6"/>
  <c r="D63" i="6" s="1"/>
  <c r="D64" i="6" s="1"/>
  <c r="D65" i="6" s="1"/>
  <c r="E15" i="6"/>
</calcChain>
</file>

<file path=xl/sharedStrings.xml><?xml version="1.0" encoding="utf-8"?>
<sst xmlns="http://schemas.openxmlformats.org/spreadsheetml/2006/main" count="1871" uniqueCount="1161">
  <si>
    <t>Apply?</t>
  </si>
  <si>
    <t>Hack Name</t>
  </si>
  <si>
    <t>Yes</t>
  </si>
  <si>
    <t>No</t>
  </si>
  <si>
    <t>Function</t>
  </si>
  <si>
    <t>Parameter 1</t>
  </si>
  <si>
    <t>Parameter 2</t>
  </si>
  <si>
    <t>Parameter 3</t>
  </si>
  <si>
    <t>Parameter 4</t>
  </si>
  <si>
    <t>%Auto Replace%</t>
  </si>
  <si>
    <t>With</t>
  </si>
  <si>
    <t>Description</t>
  </si>
  <si>
    <t xml:space="preserve">This sheet is meant to handle any calculation that are unnecessary to use the spreadsheet, </t>
  </si>
  <si>
    <t>but used when saving to ISO/Savestate/XML. If you have a large number of calculations to</t>
  </si>
  <si>
    <t>perform to compile data for the Code Sheet, you should place them in this sheet because</t>
  </si>
  <si>
    <t>automatic calculation is turned off by default, and it will be only recalculated when attempting</t>
  </si>
  <si>
    <t xml:space="preserve">the aforementioned saving to ISO/Savestate/XML. It is unlikely most people will have a use </t>
  </si>
  <si>
    <t>for this Sheet, but hey, it's there.</t>
  </si>
  <si>
    <t>See the FFT Hack Template Tutorial for more info:</t>
  </si>
  <si>
    <t>This sheet is entirely optional.</t>
  </si>
  <si>
    <t>This sheet is only meant to provide information on how to use your spreadsheet,</t>
  </si>
  <si>
    <t>if you wish to release it in this format and not only in XML format.</t>
  </si>
  <si>
    <t>PATCH</t>
  </si>
  <si>
    <t>MEMLOCATION</t>
  </si>
  <si>
    <t>BATTLE.BIN</t>
  </si>
  <si>
    <t>MEMVARIABLE</t>
  </si>
  <si>
    <t>Be sure to read the whole Tutorial!</t>
  </si>
  <si>
    <t/>
  </si>
  <si>
    <t>DESCRIPTION</t>
  </si>
  <si>
    <t>SCUS_942.21</t>
  </si>
  <si>
    <t>20</t>
  </si>
  <si>
    <t>addiu r29, r29, -0x0018</t>
  </si>
  <si>
    <t>sw r31, 0x0010(r29)</t>
  </si>
  <si>
    <t>andi r2, r2, 0x0030</t>
  </si>
  <si>
    <t>nop</t>
  </si>
  <si>
    <t>MEMLOCATION-1</t>
  </si>
  <si>
    <t>lw r31, 0x0010(r29)</t>
  </si>
  <si>
    <t>addiu r29, r29, 0x0018</t>
  </si>
  <si>
    <t>jr r31</t>
  </si>
  <si>
    <t>MEMLOCATION-2</t>
  </si>
  <si>
    <t>00</t>
  </si>
  <si>
    <t>addu r2, r2, r4</t>
  </si>
  <si>
    <t>addu r1, r1, r3</t>
  </si>
  <si>
    <t>WORLD\WLDCORE.BIN</t>
  </si>
  <si>
    <t>lui r3, 0x800D</t>
  </si>
  <si>
    <t>or r2, r2, r3</t>
  </si>
  <si>
    <t>lui r2, 0x8006</t>
  </si>
  <si>
    <t>X</t>
  </si>
  <si>
    <t>Y</t>
  </si>
  <si>
    <t>mflo r3</t>
  </si>
  <si>
    <t>mult r2, r3</t>
  </si>
  <si>
    <t>mflo r2</t>
  </si>
  <si>
    <t>addu r3, r2, r3</t>
  </si>
  <si>
    <t>addiu r6, r6, 0x0001</t>
  </si>
  <si>
    <t>ori r3, r0, 0x0000</t>
  </si>
  <si>
    <t>addu r1, r1, r2</t>
  </si>
  <si>
    <t>lbu r3, 0x0000(r1)</t>
  </si>
  <si>
    <t>addiu r1, r1, 0x0001</t>
  </si>
  <si>
    <t>addu r16, r0, r0</t>
  </si>
  <si>
    <t>addu r4, r17, r0</t>
  </si>
  <si>
    <t>addiu r29, r29, -0x0020</t>
  </si>
  <si>
    <t>ori r6, r0, 0x000F</t>
  </si>
  <si>
    <t>ori r2, r2, 0x0008</t>
  </si>
  <si>
    <t>addu r3, r3, r2</t>
  </si>
  <si>
    <t>addiu r10, r10, 0x0001</t>
  </si>
  <si>
    <t>addiu r29, r29, 0x0020</t>
  </si>
  <si>
    <t>lui r5, 0x800D</t>
  </si>
  <si>
    <t>subu r2, r2, r3</t>
  </si>
  <si>
    <t>WORLD\WORLD.BIN</t>
  </si>
  <si>
    <t>ori r2, r0, 0x00FF</t>
  </si>
  <si>
    <t>MP Switch Overflows damage to HP</t>
  </si>
  <si>
    <t xml:space="preserve">Any excess damage from MP Switch no longer goes to waste. It will damage the target's HP if there is any excess. </t>
  </si>
  <si>
    <t>The Variable changes the % of damage (xx/128) that the MP portion takes, the default is the vanilla 1:1 ratio. Changing this number to x40 would cause the MP damage to take 50% less damage until MP is reduced into spillover range.</t>
  </si>
  <si>
    <t>xx</t>
  </si>
  <si>
    <t>40</t>
  </si>
  <si>
    <t>0x8018D1B8</t>
  </si>
  <si>
    <t>lui r4, 0x8019</t>
  </si>
  <si>
    <t>lw r4, 0x2D98(r4)</t>
  </si>
  <si>
    <t>sw r16, 0x0014(r19)</t>
  </si>
  <si>
    <t>lhu r3, 0x0190(r4)</t>
  </si>
  <si>
    <t>Load HP Damage</t>
  </si>
  <si>
    <t>lhu r2, 0x002C(r4)</t>
  </si>
  <si>
    <t>Load Current MP</t>
  </si>
  <si>
    <t>addu r16, r4, r0</t>
  </si>
  <si>
    <t>lhu r6, 0x0190(r16)</t>
  </si>
  <si>
    <t>lui r2, 0x8019</t>
  </si>
  <si>
    <t>lw r2, -0x0A04(r2)</t>
  </si>
  <si>
    <t>lhu r5, 0x0194(r16)</t>
  </si>
  <si>
    <t>Load MP Damage</t>
  </si>
  <si>
    <t>addu r5, r6, r5</t>
  </si>
  <si>
    <t>sltiu r2, r5, 0x03E8</t>
  </si>
  <si>
    <t>ori r5, r0, 0x03E7</t>
  </si>
  <si>
    <t>Cap Damage</t>
  </si>
  <si>
    <t>lhu r3, 0x002C(r16)</t>
  </si>
  <si>
    <t>ori r4, r0, 0x0040</t>
  </si>
  <si>
    <t>mult r5, r4</t>
  </si>
  <si>
    <t>Damage * constant</t>
  </si>
  <si>
    <t>mflo r4</t>
  </si>
  <si>
    <t>srl r4, r4, 0x07</t>
  </si>
  <si>
    <t>Damage * constant / 128</t>
  </si>
  <si>
    <t>addiu r2, r2, -0x2D64</t>
  </si>
  <si>
    <t>lbu r2, 0x0000(r2)</t>
  </si>
  <si>
    <t>Load always skip flag</t>
  </si>
  <si>
    <t>Branch if always forcing to only store mp damage</t>
  </si>
  <si>
    <t>slt r2, r3, r4</t>
  </si>
  <si>
    <t>Branch if only damaging MP</t>
  </si>
  <si>
    <t>subu r2, r6, r4</t>
  </si>
  <si>
    <t>HP Damage - MP Damage</t>
  </si>
  <si>
    <t>sh r2, 0x0190(r16)</t>
  </si>
  <si>
    <t>Store new HP Damage</t>
  </si>
  <si>
    <t>sh r3, 0x0194(r16)</t>
  </si>
  <si>
    <t>Store MP Damage as Current MP</t>
  </si>
  <si>
    <t>ori r2, r0, 0x00A0</t>
  </si>
  <si>
    <t>sb r2, 0x01B1(r16)</t>
  </si>
  <si>
    <t>Store Hit byte as HP/MP Damage</t>
  </si>
  <si>
    <t>lbu r2, 0x01B1(r16)</t>
  </si>
  <si>
    <t>ori r3, r0, 0x0020</t>
  </si>
  <si>
    <t>andi r2, r2, 0x007F</t>
  </si>
  <si>
    <t>Remove HP Damage flag</t>
  </si>
  <si>
    <t>sh r0, 0x0190(r16)</t>
  </si>
  <si>
    <t>Store HP Damage as 0</t>
  </si>
  <si>
    <t>sb r3, 0x01B1(r16)</t>
  </si>
  <si>
    <t>Store Hit byte as MP Damage</t>
  </si>
  <si>
    <t>sh r4, 0x0194(r16)</t>
  </si>
  <si>
    <t>Store MP Damage as MP Damage</t>
  </si>
  <si>
    <t>ori r2, r0, 0x01B1</t>
  </si>
  <si>
    <t>sh r2, 0x000E(r16)</t>
  </si>
  <si>
    <t>Store reaction id</t>
  </si>
  <si>
    <t>lw r16, 0x0014(r29)</t>
  </si>
  <si>
    <t>Set to 0 have no spill over</t>
  </si>
  <si>
    <t>0x8018D29C</t>
  </si>
  <si>
    <t>Remove Spill Over JP</t>
  </si>
  <si>
    <t>Does what it says, no units will gain spill over jp</t>
  </si>
  <si>
    <t>0x8017E980</t>
  </si>
  <si>
    <t>0 Gil earned from Level Bonus</t>
  </si>
  <si>
    <t>0x80180EFC</t>
  </si>
  <si>
    <t>sw r0, 0x001C(r4)</t>
  </si>
  <si>
    <t>% MP gained at turn start</t>
  </si>
  <si>
    <t>Gain 5% (default) MP at the start of the unit's turn</t>
  </si>
  <si>
    <t>07</t>
  </si>
  <si>
    <t>0x8015E604</t>
  </si>
  <si>
    <t>lhu r2, 0x002E(r16)</t>
  </si>
  <si>
    <t>Load Max MP</t>
  </si>
  <si>
    <t>ori r3, r0, 0x0007</t>
  </si>
  <si>
    <t>MP * constant</t>
  </si>
  <si>
    <t>srl r3, r3, 0x07</t>
  </si>
  <si>
    <t>MA * constant / 128</t>
  </si>
  <si>
    <t>sh r3, 0x0196(r16)</t>
  </si>
  <si>
    <t>Store as MP Recovery</t>
  </si>
  <si>
    <t>lbu r2, 0x0024(r16)</t>
  </si>
  <si>
    <t>Load Unit Brave</t>
  </si>
  <si>
    <t>ori r3, r0, 0x0010</t>
  </si>
  <si>
    <t>Store hit type</t>
  </si>
  <si>
    <t>0x80183280</t>
  </si>
  <si>
    <t>New routine</t>
  </si>
  <si>
    <t>Random enemies can appear with PA Save, MA Save, &amp; Speed Save</t>
  </si>
  <si>
    <t>Removes an (intended?) bug that removed PA Save, MA Save, and Speed Save from being randomly selected on enemies.</t>
  </si>
  <si>
    <t>0x8005D278</t>
  </si>
  <si>
    <t>ori r2, r0, 0x01A6</t>
  </si>
  <si>
    <t>Ability ID = 1A6 (PA Save); 1A9 is the vanilla default</t>
  </si>
  <si>
    <t>Charge gains unique status effects</t>
  </si>
  <si>
    <t>0x8018B7E4</t>
  </si>
  <si>
    <t>lhu r3, 0x0012(r29)</t>
  </si>
  <si>
    <t>Load Ability ID</t>
  </si>
  <si>
    <t>lui r1, 0x8006</t>
  </si>
  <si>
    <t>addiu r3, r3, -0x0196</t>
  </si>
  <si>
    <t>Ability ID - x196</t>
  </si>
  <si>
    <t>sltiu r2, r3, 0x0008</t>
  </si>
  <si>
    <t>r3 = Charge + 1</t>
  </si>
  <si>
    <t>sll r2, r3, 0x01</t>
  </si>
  <si>
    <t>ID * 2</t>
  </si>
  <si>
    <t>r1 = x80060000 + ID * 2</t>
  </si>
  <si>
    <t>lbu r2, 0x1045(r1)</t>
  </si>
  <si>
    <t>Load Charge Power</t>
  </si>
  <si>
    <t>lui r1, 0x8016</t>
  </si>
  <si>
    <t>addiu r1, r1, -0x19B4</t>
  </si>
  <si>
    <t>r1 = Charge Status ID Offset</t>
  </si>
  <si>
    <t>Skip loading formula</t>
  </si>
  <si>
    <t>sb r2, 0x38E4(r4)</t>
  </si>
  <si>
    <t>0x8015E62C</t>
  </si>
  <si>
    <t>r1 = Offset + Charge Ability ID</t>
  </si>
  <si>
    <t>Load Status ID</t>
  </si>
  <si>
    <t>ori r16, r0, 0x0007</t>
  </si>
  <si>
    <t>Formula ID = 07</t>
  </si>
  <si>
    <t>Branch if Status ID = 0</t>
  </si>
  <si>
    <t>sb r3, 0x38DA(r4)</t>
  </si>
  <si>
    <t>Store new Status ID</t>
  </si>
  <si>
    <t>Charge +1</t>
  </si>
  <si>
    <t>0x8015E64C</t>
  </si>
  <si>
    <t>Charge +2</t>
  </si>
  <si>
    <t>0x8015E64D</t>
  </si>
  <si>
    <t>Charge +3</t>
  </si>
  <si>
    <t>0x8015E64E</t>
  </si>
  <si>
    <t>Charge +4</t>
  </si>
  <si>
    <t>0x8015E64F</t>
  </si>
  <si>
    <t>Charge +5</t>
  </si>
  <si>
    <t>0x8015E650</t>
  </si>
  <si>
    <t>Charge +7</t>
  </si>
  <si>
    <t>0x8015E651</t>
  </si>
  <si>
    <t>Charge +10</t>
  </si>
  <si>
    <t>0x8015E652</t>
  </si>
  <si>
    <t>Charge +20</t>
  </si>
  <si>
    <t>0x8015E653</t>
  </si>
  <si>
    <t>Required Level for World Map Condition</t>
  </si>
  <si>
    <t>0x8009EEA8</t>
  </si>
  <si>
    <t>lb r19, -0x2A70(r0)</t>
  </si>
  <si>
    <t>Change pointer table to new address</t>
  </si>
  <si>
    <t>0x8013D590</t>
  </si>
  <si>
    <t>sw r16, 0x0014(r29)</t>
  </si>
  <si>
    <t>Get highest level from the party</t>
  </si>
  <si>
    <t>Clear r16</t>
  </si>
  <si>
    <t>addu r16, r2, r0</t>
  </si>
  <si>
    <t>Move highest level to r16</t>
  </si>
  <si>
    <t>addiu r5, r5, 0x4650</t>
  </si>
  <si>
    <t>r5 = 0x800d4650</t>
  </si>
  <si>
    <t>lhu r3, 0x0000(r5)</t>
  </si>
  <si>
    <t>script counter</t>
  </si>
  <si>
    <t>addiu r4, r5, -0x0004</t>
  </si>
  <si>
    <t>r4 = 0x800d464c</t>
  </si>
  <si>
    <t>lw r4, 0x0000(r4)</t>
  </si>
  <si>
    <t>load offset to script string</t>
  </si>
  <si>
    <t>counter * 2</t>
  </si>
  <si>
    <t>r2 = next location in script</t>
  </si>
  <si>
    <t>lhu r2, 0x0000(r2)</t>
  </si>
  <si>
    <t>load required level</t>
  </si>
  <si>
    <t>addiu r3, r3, 0x0001</t>
  </si>
  <si>
    <t>script location ++</t>
  </si>
  <si>
    <t>sh r3, 0x0000(r5)</t>
  </si>
  <si>
    <t>Store increase in script read</t>
  </si>
  <si>
    <t>slt r2, r16, r2</t>
  </si>
  <si>
    <t>addiu r3, r3, 0x4644</t>
  </si>
  <si>
    <t>lw r2, 0x0000(r3)</t>
  </si>
  <si>
    <t>ori r2, r2, 0x0002</t>
  </si>
  <si>
    <t>sw r2, 0x0000(r3)</t>
  </si>
  <si>
    <t>Skip rest of code</t>
  </si>
  <si>
    <t>World Map Script Relocation</t>
  </si>
  <si>
    <t>Relocates the World Map script to x80142ae0 so you can add extra data without colliding with other relevant data.</t>
  </si>
  <si>
    <t>0x80096A54</t>
  </si>
  <si>
    <t>lb r20, 0x2AE0(r0)</t>
  </si>
  <si>
    <t>Ability Animation 07 00 00 will always swing item</t>
  </si>
  <si>
    <t>Removes the Ability Flag 'Weapon Strike' from being required to swing a weapon during animation 07 00 00.</t>
  </si>
  <si>
    <t>Should be no more unwanted punching while using an attack unless unequipped.</t>
  </si>
  <si>
    <t>0x8018B760</t>
  </si>
  <si>
    <t>jal 0x8018D384</t>
  </si>
  <si>
    <t>jal 0x8005CBD0</t>
  </si>
  <si>
    <t>Item Attribute Rewrite 1.1</t>
  </si>
  <si>
    <t>Item ID required for Limit Skill (default: Materia Blade)</t>
  </si>
  <si>
    <t>03</t>
  </si>
  <si>
    <t>02</t>
  </si>
  <si>
    <t>HP/MP Cap for non-??? Unit</t>
  </si>
  <si>
    <t>03e7</t>
  </si>
  <si>
    <t>HP/MP Cap for ??? Unit</t>
  </si>
  <si>
    <t>FFFF</t>
  </si>
  <si>
    <t>0x8005C5C8</t>
  </si>
  <si>
    <t>sw r31, 0x001C(r29)</t>
  </si>
  <si>
    <t>sw r17, 0x0018(r29)</t>
  </si>
  <si>
    <t>addu r17, r4, r0</t>
  </si>
  <si>
    <t>r17 = Unit Data Pointer</t>
  </si>
  <si>
    <t>addu r16, r5, r0</t>
  </si>
  <si>
    <t>r16 = Level Up Check</t>
  </si>
  <si>
    <t>addiu r4, r17, 0x0033</t>
  </si>
  <si>
    <t>r4 = Bonus Stats</t>
  </si>
  <si>
    <t>Zero out bonus stats</t>
  </si>
  <si>
    <t>ori r5, r0, 0x0003</t>
  </si>
  <si>
    <t>r4 = Unit Data</t>
  </si>
  <si>
    <t>Calculate Actual Stats</t>
  </si>
  <si>
    <t>addiu r5, r16, 0x0001</t>
  </si>
  <si>
    <t>r16 + 1</t>
  </si>
  <si>
    <t>lbu r2, 0x0006(r17)</t>
  </si>
  <si>
    <t>Load Unit Gender</t>
  </si>
  <si>
    <t>addu r10, r0, r0</t>
  </si>
  <si>
    <t>Clear r10 (Equipment Counter)</t>
  </si>
  <si>
    <t>addu r11, r0, r0</t>
  </si>
  <si>
    <t>Clear r11 (Secondary Attribute Check)</t>
  </si>
  <si>
    <t>andi r2, r2, 0x0020</t>
  </si>
  <si>
    <t>Branch if a Monster</t>
  </si>
  <si>
    <t>sb r0, 0x0184(r17)</t>
  </si>
  <si>
    <t>Zero out Equipped Flags</t>
  </si>
  <si>
    <t>addu r2, r17, r10</t>
  </si>
  <si>
    <t>Unit's Equipment Pointer</t>
  </si>
  <si>
    <t>lbu r7, 0x001A(r2)</t>
  </si>
  <si>
    <t>r7 =  Equipment ID</t>
  </si>
  <si>
    <t>ori r6, r0, 0x0020</t>
  </si>
  <si>
    <t>r6 = 20 (Materia Blade)</t>
  </si>
  <si>
    <t>Result: r2 = Item Data Pointer</t>
  </si>
  <si>
    <t>addu r4, r7, r0</t>
  </si>
  <si>
    <t>r4 = Equipment ID</t>
  </si>
  <si>
    <t>addu r9, r2, r0</t>
  </si>
  <si>
    <t>r9 = Item Data Pointer</t>
  </si>
  <si>
    <t>Branch if Materia Blade is not item</t>
  </si>
  <si>
    <t>sltiu r4, r7, 0x0080</t>
  </si>
  <si>
    <t>lbu r2, 0x0184(r17)</t>
  </si>
  <si>
    <t>ori r2, r2, 0x0004</t>
  </si>
  <si>
    <t>Activate "Materia Blade"</t>
  </si>
  <si>
    <t>sb r2, 0x0184(r17)</t>
  </si>
  <si>
    <t>Branch if not a weapon</t>
  </si>
  <si>
    <t>lbu r2, 0x0005(r9)</t>
  </si>
  <si>
    <t>Load Weapon type</t>
  </si>
  <si>
    <t>ori r3, r0, 0x0003</t>
  </si>
  <si>
    <t>r3 = Subtract from r2</t>
  </si>
  <si>
    <t>sltiu r2, r2, 0x0002</t>
  </si>
  <si>
    <t>Branch if item is not a sword</t>
  </si>
  <si>
    <t>Activate "Sword"</t>
  </si>
  <si>
    <t>r2 = ff</t>
  </si>
  <si>
    <t>Branch if secondary Attribute hasn't been checked</t>
  </si>
  <si>
    <t>Skip Loading Generic Attribute</t>
  </si>
  <si>
    <t>lbu r4, 0x0006(r9)</t>
  </si>
  <si>
    <t>Load Unknown Byte</t>
  </si>
  <si>
    <t>lbu r4, 0x0007(r9)</t>
  </si>
  <si>
    <t>Load Item Attribute ID</t>
  </si>
  <si>
    <t>ori r3, r0, 0x0019</t>
  </si>
  <si>
    <t>r3 = 25</t>
  </si>
  <si>
    <t>multu r3, r4</t>
  </si>
  <si>
    <t>ID * 25</t>
  </si>
  <si>
    <t>r3 = ID * 25</t>
  </si>
  <si>
    <t>addiu r2, r2, 0x42C4</t>
  </si>
  <si>
    <t>r2 = Offset to 1st Attribute Offset</t>
  </si>
  <si>
    <t>addiu r6, r17, 0x0033</t>
  </si>
  <si>
    <t>r6 = bonus stat pointer</t>
  </si>
  <si>
    <t>addu r16, r2, r3</t>
  </si>
  <si>
    <t>r16 = Offset to Specific Attribute</t>
  </si>
  <si>
    <t>addu r5, r16, r0</t>
  </si>
  <si>
    <t>r5 = Offset to Specific Attribute</t>
  </si>
  <si>
    <t>addiu r8, r17, 0x0036</t>
  </si>
  <si>
    <t>r8 = Offset to stat pointer</t>
  </si>
  <si>
    <t>lbu r2, 0x0000(r5)</t>
  </si>
  <si>
    <t>Load Item Attribute Stat</t>
  </si>
  <si>
    <t>lbu r3, 0x0000(r6)</t>
  </si>
  <si>
    <t>Load Bonus Stat</t>
  </si>
  <si>
    <t>Bonus Stat + Attribute Stat</t>
  </si>
  <si>
    <t>sltiu r2, r3, 0x0100</t>
  </si>
  <si>
    <t>Branch if stat &lt; 100</t>
  </si>
  <si>
    <t>addiu r5, r5, 0x0001</t>
  </si>
  <si>
    <t>Attribute Data pointer + 1</t>
  </si>
  <si>
    <t>ori r3, r0, 0x00FF</t>
  </si>
  <si>
    <t>set stat to ff</t>
  </si>
  <si>
    <t>sb r3, 0x0000(r6)</t>
  </si>
  <si>
    <t>Store bonus stat</t>
  </si>
  <si>
    <t>bonus stat pointer + 1</t>
  </si>
  <si>
    <t>slt r2, r6, r8</t>
  </si>
  <si>
    <t>Branch if all stats have not been checked</t>
  </si>
  <si>
    <t>Load Move (attribute)</t>
  </si>
  <si>
    <t>lbu r3, 0x003A(r17)</t>
  </si>
  <si>
    <t>Load Move (unit)</t>
  </si>
  <si>
    <t>Load Jump (attribute)</t>
  </si>
  <si>
    <t>lbu r5, 0x003B(r17)</t>
  </si>
  <si>
    <t>Load Jump (item)</t>
  </si>
  <si>
    <t>Attribute Move + Unit Move</t>
  </si>
  <si>
    <t>sltiu r2, r3, 0x00FE</t>
  </si>
  <si>
    <t>Branch if Move &lt; FE</t>
  </si>
  <si>
    <t>addiu r6, r17, 0x004E</t>
  </si>
  <si>
    <t>r6 = Unit's Innate Status Pointer</t>
  </si>
  <si>
    <t>ori r3, r0, 0x00FD</t>
  </si>
  <si>
    <t>Move = fd (hard cap to move)</t>
  </si>
  <si>
    <t>sb r3, 0x003A(r17)</t>
  </si>
  <si>
    <t>Store Unit's new move</t>
  </si>
  <si>
    <t>addu r3, r4, r5</t>
  </si>
  <si>
    <t>Attribute Jump + Unit Jump</t>
  </si>
  <si>
    <t>Branch if Jump &lt; 8</t>
  </si>
  <si>
    <t>addu r5, r0, r0</t>
  </si>
  <si>
    <t>Clear r5 (counter)</t>
  </si>
  <si>
    <t>Jump = 7 (hard cap to jump)</t>
  </si>
  <si>
    <t>sb r3, 0x003B(r17)</t>
  </si>
  <si>
    <t>Store unit's new jump</t>
  </si>
  <si>
    <t>r6 = Limit</t>
  </si>
  <si>
    <t>addiu r4, r17, 0x004E</t>
  </si>
  <si>
    <t>r4 = Unit's Status Pointer</t>
  </si>
  <si>
    <t>Store Attribute into Unit Status</t>
  </si>
  <si>
    <t>r5 = Attribute Status Pointer</t>
  </si>
  <si>
    <t>ori r6, r0, 0x0005</t>
  </si>
  <si>
    <t>addiu r4, r17, 0x006D</t>
  </si>
  <si>
    <t>r4 = Unit's Element Pointer</t>
  </si>
  <si>
    <t>Store Attribute into Unit Element</t>
  </si>
  <si>
    <t>addiu r5, r16, 0x0014</t>
  </si>
  <si>
    <t>r5 = Attribute Element Pointer</t>
  </si>
  <si>
    <t>Loop around to check secondary attribute</t>
  </si>
  <si>
    <t>addiu r11, r0, 0x0001</t>
  </si>
  <si>
    <t>r11 + 1</t>
  </si>
  <si>
    <t>Clear r0</t>
  </si>
  <si>
    <t>lbu r3, 0x0006(r17)</t>
  </si>
  <si>
    <t>Load Gender type</t>
  </si>
  <si>
    <t>lbu r2, 0x0003(r9)</t>
  </si>
  <si>
    <t>Load Equip's Item Type</t>
  </si>
  <si>
    <t>andi r3, r3, 0x0004</t>
  </si>
  <si>
    <t>Branch if not ???</t>
  </si>
  <si>
    <t>ori r16, r0, 0x03E7</t>
  </si>
  <si>
    <t>r16 = HP/MP CAP</t>
  </si>
  <si>
    <t>ori r16, r0, 0xFFFF</t>
  </si>
  <si>
    <t>r16 = Uncap HP/MP for ??? Units (65535)</t>
  </si>
  <si>
    <t>Branch if not Helm/Armor</t>
  </si>
  <si>
    <t>lbu r4, 0x0004(r9)</t>
  </si>
  <si>
    <t>Load 2nd table ID</t>
  </si>
  <si>
    <t>lhu r3, 0x002A(r17)</t>
  </si>
  <si>
    <t>Load Max HP</t>
  </si>
  <si>
    <t>sll r4, r4, 0x01</t>
  </si>
  <si>
    <t>addu r4, r1, r4</t>
  </si>
  <si>
    <t>Load HP Bonus</t>
  </si>
  <si>
    <t>Max HP + HP Bonus</t>
  </si>
  <si>
    <t>sltu r2, r16, r3</t>
  </si>
  <si>
    <t>Branch if HP doesn't break limit</t>
  </si>
  <si>
    <t>addu r3, r16, r0</t>
  </si>
  <si>
    <t>Set Max HP to cap</t>
  </si>
  <si>
    <t>lhu r2, 0x002E(r17)</t>
  </si>
  <si>
    <t>sh r3, 0x002A(r17)</t>
  </si>
  <si>
    <t>Store new Max HP</t>
  </si>
  <si>
    <t>lbu r3, 0x3ED9(r4)</t>
  </si>
  <si>
    <t>Load MP Bonus</t>
  </si>
  <si>
    <t>Max MP + MP Bonus</t>
  </si>
  <si>
    <t>Branch if MP does not break cap</t>
  </si>
  <si>
    <t>Set Max MP to cap</t>
  </si>
  <si>
    <t>sh r3, 0x002E(r17)</t>
  </si>
  <si>
    <t>Store new Max MP</t>
  </si>
  <si>
    <t>Counter ++</t>
  </si>
  <si>
    <t>Unit Data to r4</t>
  </si>
  <si>
    <t>slti r2, r10, 0x0007</t>
  </si>
  <si>
    <t>Branch if all items haven't been checked</t>
  </si>
  <si>
    <t>Prep next check</t>
  </si>
  <si>
    <t>lhu r3, 0x0028(r17)</t>
  </si>
  <si>
    <t>Load Current HP</t>
  </si>
  <si>
    <t>lhu r6, 0x002A(r17)</t>
  </si>
  <si>
    <t>sltu r2, r6, r3</t>
  </si>
  <si>
    <t>sh r6, 0x0028(r17)</t>
  </si>
  <si>
    <t>Store new Current HP</t>
  </si>
  <si>
    <t>lhu r3, 0x002C(r17)</t>
  </si>
  <si>
    <t>lhu r6, 0x002E(r17)</t>
  </si>
  <si>
    <t>Load Max Mp</t>
  </si>
  <si>
    <t>addiu r5, r17, 0x0030</t>
  </si>
  <si>
    <t>sh r6, 0x002C(r17)</t>
  </si>
  <si>
    <t>addiu r6, r17, 0x0032</t>
  </si>
  <si>
    <t>r6 = Unit's Data Pointer (Original SP)</t>
  </si>
  <si>
    <t>r4 = Unit's Data Pointer (Bonus PA)</t>
  </si>
  <si>
    <t>Load Unit's Bonus Stat</t>
  </si>
  <si>
    <t>lbu r3, 0x0000(r5)</t>
  </si>
  <si>
    <t>Load Unit's Original Stat</t>
  </si>
  <si>
    <t>Original Stat += Bonus Stat</t>
  </si>
  <si>
    <t>slt r2, r5, r6</t>
  </si>
  <si>
    <t>Branch if New Stat is Speed</t>
  </si>
  <si>
    <t>sltiu r2, r3, 0x0064</t>
  </si>
  <si>
    <t>Branch if New Stat &lt; 100</t>
  </si>
  <si>
    <t>ori r3, r0, 0x0063</t>
  </si>
  <si>
    <t>New Stat = 99</t>
  </si>
  <si>
    <t>andi r2, r3, 0xFFFF</t>
  </si>
  <si>
    <t>sltiu r2, r2, 0x0033</t>
  </si>
  <si>
    <t>Branch if New Speed &lt; 51</t>
  </si>
  <si>
    <t>ori r3, r0, 0x0032</t>
  </si>
  <si>
    <t>New Speed = 50</t>
  </si>
  <si>
    <t>sb r3, 0x0006(r5)</t>
  </si>
  <si>
    <t>Store Unit's Actual Stat = New Stat</t>
  </si>
  <si>
    <t>Stat Pointer += 1</t>
  </si>
  <si>
    <t>slt r2, r5, r4</t>
  </si>
  <si>
    <t>Branch if all stats haven't been set</t>
  </si>
  <si>
    <t>lw r31, 0x001C(r29)</t>
  </si>
  <si>
    <t>lw r17, 0x0018(r29)</t>
  </si>
  <si>
    <t>lbu r5, 0x000B(r9)</t>
  </si>
  <si>
    <t>Load Item Second Unknown</t>
  </si>
  <si>
    <t>addiu r5, r5, 0x0100</t>
  </si>
  <si>
    <t>x100 + Second Unknown</t>
  </si>
  <si>
    <t>Store Item R/S/M</t>
  </si>
  <si>
    <t>addu r1, r0, r0</t>
  </si>
  <si>
    <t>Clear Counter</t>
  </si>
  <si>
    <t>lbu r2, 0x0000(r4)</t>
  </si>
  <si>
    <t>Load X Value</t>
  </si>
  <si>
    <t>Load Y Value</t>
  </si>
  <si>
    <t>addiu r4, r4, 0x0001</t>
  </si>
  <si>
    <t>Pointer X + 1</t>
  </si>
  <si>
    <t>Combine X &amp; Y value</t>
  </si>
  <si>
    <t>sb r2, 0x0000(r4)</t>
  </si>
  <si>
    <t>Store new value</t>
  </si>
  <si>
    <t>slt r2, r1, r6</t>
  </si>
  <si>
    <t>Branch if Counter hasn't reached limit</t>
  </si>
  <si>
    <t>Pointer Y + 1</t>
  </si>
  <si>
    <t>0x80122F9C</t>
  </si>
  <si>
    <t>addiu r29, r29, -0x0028</t>
  </si>
  <si>
    <t>sw r16, 0x0010(r29)</t>
  </si>
  <si>
    <t>sw r17, 0x0014(r29)</t>
  </si>
  <si>
    <t>sw r18, 0x0018(r29)</t>
  </si>
  <si>
    <t>sw r19, 0x001C(r29)</t>
  </si>
  <si>
    <t>addu r18, r5, r0</t>
  </si>
  <si>
    <t>addu r17, r6, r0</t>
  </si>
  <si>
    <t>addu r19, r7, r0</t>
  </si>
  <si>
    <t>sw r31, 0x0020(r29)</t>
  </si>
  <si>
    <t>addu r4, r18, r0</t>
  </si>
  <si>
    <t>Clear Data</t>
  </si>
  <si>
    <t>addu r5, r17, r0</t>
  </si>
  <si>
    <t>andi r16, r16, 0x03FF</t>
  </si>
  <si>
    <t>r16 = Item ID</t>
  </si>
  <si>
    <t>addiu r2, r16, -0x0001</t>
  </si>
  <si>
    <t>sltiu r2, r2, 0x00FD</t>
  </si>
  <si>
    <t>Branch to end if not an Item</t>
  </si>
  <si>
    <t>addu r4, r16, r0</t>
  </si>
  <si>
    <t>Move ID to r4</t>
  </si>
  <si>
    <t>addu r4, r2, r0</t>
  </si>
  <si>
    <t>Move Item Data Pointer to r4</t>
  </si>
  <si>
    <t>r1 = 0x80060000</t>
  </si>
  <si>
    <t>slti r2, r16, 0x0080</t>
  </si>
  <si>
    <t>Branch if Item is not a Weapon</t>
  </si>
  <si>
    <t>slti r2, r16, 0x0090</t>
  </si>
  <si>
    <t>lbu r3, 0x0004(r4)</t>
  </si>
  <si>
    <t>Load Second Table ID</t>
  </si>
  <si>
    <t>sll r3, r3, 0x03</t>
  </si>
  <si>
    <t>ID * 8</t>
  </si>
  <si>
    <t>addu r3, r1, r3</t>
  </si>
  <si>
    <t>80060000 + ID * 8</t>
  </si>
  <si>
    <t>lbu r2, 0x3ABD(r3)</t>
  </si>
  <si>
    <t>Load Weapon Power</t>
  </si>
  <si>
    <t>lbu r3, 0x3ABC(r3)</t>
  </si>
  <si>
    <t>Load Weapon Evade</t>
  </si>
  <si>
    <t>sh r3, 0x0008(r17)</t>
  </si>
  <si>
    <t>Store Weapon Power to Display</t>
  </si>
  <si>
    <t>Jump to Check Attribute</t>
  </si>
  <si>
    <t>sh r2, 0x000C(r17)</t>
  </si>
  <si>
    <t>Store Weapon Evade to Display</t>
  </si>
  <si>
    <t>sh r3, 0x0006(r17)</t>
  </si>
  <si>
    <t>sh r2, 0x000A(r17)</t>
  </si>
  <si>
    <t>Branch if Item is not a Shield</t>
  </si>
  <si>
    <t>slti r2, r16, 0x00D0</t>
  </si>
  <si>
    <t>sll r3, r3, 0x01</t>
  </si>
  <si>
    <t>80060000 + ID * 2</t>
  </si>
  <si>
    <t>lbu r2, 0x3EB8(r3)</t>
  </si>
  <si>
    <t>Load Shield Physical Evade</t>
  </si>
  <si>
    <t>lbu r3, 0x3EB9(r3)</t>
  </si>
  <si>
    <t>Load Shield Magic Evade</t>
  </si>
  <si>
    <t>sh r2, 0x0016(r17)</t>
  </si>
  <si>
    <t>Store Physical Evade to Display</t>
  </si>
  <si>
    <t>sh r3, 0x0020(r17)</t>
  </si>
  <si>
    <t>Branch if not Head/Bodygear</t>
  </si>
  <si>
    <t>slti r2, r16, 0x00F0</t>
  </si>
  <si>
    <t>lbu r2, 0x3ED8(r3)</t>
  </si>
  <si>
    <t>lbu r3, 0x3ED9(r3)</t>
  </si>
  <si>
    <t>sh r2, 0x000E(r18)</t>
  </si>
  <si>
    <t>Store HP to Display</t>
  </si>
  <si>
    <t>sh r3, 0x0014(r18)</t>
  </si>
  <si>
    <t>Store MP to Display</t>
  </si>
  <si>
    <t>Branch if not an accessory</t>
  </si>
  <si>
    <t>lbu r2, 0x3F58(r3)</t>
  </si>
  <si>
    <t>Load Accessory Physical Evade</t>
  </si>
  <si>
    <t>lbu r3, 0x3F59(r3)</t>
  </si>
  <si>
    <t>Load Accessory Magical Evade</t>
  </si>
  <si>
    <t>sh r2, 0x0018(r17)</t>
  </si>
  <si>
    <t>sh r3, 0x0022(r17)</t>
  </si>
  <si>
    <t>Store Magical Evade to Display</t>
  </si>
  <si>
    <t>lbu r2, 0x0006(r4)</t>
  </si>
  <si>
    <t>Load Secondary Attribute</t>
  </si>
  <si>
    <t>lbu r4, 0x0007(r4)</t>
  </si>
  <si>
    <t>Load Primary Attribute</t>
  </si>
  <si>
    <t>mult r3, r4</t>
  </si>
  <si>
    <t>r3 = Primary Attribute</t>
  </si>
  <si>
    <t>addu r4, r1, r2</t>
  </si>
  <si>
    <t>addu r2, r2, r1</t>
  </si>
  <si>
    <t>sh r2, 0x0000(r17)</t>
  </si>
  <si>
    <t>Store Move</t>
  </si>
  <si>
    <t>sh r2, 0x0002(r17)</t>
  </si>
  <si>
    <t>sh r2, 0x0004(r17)</t>
  </si>
  <si>
    <t>sh r2, 0x0012(r17)</t>
  </si>
  <si>
    <t>sh r2, 0x001C(r17)</t>
  </si>
  <si>
    <t>lw r31, 0x0020(r29)</t>
  </si>
  <si>
    <t>lw r19, 0x001C(r29)</t>
  </si>
  <si>
    <t>lw r18, 0x0018(r29)</t>
  </si>
  <si>
    <t>lw r17, 0x0014(r29)</t>
  </si>
  <si>
    <t>lw r16, 0x0010(r29)</t>
  </si>
  <si>
    <t>addiu r29, r29, 0x0028</t>
  </si>
  <si>
    <t>jal 0x8005E644</t>
  </si>
  <si>
    <t>jal 0x8005B880</t>
  </si>
  <si>
    <t>jal 0x8005A884</t>
  </si>
  <si>
    <t>jal 0x8005B82C</t>
  </si>
  <si>
    <t>jal 0x80122E40</t>
  </si>
  <si>
    <t>Store Jump</t>
  </si>
  <si>
    <t>Store Speed</t>
  </si>
  <si>
    <t>Store PA</t>
  </si>
  <si>
    <t>Store MA</t>
  </si>
  <si>
    <t>A rewrite of the Item Attribute routine which also sets the 'Required' flags for Materia Blade and Swords and caps Max HP/MP for units.</t>
  </si>
  <si>
    <t>You can equip a secondary Item Attribute to any item with the first unknown Item Data and even R/S/M with the second unknown.</t>
  </si>
  <si>
    <t>The second unknown adds x100 to the value so to equip Short Charge to an Item, the value would be E2 (x1E2 being Short Charges Ability ID)</t>
  </si>
  <si>
    <t>lbu r2, 0x3ED8(r4)</t>
  </si>
  <si>
    <t>addiu r5, r16,0x0005</t>
  </si>
  <si>
    <t>lb r2, 0x0003(r5)</t>
  </si>
  <si>
    <t>lb r1, 0x42C5(r3)</t>
  </si>
  <si>
    <t>lb r2, 0x42C5(r4)</t>
  </si>
  <si>
    <t>lb r2, 0x42C4(r4)</t>
  </si>
  <si>
    <t>lb r1, 0x42C4(r3)</t>
  </si>
  <si>
    <t>lb r2, 0x42C8(r4)</t>
  </si>
  <si>
    <t>lb r1, 0x42C8(r3)</t>
  </si>
  <si>
    <t>lb r2, 0x0003(r16)</t>
  </si>
  <si>
    <t>lb r4, 0x0004(r16)</t>
  </si>
  <si>
    <t>lb r1, 0x42C6(r3)</t>
  </si>
  <si>
    <t>lb r2, 0x42C6(r4)</t>
  </si>
  <si>
    <t>lb r2, 0x42C7(r4)</t>
  </si>
  <si>
    <t>lb r1, 0x42C7(r3)</t>
  </si>
  <si>
    <t>0x8005DB70</t>
  </si>
  <si>
    <t>Load Unit Battle Flags</t>
  </si>
  <si>
    <t>Counter * 16</t>
  </si>
  <si>
    <t>Load Status CT</t>
  </si>
  <si>
    <t>Counter / 8</t>
  </si>
  <si>
    <t>Load Innate Status</t>
  </si>
  <si>
    <t>CT - 1</t>
  </si>
  <si>
    <t>Store new CT</t>
  </si>
  <si>
    <t>Weapon Range &amp; Others Disable Movement</t>
  </si>
  <si>
    <t>Weapon Ranged, Linear AOE, and Draw Out AOE type with a Charge Time all disable Movement</t>
  </si>
  <si>
    <t>0x8017C808</t>
  </si>
  <si>
    <t>9579050C</t>
  </si>
  <si>
    <t>Load Used Ability ID</t>
  </si>
  <si>
    <t>00000000</t>
  </si>
  <si>
    <t>D8FFBD27</t>
  </si>
  <si>
    <t>2000BFAF</t>
  </si>
  <si>
    <t>addiu r2, r16, -0x0196</t>
  </si>
  <si>
    <t>6AFE0226</t>
  </si>
  <si>
    <t>sltiu r2, r2, 0x0008</t>
  </si>
  <si>
    <t>0800422C</t>
  </si>
  <si>
    <t>19004014</t>
  </si>
  <si>
    <t>Branch if it is a Charge Ability</t>
  </si>
  <si>
    <t>sll r2, r16, 0x03</t>
  </si>
  <si>
    <t>C0101000</t>
  </si>
  <si>
    <t>Ability ID * 8</t>
  </si>
  <si>
    <t>subu r2, r2, r16</t>
  </si>
  <si>
    <t>23105000</t>
  </si>
  <si>
    <t>Ability ID * 7</t>
  </si>
  <si>
    <t>sll r2, r2, 0x01</t>
  </si>
  <si>
    <t>40100200</t>
  </si>
  <si>
    <t>Ability ID * 14</t>
  </si>
  <si>
    <t>lui r3, 0x8006</t>
  </si>
  <si>
    <t>0680033C</t>
  </si>
  <si>
    <t>addiu r3, r3, -0x0410</t>
  </si>
  <si>
    <t>F0FB6324</t>
  </si>
  <si>
    <t>addu r6, r3, r2</t>
  </si>
  <si>
    <t>21306200</t>
  </si>
  <si>
    <t>r6 = Ability Data Offset</t>
  </si>
  <si>
    <t>lbu r2, 0x000C(r6)</t>
  </si>
  <si>
    <t>0C00C290</t>
  </si>
  <si>
    <t>Load Ability CT</t>
  </si>
  <si>
    <t>lbu r3, 0x0003(r6)</t>
  </si>
  <si>
    <t>0300C390</t>
  </si>
  <si>
    <t>Load Ability 1st Ability Flags</t>
  </si>
  <si>
    <t>lbu r4, 0x0004(r6)</t>
  </si>
  <si>
    <t>0400C490</t>
  </si>
  <si>
    <t>Load Ability 2nd Ability Flags</t>
  </si>
  <si>
    <t>0E004010</t>
  </si>
  <si>
    <t>Branch if Ability has no CT</t>
  </si>
  <si>
    <t>andi r3, r3, 0x0020</t>
  </si>
  <si>
    <t>20006330</t>
  </si>
  <si>
    <t>09006014</t>
  </si>
  <si>
    <t>Branch if disabling move</t>
  </si>
  <si>
    <t>andi r4, r4, 0x0004</t>
  </si>
  <si>
    <t>04008430</t>
  </si>
  <si>
    <t>07008014</t>
  </si>
  <si>
    <t>Branch if Linear Attack is active (Disable Move)</t>
  </si>
  <si>
    <t>0000C390</t>
  </si>
  <si>
    <t>Load Ability Range</t>
  </si>
  <si>
    <t>lbu r4, 0x0001(r6)</t>
  </si>
  <si>
    <t>0100C490</t>
  </si>
  <si>
    <t>Load Ability AOE</t>
  </si>
  <si>
    <t>06006014</t>
  </si>
  <si>
    <t>Branch if Ability Range &gt; 0</t>
  </si>
  <si>
    <t>04008010</t>
  </si>
  <si>
    <t>Branch if AOE = 0</t>
  </si>
  <si>
    <t>ori r2, r0, 0x0001</t>
  </si>
  <si>
    <t>01000234</t>
  </si>
  <si>
    <t>addu r23, r0, r0</t>
  </si>
  <si>
    <t>21B80000</t>
  </si>
  <si>
    <t>sb r2, 0x0187(r19)</t>
  </si>
  <si>
    <t>870162A2</t>
  </si>
  <si>
    <t>Store Movement Taken</t>
  </si>
  <si>
    <t>sltiu r2, r16, 0x0170</t>
  </si>
  <si>
    <t>7001022E</t>
  </si>
  <si>
    <t>2000BF8F</t>
  </si>
  <si>
    <t>2800BD27</t>
  </si>
  <si>
    <t>0800E003</t>
  </si>
  <si>
    <t>Status CT Timer</t>
  </si>
  <si>
    <t>E8FFBD27</t>
  </si>
  <si>
    <t>r4 = Unit Data Pointer; r5 = Counter; r6 = Initialize Status</t>
  </si>
  <si>
    <t>1000BFAF</t>
  </si>
  <si>
    <t>ori r2, r0, 0x0002</t>
  </si>
  <si>
    <t>02000234</t>
  </si>
  <si>
    <t>03004514</t>
  </si>
  <si>
    <t>Branch if Status to check is not Dead</t>
  </si>
  <si>
    <t>addu r7, r4, r0</t>
  </si>
  <si>
    <t>21388000</t>
  </si>
  <si>
    <t>r7 = Unit Data Pointer</t>
  </si>
  <si>
    <t>179C000C</t>
  </si>
  <si>
    <t>Set Dead CT</t>
  </si>
  <si>
    <t>ori r8, r0, 0x00FF</t>
  </si>
  <si>
    <t>FF000834</t>
  </si>
  <si>
    <t>(Immortal Dead Timer)</t>
  </si>
  <si>
    <t>FF76010C</t>
  </si>
  <si>
    <t>Get Status Storage Location</t>
  </si>
  <si>
    <t>0680023C</t>
  </si>
  <si>
    <t>sll r3, r5, 0x04</t>
  </si>
  <si>
    <t>00190500</t>
  </si>
  <si>
    <t>addu r2, r2, r3</t>
  </si>
  <si>
    <t>21104300</t>
  </si>
  <si>
    <t>0x80060000 + Counter * 16</t>
  </si>
  <si>
    <t>lbu r8, 0x5DE7(r2)</t>
  </si>
  <si>
    <t>E75D4890</t>
  </si>
  <si>
    <t>r8 = Status CT</t>
  </si>
  <si>
    <t>10000011</t>
  </si>
  <si>
    <t>Branch to End if Status has no CT</t>
  </si>
  <si>
    <t>addu r2, r0, r0</t>
  </si>
  <si>
    <t>21100000</t>
  </si>
  <si>
    <t>Clear r2</t>
  </si>
  <si>
    <t>0400C010</t>
  </si>
  <si>
    <t>Branch to next section if beginning status</t>
  </si>
  <si>
    <t>sb r0, 0x005D(r1)</t>
  </si>
  <si>
    <t>5D0020A0</t>
  </si>
  <si>
    <t>FB760108</t>
  </si>
  <si>
    <t>Jump to End</t>
  </si>
  <si>
    <t>ori r3, r0, 0x0027</t>
  </si>
  <si>
    <t>27000334</t>
  </si>
  <si>
    <t>05006514</t>
  </si>
  <si>
    <t>Branch if Status is not Death Sentence</t>
  </si>
  <si>
    <t>219C000C</t>
  </si>
  <si>
    <t>Death Sentence</t>
  </si>
  <si>
    <t>04004014</t>
  </si>
  <si>
    <t>Branch if r2 = xffff</t>
  </si>
  <si>
    <t>289C000C</t>
  </si>
  <si>
    <t>Check CT Status Supports</t>
  </si>
  <si>
    <t>sb r3, 0x005D(r1)</t>
  </si>
  <si>
    <t>5D0023A0</t>
  </si>
  <si>
    <t>Store Status CT</t>
  </si>
  <si>
    <t>1000BF8F</t>
  </si>
  <si>
    <t>1800BD27</t>
  </si>
  <si>
    <t>0280023C</t>
  </si>
  <si>
    <t>addu r2, r2, r5</t>
  </si>
  <si>
    <t>21104500</t>
  </si>
  <si>
    <t>E0704290</t>
  </si>
  <si>
    <t>r2 = Status Storage Location</t>
  </si>
  <si>
    <t>addu r1, r2, r7</t>
  </si>
  <si>
    <t>21084700</t>
  </si>
  <si>
    <t>r1 = Unit Data Pointer + Storage Offset</t>
  </si>
  <si>
    <t>0x8002705C</t>
  </si>
  <si>
    <t>lbu r2, 0x0005(r7)</t>
  </si>
  <si>
    <t>0500E290</t>
  </si>
  <si>
    <t>lbu r3, 0x0006(r7)</t>
  </si>
  <si>
    <t>0600E390</t>
  </si>
  <si>
    <t>andi r2, r2, 0x0004</t>
  </si>
  <si>
    <t>04004230</t>
  </si>
  <si>
    <t>Branch if Unit is Immortal</t>
  </si>
  <si>
    <t>andi r2, r3, 0x0009</t>
  </si>
  <si>
    <t>09006230</t>
  </si>
  <si>
    <t>02004014</t>
  </si>
  <si>
    <t>ori r8, r0, 0x0003</t>
  </si>
  <si>
    <t>03000834</t>
  </si>
  <si>
    <t>r8 = 3</t>
  </si>
  <si>
    <t>Return</t>
  </si>
  <si>
    <t>sb r8, 0x0007(r7)</t>
  </si>
  <si>
    <t>0700E8A0</t>
  </si>
  <si>
    <t>Store Dead Timer</t>
  </si>
  <si>
    <t>lbu r2, 0x006C(r7)</t>
  </si>
  <si>
    <t>6C00E290</t>
  </si>
  <si>
    <t>Load Death Sentence CT</t>
  </si>
  <si>
    <t>02004010</t>
  </si>
  <si>
    <t>Branch if DS CT = 0</t>
  </si>
  <si>
    <t>addiu r2, r0, -0x0001</t>
  </si>
  <si>
    <t>FFFF0224</t>
  </si>
  <si>
    <t>r2 = xFFFF if Death Sentence is being set</t>
  </si>
  <si>
    <t>9000E490</t>
  </si>
  <si>
    <t>Load Unit Supports</t>
  </si>
  <si>
    <t>addu r3, r8, r0</t>
  </si>
  <si>
    <t>21180001</t>
  </si>
  <si>
    <t>Branch if Support is not active</t>
  </si>
  <si>
    <t>sll r4, r3, 0x01</t>
  </si>
  <si>
    <t>40200300</t>
  </si>
  <si>
    <t>addu r4, r4, r3</t>
  </si>
  <si>
    <t>21208300</t>
  </si>
  <si>
    <t>srl r3, r4, 0x01</t>
  </si>
  <si>
    <t>42180400</t>
  </si>
  <si>
    <t>r3 = CT * 3 / 2</t>
  </si>
  <si>
    <t>02008010</t>
  </si>
  <si>
    <t>srl r3, r3, 0x01</t>
  </si>
  <si>
    <t>42180300</t>
  </si>
  <si>
    <t>CT / 2</t>
  </si>
  <si>
    <t>FFFFFFFFFFFFFFFFFFFF00FFFFFFFFFFFFFFFFFFFFFFFFFF000102030405060708090A0B0C0D0E0F</t>
  </si>
  <si>
    <t>0x8018D910</t>
  </si>
  <si>
    <t>sw r31, 0x000C(r29)</t>
  </si>
  <si>
    <t>0C00BFAF</t>
  </si>
  <si>
    <t>sw r17, 0x0010(r29)</t>
  </si>
  <si>
    <t>1000B1AF</t>
  </si>
  <si>
    <t>1400B0AF</t>
  </si>
  <si>
    <t>sll r2, r4, 0x03</t>
  </si>
  <si>
    <t>C0100400</t>
  </si>
  <si>
    <t>Counter * 8</t>
  </si>
  <si>
    <t>subu r2, r2, r4</t>
  </si>
  <si>
    <t>23104400</t>
  </si>
  <si>
    <t>Counter * 7</t>
  </si>
  <si>
    <t>sll r2, r2, 0x06</t>
  </si>
  <si>
    <t>80110200</t>
  </si>
  <si>
    <t>Counter * 448</t>
  </si>
  <si>
    <t>1980043C</t>
  </si>
  <si>
    <t>addiu r4, r4, 0x08CC</t>
  </si>
  <si>
    <t>CC088424</t>
  </si>
  <si>
    <t>addu r4, r2, r4</t>
  </si>
  <si>
    <t>21204400</t>
  </si>
  <si>
    <t>r4 = Unit Data Pointer</t>
  </si>
  <si>
    <t>8136060C</t>
  </si>
  <si>
    <t>Store Unit Locations</t>
  </si>
  <si>
    <t>21808000</t>
  </si>
  <si>
    <t>r16 = Unit Data Pointer</t>
  </si>
  <si>
    <t>addu r17, r0, r0</t>
  </si>
  <si>
    <t>21880000</t>
  </si>
  <si>
    <t>Clear r17 (Counter)</t>
  </si>
  <si>
    <t>B879050C</t>
  </si>
  <si>
    <t>Get Status Decrease</t>
  </si>
  <si>
    <t>ori r9, r0, 0x0080</t>
  </si>
  <si>
    <t>80000934</t>
  </si>
  <si>
    <t>addiu r17, r17, 0x0001</t>
  </si>
  <si>
    <t>01003126</t>
  </si>
  <si>
    <t>sltiu r2, r17, 0x0028</t>
  </si>
  <si>
    <t>2800222E</t>
  </si>
  <si>
    <t>FBFF4014</t>
  </si>
  <si>
    <t>Loop until all status are checked</t>
  </si>
  <si>
    <t>C912060C</t>
  </si>
  <si>
    <t>Validate Status Change</t>
  </si>
  <si>
    <t>addu r4, r0, r0</t>
  </si>
  <si>
    <t>21200000</t>
  </si>
  <si>
    <t>Clear r4</t>
  </si>
  <si>
    <t>05004010</t>
  </si>
  <si>
    <t>Branch if Status cannot be cleared</t>
  </si>
  <si>
    <t>ori r2, r0, 0x0008</t>
  </si>
  <si>
    <t>08000234</t>
  </si>
  <si>
    <t>lui r3, 0x8019</t>
  </si>
  <si>
    <t>1980033C</t>
  </si>
  <si>
    <t>lw r3, 0x2D90(r3)</t>
  </si>
  <si>
    <t>902D638C</t>
  </si>
  <si>
    <t>sb r2, 0x0025(r3)</t>
  </si>
  <si>
    <t>250062A0</t>
  </si>
  <si>
    <t>Store as Status Change</t>
  </si>
  <si>
    <t>lw r31, 0x000C(r29)</t>
  </si>
  <si>
    <t>0C00BF8F</t>
  </si>
  <si>
    <t>lw r17, 0x0010(r29)</t>
  </si>
  <si>
    <t>1000B18F</t>
  </si>
  <si>
    <t>1400B08F</t>
  </si>
  <si>
    <t>22005110</t>
  </si>
  <si>
    <t>Branch to end if Status check is Dead</t>
  </si>
  <si>
    <t>ori r2, r0, 0x0027</t>
  </si>
  <si>
    <t>27000234</t>
  </si>
  <si>
    <t>20005110</t>
  </si>
  <si>
    <t>Branch to end if Status is Death Sentence</t>
  </si>
  <si>
    <t>sra r8, r17, 0x03</t>
  </si>
  <si>
    <t>C3401100</t>
  </si>
  <si>
    <t>addu r7, r8, r16</t>
  </si>
  <si>
    <t>21381001</t>
  </si>
  <si>
    <t>Unit ID + Counter / 8</t>
  </si>
  <si>
    <t>andi r3, r17, 0x0007</t>
  </si>
  <si>
    <t>07002332</t>
  </si>
  <si>
    <t>r3 = Bit to Check</t>
  </si>
  <si>
    <t>lbu r2, 0x01BB(r7)</t>
  </si>
  <si>
    <t>BB01E290</t>
  </si>
  <si>
    <t>Status Inflict</t>
  </si>
  <si>
    <t>srav r6, r9, r3</t>
  </si>
  <si>
    <t>07306900</t>
  </si>
  <si>
    <t>r6 = Bit to check</t>
  </si>
  <si>
    <t>and r2, r2, r6</t>
  </si>
  <si>
    <t>24104600</t>
  </si>
  <si>
    <t>lbu r3, 0x004E(r7)</t>
  </si>
  <si>
    <t>4E00E390</t>
  </si>
  <si>
    <t>17004010</t>
  </si>
  <si>
    <t>Branch to end if Status not active</t>
  </si>
  <si>
    <t>and r2, r3, r6</t>
  </si>
  <si>
    <t>24106600</t>
  </si>
  <si>
    <t>15004014</t>
  </si>
  <si>
    <t>Branch to end if Status is innate</t>
  </si>
  <si>
    <t>addu r7, r16, r0</t>
  </si>
  <si>
    <t>21380002</t>
  </si>
  <si>
    <t>Get Status Storage</t>
  </si>
  <si>
    <t>21282002</t>
  </si>
  <si>
    <t>r5 = Counter</t>
  </si>
  <si>
    <t>FF000334</t>
  </si>
  <si>
    <t>10006210</t>
  </si>
  <si>
    <t>Branch to End if not storing Status</t>
  </si>
  <si>
    <t>lbu r2, 0x005D(r1)</t>
  </si>
  <si>
    <t>5D002290</t>
  </si>
  <si>
    <t>addiu r2, r2, -0x0001</t>
  </si>
  <si>
    <t>FFFF4224</t>
  </si>
  <si>
    <t>sb r2, 0x005D(r1)</t>
  </si>
  <si>
    <t>5D0022A0</t>
  </si>
  <si>
    <t>andi r2, r2, 0x00FF</t>
  </si>
  <si>
    <t>FF004230</t>
  </si>
  <si>
    <t>09004014</t>
  </si>
  <si>
    <t>Branch if Status CT is not 0</t>
  </si>
  <si>
    <t>addu r3, r3, r8</t>
  </si>
  <si>
    <t>21186800</t>
  </si>
  <si>
    <t>lbu r2, 0x0020(r3)</t>
  </si>
  <si>
    <t>20006290</t>
  </si>
  <si>
    <t>Load Status Removal</t>
  </si>
  <si>
    <t>or r2, r2, r6</t>
  </si>
  <si>
    <t>25104600</t>
  </si>
  <si>
    <t>sb r2, 0x0020(r3)</t>
  </si>
  <si>
    <t>200062A0</t>
  </si>
  <si>
    <t>Store new Status Removal</t>
  </si>
  <si>
    <t>jal 0x8018DA04</t>
  </si>
  <si>
    <t>jal 0x80184B24</t>
  </si>
  <si>
    <t>Every Status can now have a CT by setting the time in the FFTPatcher and setting the variable x01 to x0F.</t>
  </si>
  <si>
    <t>You are still limited to only 16 timers but they can share CTs. I.E. Poison and Regen can share a CT but will need to cancel and/or not allow them to stack on each other.</t>
  </si>
  <si>
    <t>If the status does not have a CT, set the variable to FF.</t>
  </si>
  <si>
    <t>It also comes package with two new Supports: To increase/decrease the length of the CT timers.</t>
  </si>
  <si>
    <t>##</t>
  </si>
  <si>
    <t>Status</t>
  </si>
  <si>
    <t>Location</t>
  </si>
  <si>
    <t>FF</t>
  </si>
  <si>
    <t>Crystal</t>
  </si>
  <si>
    <t>Dead</t>
  </si>
  <si>
    <t>Undead</t>
  </si>
  <si>
    <t>Charging</t>
  </si>
  <si>
    <t>Defending</t>
  </si>
  <si>
    <t>Jumping</t>
  </si>
  <si>
    <t>Performing</t>
  </si>
  <si>
    <t>Petrify</t>
  </si>
  <si>
    <t>Invite</t>
  </si>
  <si>
    <t>Darkness</t>
  </si>
  <si>
    <t>Silence</t>
  </si>
  <si>
    <t>Blood Suck</t>
  </si>
  <si>
    <t>Cursed</t>
  </si>
  <si>
    <t>Treasure</t>
  </si>
  <si>
    <t>Confusion</t>
  </si>
  <si>
    <t>Oil</t>
  </si>
  <si>
    <t>Float</t>
  </si>
  <si>
    <t>Reraise</t>
  </si>
  <si>
    <t>Transparent</t>
  </si>
  <si>
    <t>Berserk</t>
  </si>
  <si>
    <t>Chicken</t>
  </si>
  <si>
    <t>Frog</t>
  </si>
  <si>
    <t>Critical</t>
  </si>
  <si>
    <t>Poison</t>
  </si>
  <si>
    <t>Regen</t>
  </si>
  <si>
    <t>Protect</t>
  </si>
  <si>
    <t>Shell</t>
  </si>
  <si>
    <t>Haste</t>
  </si>
  <si>
    <t>Slow</t>
  </si>
  <si>
    <t>Stop</t>
  </si>
  <si>
    <t>Wall</t>
  </si>
  <si>
    <t>Faith</t>
  </si>
  <si>
    <t>Innocent</t>
  </si>
  <si>
    <t>Charm</t>
  </si>
  <si>
    <t>Sleep</t>
  </si>
  <si>
    <t>Don't Move</t>
  </si>
  <si>
    <t>Don't Act</t>
  </si>
  <si>
    <t>Reflect</t>
  </si>
  <si>
    <t>01</t>
  </si>
  <si>
    <t>04</t>
  </si>
  <si>
    <t>05</t>
  </si>
  <si>
    <t>06</t>
  </si>
  <si>
    <t>08</t>
  </si>
  <si>
    <t>09</t>
  </si>
  <si>
    <t>0A</t>
  </si>
  <si>
    <t>0B</t>
  </si>
  <si>
    <t>0C</t>
  </si>
  <si>
    <t>0D</t>
  </si>
  <si>
    <t>0E</t>
  </si>
  <si>
    <t>0F</t>
  </si>
  <si>
    <t>CT Increase</t>
  </si>
  <si>
    <t>Bit</t>
  </si>
  <si>
    <t>90</t>
  </si>
  <si>
    <t>80</t>
  </si>
  <si>
    <t>CT Decrease</t>
  </si>
  <si>
    <t>Move +1/2/3 &amp; Jump +1/2/3 edits</t>
  </si>
  <si>
    <t>Turns Move +1 into Move +?</t>
  </si>
  <si>
    <t>Turns Move +2 into Jump +?</t>
  </si>
  <si>
    <t>Turns Move + 3 into PA +?</t>
  </si>
  <si>
    <t>Turns Jump +1 into MA +?</t>
  </si>
  <si>
    <t>Turns Jump +2 into Speed +?</t>
  </si>
  <si>
    <t>Turns Jump +3 into Class Evade +?</t>
  </si>
  <si>
    <t>Move +</t>
  </si>
  <si>
    <t>Jump +</t>
  </si>
  <si>
    <t>PA +</t>
  </si>
  <si>
    <t>MA +</t>
  </si>
  <si>
    <t>Speed +</t>
  </si>
  <si>
    <t>Class Evasion +</t>
  </si>
  <si>
    <t>14</t>
  </si>
  <si>
    <t>0x8005C904</t>
  </si>
  <si>
    <t>lbu r6, 0x0093(r4)</t>
  </si>
  <si>
    <t>93008690</t>
  </si>
  <si>
    <t>Load 1st set of Movements</t>
  </si>
  <si>
    <t>lbu r2, 0x003A(r4)</t>
  </si>
  <si>
    <t>3A008290</t>
  </si>
  <si>
    <t>Load unit's Movement</t>
  </si>
  <si>
    <t>andi r3, r6, 0x0080</t>
  </si>
  <si>
    <t>8000C330</t>
  </si>
  <si>
    <t>03006010</t>
  </si>
  <si>
    <t>Branch if unit does not have Move +1</t>
  </si>
  <si>
    <t>andi r3, r6, 0x0040</t>
  </si>
  <si>
    <t>4000C330</t>
  </si>
  <si>
    <t>addiu r2, r2, 0x0001</t>
  </si>
  <si>
    <t>01004224</t>
  </si>
  <si>
    <t>Move + 1</t>
  </si>
  <si>
    <t>sb r2, 0x003A(r4)</t>
  </si>
  <si>
    <t>3A0082A0</t>
  </si>
  <si>
    <t>Store new Move</t>
  </si>
  <si>
    <t>lbu r5, 0x003B(r4)</t>
  </si>
  <si>
    <t>3B008590</t>
  </si>
  <si>
    <t>Load unit's Jump</t>
  </si>
  <si>
    <t>Branch if the unit doesn't have Jump +2</t>
  </si>
  <si>
    <t>andi r3, r6, 0x0020</t>
  </si>
  <si>
    <t>2000C330</t>
  </si>
  <si>
    <t>addiu r5, r5, 0x0002</t>
  </si>
  <si>
    <t>0200A524</t>
  </si>
  <si>
    <t>Jump + 2</t>
  </si>
  <si>
    <t>sb r5, 0x003B(r4)</t>
  </si>
  <si>
    <t>3B0085A0</t>
  </si>
  <si>
    <t>Store new Jump</t>
  </si>
  <si>
    <t>lbu r2, 0x0036(r4)</t>
  </si>
  <si>
    <t>36008290</t>
  </si>
  <si>
    <t>Load Unit's PA</t>
  </si>
  <si>
    <t>Branch if unit does not have Attack Boost</t>
  </si>
  <si>
    <t>andi r3, r6, 0x0010</t>
  </si>
  <si>
    <t>1000C330</t>
  </si>
  <si>
    <t>addiu r2, r2, 0x0002</t>
  </si>
  <si>
    <t>02004224</t>
  </si>
  <si>
    <t>PA + 2</t>
  </si>
  <si>
    <t>sb r2, 0x0036(r4)</t>
  </si>
  <si>
    <t>360082A0</t>
  </si>
  <si>
    <t>Store new PA</t>
  </si>
  <si>
    <t>lbu r5, 0x0037(r4)</t>
  </si>
  <si>
    <t>37008590</t>
  </si>
  <si>
    <t>Load Unit's MA</t>
  </si>
  <si>
    <t>Branch if the unit doesn't have Magic Boost</t>
  </si>
  <si>
    <t>andi r3, r6, 0x0008</t>
  </si>
  <si>
    <t>0800C330</t>
  </si>
  <si>
    <t>MA + 2</t>
  </si>
  <si>
    <t>sb r5, 0x0037(r4)</t>
  </si>
  <si>
    <t>370085A0</t>
  </si>
  <si>
    <t>Store new MA</t>
  </si>
  <si>
    <t>lbu r2, 0x0038(r4)</t>
  </si>
  <si>
    <t>38008290</t>
  </si>
  <si>
    <t>Load Speed</t>
  </si>
  <si>
    <t>Speed + 1</t>
  </si>
  <si>
    <t>sb r2, 0x0038(r4)</t>
  </si>
  <si>
    <t>380082A0</t>
  </si>
  <si>
    <t>Store new Speed</t>
  </si>
  <si>
    <t>429C0008</t>
  </si>
  <si>
    <t>andi r3, r6, 0x0004</t>
  </si>
  <si>
    <t>0400C330</t>
  </si>
  <si>
    <t>Prep Jump +3 check</t>
  </si>
  <si>
    <t>0x80027108</t>
  </si>
  <si>
    <t>lbu r2, 0x0043(r4)</t>
  </si>
  <si>
    <t>43008290</t>
  </si>
  <si>
    <t>Load Class Evade</t>
  </si>
  <si>
    <t>addiu r2, r2, 0x0014</t>
  </si>
  <si>
    <t>14004224</t>
  </si>
  <si>
    <t>EV + 20</t>
  </si>
  <si>
    <t>sb r2, 0x0043(r4)</t>
  </si>
  <si>
    <t>430082A0</t>
  </si>
  <si>
    <t>Store new CE</t>
  </si>
  <si>
    <t>5E720108</t>
  </si>
  <si>
    <t>0x80122F58</t>
  </si>
  <si>
    <t>F2F8040C</t>
  </si>
  <si>
    <t>E08B0408</t>
  </si>
  <si>
    <t>0x80122EAC</t>
  </si>
  <si>
    <t>12F9040C</t>
  </si>
  <si>
    <t>BC8B0408</t>
  </si>
  <si>
    <t>0x8013E3C8</t>
  </si>
  <si>
    <t>lhu r2, 0x0078(r29)</t>
  </si>
  <si>
    <t>7800A297</t>
  </si>
  <si>
    <t>lhu r3, 0x0038(r29)</t>
  </si>
  <si>
    <t>3800A397</t>
  </si>
  <si>
    <t>23104300</t>
  </si>
  <si>
    <t>sh r2, 0x0000(r18)</t>
  </si>
  <si>
    <t>000042A6</t>
  </si>
  <si>
    <t>lhu r2, 0x007C(r29)</t>
  </si>
  <si>
    <t>7C00A297</t>
  </si>
  <si>
    <t>lhu r3, 0x003C(r29)</t>
  </si>
  <si>
    <t>3C00A397</t>
  </si>
  <si>
    <t>sh r2, 0x0004(r18)</t>
  </si>
  <si>
    <t>040042A6</t>
  </si>
  <si>
    <t>lhu r2, 0x008A(r29)</t>
  </si>
  <si>
    <t>8A00A297</t>
  </si>
  <si>
    <t>lhu r3, 0x004A(r29)</t>
  </si>
  <si>
    <t>4A00A397</t>
  </si>
  <si>
    <t>sh r2, 0x0012(r18)</t>
  </si>
  <si>
    <t>120042A6</t>
  </si>
  <si>
    <t>lhu r2, 0x0094(r29)</t>
  </si>
  <si>
    <t>9400A297</t>
  </si>
  <si>
    <t>lhu r3, 0x0054(r29)</t>
  </si>
  <si>
    <t>5400A397</t>
  </si>
  <si>
    <t>sh r2, 0x001C(r18)</t>
  </si>
  <si>
    <t>1C0042A6</t>
  </si>
  <si>
    <t>lhu r2, 0x007A(r29)</t>
  </si>
  <si>
    <t>7A00A297</t>
  </si>
  <si>
    <t>lhu r3, 0x003A(r29)</t>
  </si>
  <si>
    <t>3A00A397</t>
  </si>
  <si>
    <t>sh r2, 0x0002(r18)</t>
  </si>
  <si>
    <t>020042A6</t>
  </si>
  <si>
    <t>lhu r2, 0x008C(r29)</t>
  </si>
  <si>
    <t>8C00A297</t>
  </si>
  <si>
    <t>lhu r3, 0x004C(r29)</t>
  </si>
  <si>
    <t>4C00A397</t>
  </si>
  <si>
    <t>sh r2, 0x0014(r18)</t>
  </si>
  <si>
    <t>140042A6</t>
  </si>
  <si>
    <t>ori r2, r0, 0x01E6</t>
  </si>
  <si>
    <t>E6010234</t>
  </si>
  <si>
    <t>02005014</t>
  </si>
  <si>
    <t>ori r2, r0, 0x0000</t>
  </si>
  <si>
    <t>00000234</t>
  </si>
  <si>
    <t>000022A6</t>
  </si>
  <si>
    <t>ori r2, r0, 0x01E7</t>
  </si>
  <si>
    <t>E7010234</t>
  </si>
  <si>
    <t>040022A6</t>
  </si>
  <si>
    <t>ori r2, r0, 0x01E8</t>
  </si>
  <si>
    <t>E8010234</t>
  </si>
  <si>
    <t>120022A6</t>
  </si>
  <si>
    <t>ori r2, r0, 0x01E9</t>
  </si>
  <si>
    <t>E9010234</t>
  </si>
  <si>
    <t>1C0022A6</t>
  </si>
  <si>
    <t>ori r2, r0, 0x01EA</t>
  </si>
  <si>
    <t>EA010234</t>
  </si>
  <si>
    <t>020022A6</t>
  </si>
  <si>
    <t>ori r2, r0, 0x01EB</t>
  </si>
  <si>
    <t>EB010234</t>
  </si>
  <si>
    <t>ori r2, r0, 0x0014</t>
  </si>
  <si>
    <t>14000234</t>
  </si>
  <si>
    <t>sh r2, 0x0014(r17)</t>
  </si>
  <si>
    <t>140022A6</t>
  </si>
  <si>
    <t>j 0x80122F80</t>
  </si>
  <si>
    <t>j 0x80122EF0</t>
  </si>
  <si>
    <t>Transparent not lost on action or taking damage</t>
  </si>
  <si>
    <t>Transparent status is no longer removed after taking an action or taking damage.</t>
  </si>
  <si>
    <t>0x8018D894</t>
  </si>
  <si>
    <t>beq r0, r0, 0x8018D8EC</t>
  </si>
  <si>
    <t>Unconditional branch, as opposed to branch if no action taken</t>
  </si>
  <si>
    <t>0x8018C440</t>
  </si>
  <si>
    <t>0x8018AC8C</t>
  </si>
  <si>
    <t>beq r0, r0, 0x8018ACD4</t>
  </si>
  <si>
    <t>Defend not removed on act</t>
  </si>
  <si>
    <t>Defend status is no longer removed after taking an action.</t>
  </si>
  <si>
    <t>0x8018326C</t>
  </si>
  <si>
    <t>beq r0, r0, 0x80183280</t>
  </si>
  <si>
    <t>Unconditional branch, as opposed to branch if doesn't have defend</t>
  </si>
  <si>
    <t>Patch</t>
  </si>
  <si>
    <t>Unit Data</t>
  </si>
  <si>
    <t>Status ID</t>
  </si>
  <si>
    <t>0x8018B560</t>
  </si>
  <si>
    <t>lui r1,0x8019</t>
  </si>
  <si>
    <t>r1 - r3 free</t>
  </si>
  <si>
    <t>lw r2,0x2d94(r1)</t>
  </si>
  <si>
    <t>Load Attacker's Data</t>
  </si>
  <si>
    <t>Branch if the weapon already has a proc</t>
  </si>
  <si>
    <t>lbu r3,0x0004(r17)</t>
  </si>
  <si>
    <t>lbu r2,0x0094(r2)</t>
  </si>
  <si>
    <t>Load Support set</t>
  </si>
  <si>
    <t>Branch if Weapon Power = 0 (No Fists)</t>
  </si>
  <si>
    <t>andi r2,r2,0x0020</t>
  </si>
  <si>
    <t>Branch if support set not active</t>
  </si>
  <si>
    <t>ori r4,r0,0x0009</t>
  </si>
  <si>
    <t>sb r4,0x38da(r1)</t>
  </si>
  <si>
    <t>Store Proc ID</t>
  </si>
  <si>
    <t>This is intended to be used with CT Magic. Unless you want permanent Transparent.</t>
  </si>
  <si>
    <t>This is intended to be used with CT Magic. Unless you want permanent Defending.</t>
  </si>
  <si>
    <t>91</t>
  </si>
  <si>
    <t>Inflict Status: ID to weapon attacks (except Fists) that do not have a proc already.</t>
  </si>
  <si>
    <t>New Support: Inflict Status (ID) to Weapon Attacks</t>
  </si>
  <si>
    <t>Check your FFTPatcher to make sure you are adding (or cancelling) the status you want to be. Defaulted to 09 (Poison).</t>
  </si>
  <si>
    <t>Charge can have an assigned status inflict ID, overwriting the weapons status effect (IE Poison Shot inflicts Poison). Use the Patcher to determine what Status ID to use under the "Inflict Status" tab.</t>
  </si>
  <si>
    <t>Branch if highest level is not at least equal the requirement</t>
  </si>
  <si>
    <t>Load Equipped Flag</t>
  </si>
  <si>
    <t>Store new Equipped Flag</t>
  </si>
  <si>
    <t>Branch if nothing is equipped</t>
  </si>
  <si>
    <t>r4 = Secondary Attribute</t>
  </si>
  <si>
    <t>Branch if not equipped</t>
  </si>
  <si>
    <t>0x8015E788</t>
  </si>
  <si>
    <t>Disable Secret Hunt</t>
  </si>
  <si>
    <t>This is defaulted over Secret Hunt. Edit unit data to choose which data is checked. See http://ffhacktics.com/wiki/Data/Table_Locations for more information.</t>
  </si>
  <si>
    <t>Removes the vanilla function of Secret Hunt; poaching monsters.</t>
  </si>
  <si>
    <t>0x80187D8C</t>
  </si>
  <si>
    <t>Unconditional branch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</si>
</sst>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1"/>
      <name val="Calibri"/>
      <family val="2"/>
    </font>
    <font>
      <b/>
      <sz val="13"/>
      <color theme="1"/>
      <name val="Calibri"/>
      <family val="2"/>
      <scheme val="minor"/>
    </font>
    <font>
      <u/>
      <sz val="11"/>
      <color theme="10"/>
      <name val="Calibri"/>
      <family val="2"/>
    </font>
    <font>
      <sz val="11"/>
      <name val="Calibri"/>
      <family val="2"/>
      <scheme val="minor"/>
    </font>
    <font>
      <b/>
      <sz val="11"/>
      <name val="Calibri"/>
      <family val="2"/>
      <scheme val="minor"/>
    </font>
    <font>
      <i/>
      <sz val="11"/>
      <color theme="1"/>
      <name val="Calibri"/>
      <family val="2"/>
      <scheme val="minor"/>
    </font>
    <font>
      <sz val="11"/>
      <color rgb="FF000000"/>
      <name val="Calibri"/>
      <family val="2"/>
    </font>
  </fonts>
  <fills count="29">
    <fill>
      <patternFill patternType="none"/>
    </fill>
    <fill>
      <patternFill patternType="gray125"/>
    </fill>
    <fill>
      <patternFill patternType="solid">
        <fgColor theme="0" tint="-0.249977111117893"/>
        <bgColor indexed="64"/>
      </patternFill>
    </fill>
    <fill>
      <patternFill patternType="solid">
        <fgColor rgb="FFE0E060"/>
        <bgColor indexed="64"/>
      </patternFill>
    </fill>
    <fill>
      <patternFill patternType="solid">
        <fgColor rgb="FFE060A0"/>
        <bgColor indexed="64"/>
      </patternFill>
    </fill>
    <fill>
      <patternFill patternType="solid">
        <fgColor rgb="FFE0A060"/>
        <bgColor indexed="64"/>
      </patternFill>
    </fill>
    <fill>
      <patternFill patternType="solid">
        <fgColor rgb="FFE060E0"/>
        <bgColor indexed="64"/>
      </patternFill>
    </fill>
    <fill>
      <patternFill patternType="solid">
        <fgColor rgb="FF60A0A0"/>
        <bgColor indexed="64"/>
      </patternFill>
    </fill>
    <fill>
      <patternFill patternType="solid">
        <fgColor rgb="FFA060A0"/>
        <bgColor indexed="64"/>
      </patternFill>
    </fill>
    <fill>
      <patternFill patternType="solid">
        <fgColor rgb="FF60E0A0"/>
        <bgColor indexed="64"/>
      </patternFill>
    </fill>
    <fill>
      <patternFill patternType="solid">
        <fgColor rgb="FF60A060"/>
        <bgColor indexed="64"/>
      </patternFill>
    </fill>
    <fill>
      <patternFill patternType="solid">
        <fgColor rgb="FF60E0E0"/>
        <bgColor indexed="64"/>
      </patternFill>
    </fill>
    <fill>
      <patternFill patternType="solid">
        <fgColor rgb="FFE0E0E0"/>
        <bgColor indexed="64"/>
      </patternFill>
    </fill>
    <fill>
      <patternFill patternType="solid">
        <fgColor rgb="FFE0A0A0"/>
        <bgColor indexed="64"/>
      </patternFill>
    </fill>
    <fill>
      <patternFill patternType="solid">
        <fgColor rgb="FFA0A0A0"/>
        <bgColor indexed="64"/>
      </patternFill>
    </fill>
    <fill>
      <patternFill patternType="solid">
        <fgColor rgb="FF60A0E0"/>
        <bgColor indexed="64"/>
      </patternFill>
    </fill>
    <fill>
      <patternFill patternType="solid">
        <fgColor rgb="FFA0E0A0"/>
        <bgColor indexed="64"/>
      </patternFill>
    </fill>
    <fill>
      <patternFill patternType="solid">
        <fgColor rgb="FFE0E0A0"/>
        <bgColor indexed="64"/>
      </patternFill>
    </fill>
    <fill>
      <patternFill patternType="solid">
        <fgColor rgb="FFA060E0"/>
        <bgColor indexed="64"/>
      </patternFill>
    </fill>
    <fill>
      <patternFill patternType="solid">
        <fgColor rgb="FFE0A0E0"/>
        <bgColor indexed="64"/>
      </patternFill>
    </fill>
    <fill>
      <patternFill patternType="solid">
        <fgColor rgb="FFA0E060"/>
        <bgColor indexed="64"/>
      </patternFill>
    </fill>
    <fill>
      <patternFill patternType="solid">
        <fgColor rgb="FFA0E0E0"/>
        <bgColor indexed="64"/>
      </patternFill>
    </fill>
    <fill>
      <patternFill patternType="solid">
        <fgColor rgb="FFA0A060"/>
        <bgColor indexed="64"/>
      </patternFill>
    </fill>
    <fill>
      <patternFill patternType="solid">
        <fgColor rgb="FF6060E0"/>
        <bgColor indexed="64"/>
      </patternFill>
    </fill>
    <fill>
      <patternFill patternType="solid">
        <fgColor rgb="FFE06060"/>
        <bgColor indexed="64"/>
      </patternFill>
    </fill>
    <fill>
      <patternFill patternType="solid">
        <fgColor rgb="FFA0A0E0"/>
        <bgColor indexed="64"/>
      </patternFill>
    </fill>
    <fill>
      <patternFill patternType="solid">
        <fgColor rgb="FF60E060"/>
        <bgColor indexed="64"/>
      </patternFill>
    </fill>
    <fill>
      <patternFill patternType="solid">
        <fgColor theme="6" tint="0.39997558519241921"/>
        <bgColor indexed="64"/>
      </patternFill>
    </fill>
    <fill>
      <patternFill patternType="solid">
        <fgColor theme="6"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96">
    <xf numFmtId="0" fontId="0" fillId="0" borderId="0" xfId="0"/>
    <xf numFmtId="0" fontId="0" fillId="2" borderId="0" xfId="0" applyFill="1"/>
    <xf numFmtId="0" fontId="2" fillId="2" borderId="0" xfId="0" applyNumberFormat="1" applyFont="1" applyFill="1" applyAlignment="1">
      <alignment horizontal="center"/>
    </xf>
    <xf numFmtId="0" fontId="3" fillId="2" borderId="0" xfId="0" applyFont="1" applyFill="1"/>
    <xf numFmtId="0" fontId="3" fillId="0" borderId="0" xfId="0" applyNumberFormat="1" applyFont="1" applyFill="1" applyAlignment="1">
      <alignment horizontal="left"/>
    </xf>
    <xf numFmtId="0" fontId="0" fillId="2" borderId="0" xfId="0" applyFill="1" applyAlignment="1">
      <alignment horizontal="left" indent="1"/>
    </xf>
    <xf numFmtId="0" fontId="3" fillId="0" borderId="0" xfId="0" applyFont="1" applyFill="1" applyAlignment="1">
      <alignment horizontal="left" indent="1"/>
    </xf>
    <xf numFmtId="0" fontId="0" fillId="0" borderId="0" xfId="0" applyAlignment="1">
      <alignment horizontal="left" indent="1"/>
    </xf>
    <xf numFmtId="0" fontId="0" fillId="0" borderId="0" xfId="0" applyNumberFormat="1"/>
    <xf numFmtId="0" fontId="1" fillId="0" borderId="0" xfId="0" applyFont="1" applyAlignment="1">
      <alignment horizontal="center"/>
    </xf>
    <xf numFmtId="0" fontId="3" fillId="0" borderId="0" xfId="0" applyNumberFormat="1" applyFont="1" applyFill="1" applyAlignment="1">
      <alignment horizontal="left" indent="1"/>
    </xf>
    <xf numFmtId="0" fontId="0" fillId="0" borderId="0" xfId="0" applyFill="1" applyAlignment="1">
      <alignment horizontal="left" indent="1"/>
    </xf>
    <xf numFmtId="0" fontId="0" fillId="0" borderId="0" xfId="0" applyNumberFormat="1" applyFill="1" applyAlignment="1">
      <alignment horizontal="left" indent="1"/>
    </xf>
    <xf numFmtId="0" fontId="0" fillId="0" borderId="0" xfId="0" applyFill="1" applyBorder="1" applyAlignment="1">
      <alignment horizontal="left" indent="1"/>
    </xf>
    <xf numFmtId="0" fontId="3" fillId="0" borderId="0" xfId="0" applyFont="1" applyFill="1" applyBorder="1"/>
    <xf numFmtId="0" fontId="0" fillId="0" borderId="0" xfId="0" applyFill="1" applyBorder="1"/>
    <xf numFmtId="0" fontId="0" fillId="0" borderId="0" xfId="0" quotePrefix="1" applyFill="1" applyBorder="1"/>
    <xf numFmtId="0" fontId="0" fillId="2" borderId="0" xfId="0" applyFill="1" applyBorder="1"/>
    <xf numFmtId="0" fontId="0" fillId="2" borderId="0" xfId="0" quotePrefix="1" applyFill="1" applyBorder="1"/>
    <xf numFmtId="0" fontId="0" fillId="0" borderId="0" xfId="0" applyNumberFormat="1" applyFill="1" applyBorder="1"/>
    <xf numFmtId="0" fontId="0" fillId="0" borderId="0" xfId="0" quotePrefix="1" applyNumberFormat="1" applyFill="1" applyBorder="1"/>
    <xf numFmtId="0" fontId="2" fillId="0" borderId="0" xfId="0" applyNumberFormat="1" applyFont="1" applyFill="1" applyBorder="1" applyAlignment="1">
      <alignment horizontal="center"/>
    </xf>
    <xf numFmtId="0" fontId="0" fillId="2" borderId="0" xfId="0" applyNumberFormat="1" applyFill="1" applyAlignment="1">
      <alignment horizontal="left" indent="1"/>
    </xf>
    <xf numFmtId="0" fontId="0" fillId="2" borderId="0" xfId="0" applyFill="1" applyBorder="1" applyAlignment="1">
      <alignment horizontal="left" indent="1"/>
    </xf>
    <xf numFmtId="0" fontId="0" fillId="2" borderId="0" xfId="0" applyNumberFormat="1" applyFill="1" applyBorder="1" applyAlignment="1">
      <alignment horizontal="left" indent="1"/>
    </xf>
    <xf numFmtId="0" fontId="1" fillId="0" borderId="0" xfId="0" applyFont="1"/>
    <xf numFmtId="0" fontId="0" fillId="0" borderId="0" xfId="0" quotePrefix="1" applyFill="1" applyAlignment="1">
      <alignment horizontal="left" indent="1"/>
    </xf>
    <xf numFmtId="0" fontId="0" fillId="0" borderId="0" xfId="0" quotePrefix="1" applyNumberFormat="1" applyFill="1" applyAlignment="1">
      <alignment horizontal="left" indent="1"/>
    </xf>
    <xf numFmtId="0" fontId="0" fillId="2" borderId="0" xfId="0" applyFill="1" applyAlignment="1">
      <alignment horizontal="center"/>
    </xf>
    <xf numFmtId="0" fontId="4" fillId="2" borderId="0" xfId="1" applyFill="1" applyAlignment="1" applyProtection="1"/>
    <xf numFmtId="0" fontId="0" fillId="0" borderId="0" xfId="0" quotePrefix="1"/>
    <xf numFmtId="0" fontId="5" fillId="0" borderId="0" xfId="0" applyFont="1" applyFill="1" applyAlignment="1">
      <alignment horizontal="left" indent="1"/>
    </xf>
    <xf numFmtId="0" fontId="6" fillId="0" borderId="0" xfId="0" applyFont="1" applyFill="1" applyAlignment="1">
      <alignment horizontal="center"/>
    </xf>
    <xf numFmtId="0" fontId="5" fillId="0" borderId="0" xfId="0" applyFont="1" applyFill="1"/>
    <xf numFmtId="0" fontId="7" fillId="0" borderId="0" xfId="0" quotePrefix="1" applyFont="1"/>
    <xf numFmtId="0" fontId="0" fillId="0" borderId="0" xfId="0" quotePrefix="1" applyNumberFormat="1"/>
    <xf numFmtId="0" fontId="0" fillId="3" borderId="0" xfId="0" applyFill="1"/>
    <xf numFmtId="0" fontId="0" fillId="4" borderId="0" xfId="0" applyFill="1"/>
    <xf numFmtId="0" fontId="1" fillId="3" borderId="0" xfId="0" applyFont="1" applyFill="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0" fillId="6" borderId="0" xfId="0" applyFill="1"/>
    <xf numFmtId="0" fontId="1" fillId="6" borderId="0" xfId="0" applyFont="1" applyFill="1" applyAlignment="1">
      <alignment horizontal="center"/>
    </xf>
    <xf numFmtId="0" fontId="0" fillId="7" borderId="0" xfId="0" applyFill="1"/>
    <xf numFmtId="0" fontId="0" fillId="5" borderId="0" xfId="0" applyFill="1"/>
    <xf numFmtId="0" fontId="1" fillId="7" borderId="0" xfId="0" applyFont="1" applyFill="1" applyAlignment="1">
      <alignment horizontal="center"/>
    </xf>
    <xf numFmtId="0" fontId="1" fillId="8" borderId="0" xfId="0" applyFont="1" applyFill="1" applyAlignment="1">
      <alignment horizontal="center"/>
    </xf>
    <xf numFmtId="0" fontId="0" fillId="9" borderId="0" xfId="0" applyFill="1"/>
    <xf numFmtId="0" fontId="1" fillId="10" borderId="0" xfId="0" applyFont="1" applyFill="1" applyAlignment="1">
      <alignment horizontal="center"/>
    </xf>
    <xf numFmtId="0" fontId="0" fillId="11" borderId="0" xfId="0" applyFill="1"/>
    <xf numFmtId="0" fontId="1" fillId="11" borderId="0" xfId="0" applyFont="1" applyFill="1" applyAlignment="1">
      <alignment horizontal="center"/>
    </xf>
    <xf numFmtId="0" fontId="0" fillId="12" borderId="0" xfId="0" applyFill="1"/>
    <xf numFmtId="0" fontId="1" fillId="12" borderId="0" xfId="0" applyFont="1" applyFill="1" applyAlignment="1">
      <alignment horizontal="center"/>
    </xf>
    <xf numFmtId="0" fontId="0" fillId="8" borderId="0" xfId="0" applyFill="1"/>
    <xf numFmtId="0" fontId="1" fillId="9" borderId="0" xfId="0" applyFont="1" applyFill="1" applyAlignment="1">
      <alignment horizontal="center"/>
    </xf>
    <xf numFmtId="0" fontId="0" fillId="10" borderId="0" xfId="0" applyFill="1"/>
    <xf numFmtId="0" fontId="0" fillId="13" borderId="0" xfId="0" applyFill="1"/>
    <xf numFmtId="0" fontId="1" fillId="13" borderId="0" xfId="0" applyFont="1" applyFill="1" applyAlignment="1">
      <alignment horizontal="center"/>
    </xf>
    <xf numFmtId="0" fontId="1" fillId="14" borderId="0" xfId="0" applyFont="1" applyFill="1" applyAlignment="1">
      <alignment horizontal="center"/>
    </xf>
    <xf numFmtId="0" fontId="0" fillId="15" borderId="0" xfId="0" applyFill="1"/>
    <xf numFmtId="0" fontId="1" fillId="16" borderId="0" xfId="0" applyFont="1" applyFill="1" applyAlignment="1">
      <alignment horizontal="center"/>
    </xf>
    <xf numFmtId="0" fontId="0" fillId="17" borderId="0" xfId="0" applyFill="1"/>
    <xf numFmtId="0" fontId="1" fillId="18" borderId="0" xfId="0" applyFont="1" applyFill="1" applyAlignment="1">
      <alignment horizontal="center"/>
    </xf>
    <xf numFmtId="0" fontId="0" fillId="19" borderId="0" xfId="0" applyFill="1"/>
    <xf numFmtId="0" fontId="1" fillId="19" borderId="0" xfId="0" applyFont="1" applyFill="1" applyAlignment="1">
      <alignment horizontal="center"/>
    </xf>
    <xf numFmtId="0" fontId="0" fillId="20" borderId="0" xfId="0" applyFill="1"/>
    <xf numFmtId="0" fontId="0" fillId="14" borderId="0" xfId="0" applyFill="1"/>
    <xf numFmtId="0" fontId="1" fillId="17" borderId="0" xfId="0" applyFont="1" applyFill="1" applyAlignment="1">
      <alignment horizontal="center"/>
    </xf>
    <xf numFmtId="0" fontId="0" fillId="18" borderId="0" xfId="0" applyFill="1"/>
    <xf numFmtId="0" fontId="1" fillId="20" borderId="0" xfId="0" applyFont="1" applyFill="1" applyAlignment="1">
      <alignment horizontal="center"/>
    </xf>
    <xf numFmtId="0" fontId="0" fillId="21" borderId="0" xfId="0" applyFill="1"/>
    <xf numFmtId="0" fontId="1" fillId="21" borderId="0" xfId="0" applyFont="1" applyFill="1" applyAlignment="1">
      <alignment horizontal="center"/>
    </xf>
    <xf numFmtId="0" fontId="1" fillId="15" borderId="0" xfId="0" applyFont="1" applyFill="1" applyAlignment="1">
      <alignment horizontal="center"/>
    </xf>
    <xf numFmtId="0" fontId="0" fillId="22" borderId="0" xfId="0" applyFill="1"/>
    <xf numFmtId="0" fontId="1" fillId="22" borderId="0" xfId="0" applyFont="1" applyFill="1" applyAlignment="1">
      <alignment horizontal="center"/>
    </xf>
    <xf numFmtId="0" fontId="0" fillId="16" borderId="0" xfId="0" applyFill="1"/>
    <xf numFmtId="0" fontId="1" fillId="23" borderId="0" xfId="0" applyFont="1" applyFill="1" applyAlignment="1">
      <alignment horizontal="center"/>
    </xf>
    <xf numFmtId="0" fontId="0" fillId="24" borderId="0" xfId="0" applyFill="1"/>
    <xf numFmtId="0" fontId="1" fillId="24" borderId="0" xfId="0" applyFont="1" applyFill="1" applyAlignment="1">
      <alignment horizontal="center"/>
    </xf>
    <xf numFmtId="0" fontId="0" fillId="25" borderId="0" xfId="0" applyFill="1"/>
    <xf numFmtId="0" fontId="0" fillId="26" borderId="0" xfId="0" applyFill="1"/>
    <xf numFmtId="0" fontId="1" fillId="26" borderId="0" xfId="0" applyFont="1" applyFill="1" applyAlignment="1">
      <alignment horizontal="center"/>
    </xf>
    <xf numFmtId="0" fontId="0" fillId="23" borderId="0" xfId="0" applyFill="1"/>
    <xf numFmtId="0" fontId="1" fillId="25" borderId="0" xfId="0" applyFont="1" applyFill="1" applyAlignment="1">
      <alignment horizontal="center"/>
    </xf>
    <xf numFmtId="0" fontId="2" fillId="0" borderId="0" xfId="0" applyNumberFormat="1" applyFont="1" applyFill="1" applyAlignment="1">
      <alignment horizontal="center"/>
    </xf>
    <xf numFmtId="0" fontId="5" fillId="0" borderId="0" xfId="0" quotePrefix="1" applyNumberFormat="1" applyFont="1" applyFill="1"/>
    <xf numFmtId="0" fontId="5" fillId="0" borderId="0" xfId="0" applyNumberFormat="1" applyFont="1" applyFill="1"/>
    <xf numFmtId="0" fontId="5" fillId="0" borderId="0" xfId="0" quotePrefix="1" applyFont="1" applyFill="1"/>
    <xf numFmtId="0" fontId="0" fillId="2" borderId="0" xfId="0" quotePrefix="1" applyFill="1"/>
    <xf numFmtId="0" fontId="0" fillId="27" borderId="0" xfId="0" applyFill="1" applyAlignment="1">
      <alignment horizontal="center"/>
    </xf>
    <xf numFmtId="0" fontId="0" fillId="27" borderId="0" xfId="0" quotePrefix="1" applyFill="1" applyAlignment="1">
      <alignment horizontal="center"/>
    </xf>
    <xf numFmtId="0" fontId="0" fillId="27" borderId="0" xfId="0" applyFill="1"/>
    <xf numFmtId="0" fontId="0" fillId="28" borderId="0" xfId="0" applyFill="1"/>
    <xf numFmtId="0" fontId="0" fillId="28" borderId="0" xfId="0" quotePrefix="1" applyFill="1" applyAlignment="1">
      <alignment horizontal="center"/>
    </xf>
    <xf numFmtId="0" fontId="0" fillId="28" borderId="0" xfId="0" quotePrefix="1" applyFill="1"/>
    <xf numFmtId="0" fontId="0" fillId="27" borderId="0" xfId="0" applyFill="1" applyAlignment="1">
      <alignment horizontal="center"/>
    </xf>
  </cellXfs>
  <cellStyles count="2">
    <cellStyle name="Hyperlink" xfId="1" builtinId="8"/>
    <cellStyle name="Normal" xfId="0" builtinId="0"/>
  </cellStyles>
  <dxfs count="44">
    <dxf>
      <font>
        <b/>
        <i val="0"/>
      </font>
      <fill>
        <patternFill>
          <bgColor indexed="28"/>
        </patternFill>
      </fill>
    </dxf>
    <dxf>
      <font>
        <b/>
        <i val="0"/>
      </font>
      <fill>
        <patternFill>
          <bgColor indexed="25"/>
        </patternFill>
      </fill>
    </dxf>
    <dxf>
      <font>
        <b/>
        <i val="0"/>
      </font>
      <fill>
        <patternFill>
          <bgColor indexed="52"/>
        </patternFill>
      </fill>
    </dxf>
    <dxf>
      <font>
        <b/>
        <i val="0"/>
      </font>
      <fill>
        <patternFill>
          <bgColor indexed="51"/>
        </patternFill>
      </fill>
    </dxf>
    <dxf>
      <font>
        <b/>
        <i val="0"/>
      </font>
      <fill>
        <patternFill>
          <bgColor indexed="33"/>
        </patternFill>
      </fill>
    </dxf>
    <dxf>
      <font>
        <b/>
        <i val="0"/>
      </font>
      <fill>
        <patternFill>
          <bgColor indexed="49"/>
        </patternFill>
      </fill>
    </dxf>
    <dxf>
      <font>
        <b/>
        <i val="0"/>
      </font>
      <fill>
        <patternFill>
          <bgColor indexed="44"/>
        </patternFill>
      </fill>
    </dxf>
    <dxf>
      <font>
        <b/>
        <i val="0"/>
      </font>
      <fill>
        <patternFill>
          <bgColor indexed="28"/>
        </patternFill>
      </fill>
    </dxf>
    <dxf>
      <font>
        <b/>
        <i val="0"/>
      </font>
      <fill>
        <patternFill>
          <bgColor indexed="25"/>
        </patternFill>
      </fill>
    </dxf>
    <dxf>
      <font>
        <b/>
        <i val="0"/>
      </font>
      <fill>
        <patternFill>
          <bgColor indexed="52"/>
        </patternFill>
      </fill>
    </dxf>
    <dxf>
      <font>
        <b/>
        <i val="0"/>
      </font>
      <fill>
        <patternFill>
          <bgColor indexed="51"/>
        </patternFill>
      </fill>
    </dxf>
    <dxf>
      <font>
        <b/>
        <i val="0"/>
      </font>
      <fill>
        <patternFill>
          <bgColor indexed="33"/>
        </patternFill>
      </fill>
    </dxf>
    <dxf>
      <font>
        <b/>
        <i val="0"/>
      </font>
      <fill>
        <patternFill>
          <bgColor indexed="49"/>
        </patternFill>
      </fill>
    </dxf>
    <dxf>
      <font>
        <b/>
        <i val="0"/>
      </font>
      <fill>
        <patternFill>
          <bgColor indexed="44"/>
        </patternFill>
      </fill>
    </dxf>
    <dxf>
      <font>
        <b/>
        <i val="0"/>
      </font>
      <fill>
        <patternFill>
          <bgColor indexed="28"/>
        </patternFill>
      </fill>
    </dxf>
    <dxf>
      <font>
        <b/>
        <i val="0"/>
      </font>
      <fill>
        <patternFill>
          <bgColor indexed="25"/>
        </patternFill>
      </fill>
    </dxf>
    <dxf>
      <font>
        <b/>
        <i val="0"/>
      </font>
      <fill>
        <patternFill>
          <bgColor indexed="52"/>
        </patternFill>
      </fill>
    </dxf>
    <dxf>
      <font>
        <b/>
        <i val="0"/>
      </font>
      <fill>
        <patternFill>
          <bgColor indexed="51"/>
        </patternFill>
      </fill>
    </dxf>
    <dxf>
      <font>
        <b/>
        <i val="0"/>
      </font>
      <fill>
        <patternFill>
          <bgColor indexed="33"/>
        </patternFill>
      </fill>
    </dxf>
    <dxf>
      <font>
        <b/>
        <i val="0"/>
      </font>
      <fill>
        <patternFill>
          <bgColor indexed="49"/>
        </patternFill>
      </fill>
    </dxf>
    <dxf>
      <font>
        <b/>
        <i val="0"/>
      </font>
      <fill>
        <patternFill>
          <bgColor indexed="44"/>
        </patternFill>
      </fill>
    </dxf>
    <dxf>
      <font>
        <b/>
        <i val="0"/>
      </font>
      <fill>
        <patternFill>
          <bgColor indexed="28"/>
        </patternFill>
      </fill>
    </dxf>
    <dxf>
      <font>
        <b/>
        <i val="0"/>
      </font>
      <fill>
        <patternFill>
          <bgColor indexed="25"/>
        </patternFill>
      </fill>
    </dxf>
    <dxf>
      <font>
        <b/>
        <i val="0"/>
      </font>
      <fill>
        <patternFill>
          <bgColor indexed="52"/>
        </patternFill>
      </fill>
    </dxf>
    <dxf>
      <font>
        <b/>
        <i val="0"/>
      </font>
      <fill>
        <patternFill>
          <bgColor indexed="51"/>
        </patternFill>
      </fill>
    </dxf>
    <dxf>
      <font>
        <b/>
        <i val="0"/>
      </font>
      <fill>
        <patternFill>
          <bgColor indexed="33"/>
        </patternFill>
      </fill>
    </dxf>
    <dxf>
      <font>
        <b/>
        <i val="0"/>
      </font>
      <fill>
        <patternFill>
          <bgColor indexed="49"/>
        </patternFill>
      </fill>
    </dxf>
    <dxf>
      <font>
        <b/>
        <i val="0"/>
      </font>
      <fill>
        <patternFill>
          <bgColor indexed="44"/>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border diagonalUp="0" diagonalDown="0" outline="0">
        <left style="thin">
          <color indexed="64"/>
        </left>
        <right style="thin">
          <color indexed="64"/>
        </right>
        <top/>
        <bottom/>
      </border>
    </dxf>
    <dxf>
      <font>
        <b/>
        <i val="0"/>
        <strike val="0"/>
        <condense val="0"/>
        <extend val="0"/>
        <outline val="0"/>
        <shadow val="0"/>
        <u val="none"/>
        <vertAlign val="baseline"/>
        <sz val="13"/>
        <color theme="1"/>
        <name val="Calibri"/>
        <scheme val="minor"/>
      </font>
      <fill>
        <patternFill patternType="none">
          <fgColor indexed="64"/>
          <bgColor indexed="65"/>
        </patternFill>
      </fill>
      <border diagonalUp="0" diagonalDown="0" outline="0">
        <left style="thin">
          <color indexed="64"/>
        </left>
        <right style="thin">
          <color indexed="64"/>
        </right>
        <top/>
        <bottom/>
      </border>
    </dxf>
    <dxf>
      <numFmt numFmtId="0" formatCode="General"/>
      <fill>
        <patternFill patternType="none">
          <fgColor indexed="64"/>
          <bgColor indexed="65"/>
        </patternFill>
      </fill>
      <alignment horizontal="left" vertical="bottom" textRotation="0" wrapText="0" indent="1" justifyLastLine="0" shrinkToFit="0" readingOrder="0"/>
    </dxf>
    <dxf>
      <fill>
        <patternFill patternType="none">
          <fgColor indexed="64"/>
          <bgColor indexed="65"/>
        </patternFill>
      </fill>
      <alignment horizontal="left" vertical="bottom" textRotation="0" wrapText="0" indent="1" justifyLastLine="0" shrinkToFit="0" readingOrder="0"/>
    </dxf>
    <dxf>
      <fill>
        <patternFill patternType="none">
          <fgColor indexed="64"/>
          <bgColor auto="1"/>
        </patternFill>
      </fill>
    </dxf>
    <dxf>
      <font>
        <strike val="0"/>
        <outline val="0"/>
        <shadow val="0"/>
        <u val="none"/>
        <vertAlign val="baseline"/>
        <sz val="13"/>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numFmt numFmtId="0" formatCode="General"/>
      <fill>
        <patternFill patternType="none">
          <fgColor indexed="64"/>
          <bgColor indexed="65"/>
        </patternFill>
      </fill>
      <alignment horizontal="center" vertical="bottom" textRotation="0" wrapText="0" relativeIndent="0" justifyLastLine="0" shrinkToFit="0" readingOrder="0"/>
    </dxf>
    <dxf>
      <fill>
        <patternFill patternType="none">
          <fgColor indexed="64"/>
          <bgColor indexed="65"/>
        </patternFill>
      </fill>
      <alignment horizontal="left" vertical="bottom" textRotation="0" wrapText="0" indent="1" justifyLastLine="0" shrinkToFit="0" readingOrder="0"/>
    </dxf>
    <dxf>
      <fill>
        <patternFill patternType="none">
          <fgColor indexed="64"/>
          <bgColor auto="1"/>
        </patternFill>
      </fill>
    </dxf>
    <dxf>
      <font>
        <strike val="0"/>
        <outline val="0"/>
        <shadow val="0"/>
        <u val="none"/>
        <vertAlign val="baseline"/>
        <sz val="13"/>
        <color theme="1"/>
        <name val="Calibri"/>
        <scheme val="minor"/>
      </font>
      <fill>
        <patternFill patternType="none">
          <fgColor indexed="64"/>
          <bgColor indexed="65"/>
        </patternFill>
      </fill>
    </dxf>
  </dxfs>
  <tableStyles count="0" defaultTableStyle="TableStyleMedium9" defaultPivotStyle="PivotStyleLight16"/>
  <colors>
    <mruColors>
      <color rgb="FFF7A7E2"/>
      <color rgb="FFFF66FF"/>
      <color rgb="FF7865ED"/>
      <color rgb="FFEBE600"/>
      <color rgb="FFE7E2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xdr:colOff>
          <xdr:row>9</xdr:row>
          <xdr:rowOff>3810</xdr:rowOff>
        </xdr:from>
        <xdr:to>
          <xdr:col>4</xdr:col>
          <xdr:colOff>15240</xdr:colOff>
          <xdr:row>10</xdr:row>
          <xdr:rowOff>60960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US" sz="1100" b="0" i="0" u="none" strike="noStrike" baseline="0">
                  <a:solidFill>
                    <a:srgbClr val="000000"/>
                  </a:solidFill>
                  <a:latin typeface="Calibri"/>
                  <a:cs typeface="Calibri"/>
                </a:rPr>
                <a:t>Wipe this sheet clean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xdr:colOff>
          <xdr:row>11</xdr:row>
          <xdr:rowOff>3810</xdr:rowOff>
        </xdr:from>
        <xdr:to>
          <xdr:col>4</xdr:col>
          <xdr:colOff>15240</xdr:colOff>
          <xdr:row>12</xdr:row>
          <xdr:rowOff>60960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US" sz="1100" b="0" i="0" u="none" strike="noStrike" baseline="0">
                  <a:solidFill>
                    <a:srgbClr val="000000"/>
                  </a:solidFill>
                  <a:latin typeface="Calibri"/>
                  <a:cs typeface="Calibri"/>
                </a:rPr>
                <a:t>Wipe this sheet clean</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cksTable" displayName="HacksTable" ref="B3:C20" totalsRowShown="0" headerRowDxfId="43" dataDxfId="42">
  <autoFilter ref="B3:C20" xr:uid="{00000000-0009-0000-0100-000001000000}"/>
  <tableColumns count="2">
    <tableColumn id="1" xr3:uid="{00000000-0010-0000-0000-000001000000}" name="Hack Name" dataDxfId="41"/>
    <tableColumn id="2" xr3:uid="{00000000-0010-0000-0000-000002000000}" name="Apply?" dataDxfId="4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eplaceTable" displayName="ReplaceTable" ref="E3:F7" totalsRowShown="0" headerRowDxfId="39" dataDxfId="38">
  <autoFilter ref="E3:F7" xr:uid="{00000000-0009-0000-0100-000002000000}"/>
  <tableColumns count="2">
    <tableColumn id="1" xr3:uid="{00000000-0010-0000-0100-000001000000}" name="%Auto Replace%" dataDxfId="37"/>
    <tableColumn id="2" xr3:uid="{00000000-0010-0000-0100-000002000000}" name="With" dataDxfId="36">
      <calculatedColumnFormula>0*1</calculatedColumnFormula>
    </tableColumn>
  </tableColumns>
  <tableStyleInfo name="TableStyleMedium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FFTTextTable" displayName="FFTTextTable" ref="A1:F9" totalsRowShown="0" headerRowDxfId="35" dataDxfId="34">
  <autoFilter ref="A1:F9" xr:uid="{00000000-0009-0000-0100-000003000000}"/>
  <tableColumns count="6">
    <tableColumn id="7" xr3:uid="{00000000-0010-0000-0200-000007000000}" name="Description" dataDxfId="33"/>
    <tableColumn id="1" xr3:uid="{00000000-0010-0000-0200-000001000000}" name="Function" dataDxfId="32"/>
    <tableColumn id="2" xr3:uid="{00000000-0010-0000-0200-000002000000}" name="Parameter 1" dataDxfId="31">
      <calculatedColumnFormula>RangeAddress(#REF!)</calculatedColumnFormula>
    </tableColumn>
    <tableColumn id="3" xr3:uid="{00000000-0010-0000-0200-000003000000}" name="Parameter 2" dataDxfId="30"/>
    <tableColumn id="4" xr3:uid="{00000000-0010-0000-0200-000004000000}" name="Parameter 3" dataDxfId="29"/>
    <tableColumn id="6" xr3:uid="{00000000-0010-0000-0200-000006000000}" name="Parameter 4" dataDxfId="28">
      <calculatedColumnFormula>RangeAddress(#REF!)</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utorial_Sheet">
    <tabColor rgb="FFFFC000"/>
  </sheetPr>
  <dimension ref="B2:D11"/>
  <sheetViews>
    <sheetView workbookViewId="0"/>
  </sheetViews>
  <sheetFormatPr defaultColWidth="9.15625" defaultRowHeight="14.4" x14ac:dyDescent="0.55000000000000004"/>
  <cols>
    <col min="1" max="1" width="2.83984375" style="1" customWidth="1"/>
    <col min="2" max="16384" width="9.15625" style="1"/>
  </cols>
  <sheetData>
    <row r="2" spans="2:4" x14ac:dyDescent="0.55000000000000004">
      <c r="B2" s="1" t="s">
        <v>26</v>
      </c>
    </row>
    <row r="3" spans="2:4" x14ac:dyDescent="0.55000000000000004">
      <c r="B3" s="29" t="str">
        <f>HYPERLINK("http://ffhacktics.com/smf/index.php?topic=11594.msg219055#msg219055", "FFT Hack Template Tutorial")</f>
        <v>FFT Hack Template Tutorial</v>
      </c>
    </row>
    <row r="5" spans="2:4" x14ac:dyDescent="0.55000000000000004">
      <c r="B5" s="1" t="s">
        <v>19</v>
      </c>
    </row>
    <row r="7" spans="2:4" x14ac:dyDescent="0.55000000000000004">
      <c r="B7" s="1" t="s">
        <v>20</v>
      </c>
    </row>
    <row r="8" spans="2:4" x14ac:dyDescent="0.55000000000000004">
      <c r="B8" s="1" t="s">
        <v>21</v>
      </c>
    </row>
    <row r="10" spans="2:4" x14ac:dyDescent="0.55000000000000004">
      <c r="C10" s="28"/>
      <c r="D10" s="28"/>
    </row>
    <row r="11" spans="2:4" x14ac:dyDescent="0.55000000000000004">
      <c r="C11" s="28"/>
      <c r="D11" s="28"/>
    </row>
  </sheetData>
  <sheetProtection selectLockedCells="1" selectUnlockedCell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WipeSheet">
                <anchor moveWithCells="1" sizeWithCells="1">
                  <from>
                    <xdr:col>1</xdr:col>
                    <xdr:colOff>7620</xdr:colOff>
                    <xdr:row>9</xdr:row>
                    <xdr:rowOff>3810</xdr:rowOff>
                  </from>
                  <to>
                    <xdr:col>4</xdr:col>
                    <xdr:colOff>15240</xdr:colOff>
                    <xdr:row>10</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Code_Sheet">
    <tabColor theme="5" tint="0.39997558519241921"/>
  </sheetPr>
  <dimension ref="A1:H973"/>
  <sheetViews>
    <sheetView workbookViewId="0"/>
  </sheetViews>
  <sheetFormatPr defaultRowHeight="15" customHeight="1" x14ac:dyDescent="0.55000000000000004"/>
  <cols>
    <col min="1" max="1" width="18.68359375" style="7" customWidth="1"/>
    <col min="2" max="2" width="15.68359375" style="8" customWidth="1"/>
    <col min="3" max="3" width="24.68359375" style="9" customWidth="1"/>
    <col min="4" max="4" width="12.68359375" style="9" customWidth="1"/>
    <col min="5" max="5" width="25.68359375" customWidth="1"/>
    <col min="6" max="6" width="9" hidden="1" customWidth="1"/>
    <col min="7" max="7" width="30.68359375" customWidth="1"/>
    <col min="8" max="8" width="11.578125" customWidth="1"/>
  </cols>
  <sheetData>
    <row r="1" spans="1:7" ht="15" customHeight="1" x14ac:dyDescent="0.55000000000000004">
      <c r="A1" s="7" t="s">
        <v>22</v>
      </c>
      <c r="B1" s="35" t="s">
        <v>70</v>
      </c>
      <c r="G1" s="30" t="s">
        <v>27</v>
      </c>
    </row>
    <row r="3" spans="1:7" ht="15" customHeight="1" x14ac:dyDescent="0.55000000000000004">
      <c r="A3" s="7" t="s">
        <v>28</v>
      </c>
      <c r="B3" s="35" t="s">
        <v>71</v>
      </c>
      <c r="G3" s="30" t="s">
        <v>27</v>
      </c>
    </row>
    <row r="4" spans="1:7" ht="15" customHeight="1" x14ac:dyDescent="0.55000000000000004">
      <c r="B4" s="35" t="s">
        <v>72</v>
      </c>
      <c r="G4" s="30" t="s">
        <v>27</v>
      </c>
    </row>
    <row r="6" spans="1:7" ht="15" customHeight="1" x14ac:dyDescent="0.55000000000000004">
      <c r="A6" s="7" t="s">
        <v>25</v>
      </c>
      <c r="B6" s="8" t="s">
        <v>73</v>
      </c>
      <c r="C6" s="9" t="s">
        <v>24</v>
      </c>
      <c r="D6" s="9" t="str">
        <f>D34</f>
        <v>0x8018D220</v>
      </c>
      <c r="E6" s="30" t="s">
        <v>74</v>
      </c>
    </row>
    <row r="8" spans="1:7" ht="15" customHeight="1" x14ac:dyDescent="0.55000000000000004">
      <c r="A8" s="7" t="s">
        <v>23</v>
      </c>
      <c r="C8" s="9" t="s">
        <v>24</v>
      </c>
      <c r="D8" s="9" t="s">
        <v>75</v>
      </c>
      <c r="E8" t="s">
        <v>76</v>
      </c>
      <c r="F8" s="30"/>
    </row>
    <row r="9" spans="1:7" ht="15" customHeight="1" x14ac:dyDescent="0.55000000000000004">
      <c r="D9" s="9" t="str">
        <f>LEFT(INDEX(D:D,ROW()-1),3)&amp;DEC2HEX(4+HEX2DEC(MID(INDEX(D:D,ROW()-1),4,7)),7)</f>
        <v>0x8018D1BC</v>
      </c>
      <c r="E9" t="s">
        <v>77</v>
      </c>
      <c r="F9" s="30"/>
    </row>
    <row r="10" spans="1:7" ht="15" customHeight="1" x14ac:dyDescent="0.55000000000000004">
      <c r="D10" s="9" t="str">
        <f>LEFT(INDEX(D:D,ROW()-1),3)&amp;DEC2HEX(4+HEX2DEC(MID(INDEX(D:D,ROW()-1),4,7)),7)</f>
        <v>0x8018D1C0</v>
      </c>
      <c r="E10" t="s">
        <v>31</v>
      </c>
      <c r="F10" s="30"/>
    </row>
    <row r="11" spans="1:7" ht="15" customHeight="1" x14ac:dyDescent="0.55000000000000004">
      <c r="D11" s="9" t="str">
        <f>LEFT(INDEX(D:D,ROW()-1),3)&amp;DEC2HEX(4+HEX2DEC(MID(INDEX(D:D,ROW()-1),4,7)),7)</f>
        <v>0x8018D1C4</v>
      </c>
      <c r="E11" t="s">
        <v>32</v>
      </c>
      <c r="F11" s="30"/>
    </row>
    <row r="12" spans="1:7" ht="15" customHeight="1" x14ac:dyDescent="0.55000000000000004">
      <c r="D12" s="9" t="str">
        <f>LEFT(INDEX(D:D,ROW()-1),3)&amp;DEC2HEX(4+HEX2DEC(MID(INDEX(D:D,ROW()-1),4,7)),7)</f>
        <v>0x8018D1C8</v>
      </c>
      <c r="E12" t="s">
        <v>78</v>
      </c>
      <c r="F12" s="30"/>
    </row>
    <row r="13" spans="1:7" ht="15" customHeight="1" x14ac:dyDescent="0.55000000000000004">
      <c r="D13" s="9" t="str">
        <f>LEFT(INDEX(D:D,ROW()-1),3)&amp;DEC2HEX(4+HEX2DEC(MID(INDEX(D:D,ROW()-1),4,7)),7)</f>
        <v>0x8018D1CC</v>
      </c>
      <c r="E13" t="s">
        <v>79</v>
      </c>
      <c r="F13" s="30"/>
      <c r="G13" s="34" t="s">
        <v>80</v>
      </c>
    </row>
    <row r="14" spans="1:7" ht="15" customHeight="1" x14ac:dyDescent="0.55000000000000004">
      <c r="D14" s="9" t="str">
        <f>LEFT(INDEX(D:D,ROW()-1),3)&amp;DEC2HEX(4+HEX2DEC(MID(INDEX(D:D,ROW()-1),4,7)),7)</f>
        <v>0x8018D1D0</v>
      </c>
      <c r="E14" t="s">
        <v>81</v>
      </c>
      <c r="F14" s="30"/>
      <c r="G14" s="34" t="s">
        <v>82</v>
      </c>
    </row>
    <row r="15" spans="1:7" ht="15" customHeight="1" x14ac:dyDescent="0.55000000000000004">
      <c r="D15" s="9" t="str">
        <f>LEFT(INDEX(D:D,ROW()-1),3)&amp;DEC2HEX(4+HEX2DEC(MID(INDEX(D:D,ROW()-1),4,7)),7)</f>
        <v>0x8018D1D4</v>
      </c>
      <c r="E15" s="36" t="str">
        <f>"beq r3, r0, "&amp;D61</f>
        <v>beq r3, r0, 0x8018D28C</v>
      </c>
      <c r="F15" s="30"/>
    </row>
    <row r="16" spans="1:7" ht="15" customHeight="1" x14ac:dyDescent="0.55000000000000004">
      <c r="D16" s="9" t="str">
        <f>LEFT(INDEX(D:D,ROW()-1),3)&amp;DEC2HEX(4+HEX2DEC(MID(INDEX(D:D,ROW()-1),4,7)),7)</f>
        <v>0x8018D1D8</v>
      </c>
      <c r="E16" t="s">
        <v>83</v>
      </c>
      <c r="F16" s="30"/>
    </row>
    <row r="17" spans="4:7" ht="15" customHeight="1" x14ac:dyDescent="0.55000000000000004">
      <c r="D17" s="9" t="str">
        <f>LEFT(INDEX(D:D,ROW()-1),3)&amp;DEC2HEX(4+HEX2DEC(MID(INDEX(D:D,ROW()-1),4,7)),7)</f>
        <v>0x8018D1DC</v>
      </c>
      <c r="E17" s="36" t="str">
        <f>"beq r2, r0, "&amp;D61</f>
        <v>beq r2, r0, 0x8018D28C</v>
      </c>
      <c r="F17" s="30"/>
    </row>
    <row r="18" spans="4:7" ht="15" customHeight="1" x14ac:dyDescent="0.55000000000000004">
      <c r="D18" s="9" t="str">
        <f>LEFT(INDEX(D:D,ROW()-1),3)&amp;DEC2HEX(4+HEX2DEC(MID(INDEX(D:D,ROW()-1),4,7)),7)</f>
        <v>0x8018D1E0</v>
      </c>
      <c r="E18" t="s">
        <v>34</v>
      </c>
      <c r="F18" s="30"/>
    </row>
    <row r="19" spans="4:7" ht="15" customHeight="1" x14ac:dyDescent="0.55000000000000004">
      <c r="D19" s="9" t="str">
        <f>LEFT(INDEX(D:D,ROW()-1),3)&amp;DEC2HEX(4+HEX2DEC(MID(INDEX(D:D,ROW()-1),4,7)),7)</f>
        <v>0x8018D1E4</v>
      </c>
      <c r="E19" t="s">
        <v>243</v>
      </c>
      <c r="F19" s="30"/>
    </row>
    <row r="20" spans="4:7" ht="15" customHeight="1" x14ac:dyDescent="0.55000000000000004">
      <c r="D20" s="9" t="str">
        <f>LEFT(INDEX(D:D,ROW()-1),3)&amp;DEC2HEX(4+HEX2DEC(MID(INDEX(D:D,ROW()-1),4,7)),7)</f>
        <v>0x8018D1E8</v>
      </c>
      <c r="E20" t="s">
        <v>34</v>
      </c>
      <c r="F20" s="30"/>
    </row>
    <row r="21" spans="4:7" ht="15" customHeight="1" x14ac:dyDescent="0.55000000000000004">
      <c r="D21" s="9" t="str">
        <f>LEFT(INDEX(D:D,ROW()-1),3)&amp;DEC2HEX(4+HEX2DEC(MID(INDEX(D:D,ROW()-1),4,7)),7)</f>
        <v>0x8018D1EC</v>
      </c>
      <c r="E21" s="36" t="str">
        <f>"bne r2, r0, "&amp;D61</f>
        <v>bne r2, r0, 0x8018D28C</v>
      </c>
      <c r="F21" s="30"/>
    </row>
    <row r="22" spans="4:7" ht="15" customHeight="1" x14ac:dyDescent="0.55000000000000004">
      <c r="D22" s="9" t="str">
        <f>LEFT(INDEX(D:D,ROW()-1),3)&amp;DEC2HEX(4+HEX2DEC(MID(INDEX(D:D,ROW()-1),4,7)),7)</f>
        <v>0x8018D1F0</v>
      </c>
      <c r="E22" t="s">
        <v>84</v>
      </c>
      <c r="F22" s="30"/>
      <c r="G22" s="34" t="s">
        <v>80</v>
      </c>
    </row>
    <row r="23" spans="4:7" ht="15" customHeight="1" x14ac:dyDescent="0.55000000000000004">
      <c r="D23" s="9" t="str">
        <f>LEFT(INDEX(D:D,ROW()-1),3)&amp;DEC2HEX(4+HEX2DEC(MID(INDEX(D:D,ROW()-1),4,7)),7)</f>
        <v>0x8018D1F4</v>
      </c>
      <c r="E23" t="s">
        <v>85</v>
      </c>
      <c r="F23" s="30"/>
    </row>
    <row r="24" spans="4:7" ht="15" customHeight="1" x14ac:dyDescent="0.55000000000000004">
      <c r="D24" s="9" t="str">
        <f>LEFT(INDEX(D:D,ROW()-1),3)&amp;DEC2HEX(4+HEX2DEC(MID(INDEX(D:D,ROW()-1),4,7)),7)</f>
        <v>0x8018D1F8</v>
      </c>
      <c r="E24" t="s">
        <v>86</v>
      </c>
      <c r="F24" s="30"/>
    </row>
    <row r="25" spans="4:7" ht="15" customHeight="1" x14ac:dyDescent="0.55000000000000004">
      <c r="D25" s="9" t="str">
        <f>LEFT(INDEX(D:D,ROW()-1),3)&amp;DEC2HEX(4+HEX2DEC(MID(INDEX(D:D,ROW()-1),4,7)),7)</f>
        <v>0x8018D1FC</v>
      </c>
      <c r="E25" t="s">
        <v>87</v>
      </c>
      <c r="F25" s="30"/>
      <c r="G25" s="34" t="s">
        <v>88</v>
      </c>
    </row>
    <row r="26" spans="4:7" ht="15" customHeight="1" x14ac:dyDescent="0.55000000000000004">
      <c r="D26" s="9" t="str">
        <f>LEFT(INDEX(D:D,ROW()-1),3)&amp;DEC2HEX(4+HEX2DEC(MID(INDEX(D:D,ROW()-1),4,7)),7)</f>
        <v>0x8018D200</v>
      </c>
      <c r="E26" s="36" t="str">
        <f>"bne r2, r0, "&amp;D61</f>
        <v>bne r2, r0, 0x8018D28C</v>
      </c>
      <c r="F26" s="30"/>
    </row>
    <row r="27" spans="4:7" ht="15" customHeight="1" x14ac:dyDescent="0.55000000000000004">
      <c r="D27" s="9" t="str">
        <f>LEFT(INDEX(D:D,ROW()-1),3)&amp;DEC2HEX(4+HEX2DEC(MID(INDEX(D:D,ROW()-1),4,7)),7)</f>
        <v>0x8018D204</v>
      </c>
      <c r="E27" t="s">
        <v>34</v>
      </c>
      <c r="F27" s="30"/>
    </row>
    <row r="28" spans="4:7" ht="15" customHeight="1" x14ac:dyDescent="0.55000000000000004">
      <c r="D28" s="9" t="str">
        <f>LEFT(INDEX(D:D,ROW()-1),3)&amp;DEC2HEX(4+HEX2DEC(MID(INDEX(D:D,ROW()-1),4,7)),7)</f>
        <v>0x8018D208</v>
      </c>
      <c r="E28" t="s">
        <v>89</v>
      </c>
      <c r="F28" s="30"/>
    </row>
    <row r="29" spans="4:7" ht="15" customHeight="1" x14ac:dyDescent="0.55000000000000004">
      <c r="D29" s="9" t="str">
        <f>LEFT(INDEX(D:D,ROW()-1),3)&amp;DEC2HEX(4+HEX2DEC(MID(INDEX(D:D,ROW()-1),4,7)),7)</f>
        <v>0x8018D20C</v>
      </c>
      <c r="E29" t="s">
        <v>90</v>
      </c>
      <c r="F29" s="30"/>
    </row>
    <row r="30" spans="4:7" ht="15" customHeight="1" x14ac:dyDescent="0.55000000000000004">
      <c r="D30" s="9" t="str">
        <f>LEFT(INDEX(D:D,ROW()-1),3)&amp;DEC2HEX(4+HEX2DEC(MID(INDEX(D:D,ROW()-1),4,7)),7)</f>
        <v>0x8018D210</v>
      </c>
      <c r="E30" s="37" t="str">
        <f>"bne r2, r0, "&amp;D33</f>
        <v>bne r2, r0, 0x8018D21C</v>
      </c>
      <c r="F30" s="30"/>
    </row>
    <row r="31" spans="4:7" ht="15" customHeight="1" x14ac:dyDescent="0.55000000000000004">
      <c r="D31" s="9" t="str">
        <f>LEFT(INDEX(D:D,ROW()-1),3)&amp;DEC2HEX(4+HEX2DEC(MID(INDEX(D:D,ROW()-1),4,7)),7)</f>
        <v>0x8018D214</v>
      </c>
      <c r="E31" t="s">
        <v>34</v>
      </c>
      <c r="F31" s="30"/>
    </row>
    <row r="32" spans="4:7" ht="15" customHeight="1" x14ac:dyDescent="0.55000000000000004">
      <c r="D32" s="9" t="str">
        <f>LEFT(INDEX(D:D,ROW()-1),3)&amp;DEC2HEX(4+HEX2DEC(MID(INDEX(D:D,ROW()-1),4,7)),7)</f>
        <v>0x8018D218</v>
      </c>
      <c r="E32" t="s">
        <v>91</v>
      </c>
      <c r="F32" s="30"/>
      <c r="G32" s="34" t="s">
        <v>92</v>
      </c>
    </row>
    <row r="33" spans="1:7" ht="15" customHeight="1" x14ac:dyDescent="0.55000000000000004">
      <c r="D33" s="39" t="str">
        <f>LEFT(INDEX(D:D,ROW()-1),3)&amp;DEC2HEX(4+HEX2DEC(MID(INDEX(D:D,ROW()-1),4,7)),7)</f>
        <v>0x8018D21C</v>
      </c>
      <c r="E33" t="s">
        <v>93</v>
      </c>
      <c r="F33" s="30"/>
      <c r="G33" s="34" t="s">
        <v>82</v>
      </c>
    </row>
    <row r="34" spans="1:7" ht="15" customHeight="1" x14ac:dyDescent="0.55000000000000004">
      <c r="A34" s="7" t="s">
        <v>35</v>
      </c>
      <c r="C34" s="9" t="s">
        <v>24</v>
      </c>
      <c r="D34" s="9" t="str">
        <f>LEFT(INDEX(D:D,ROW()-1),3)&amp;DEC2HEX(4+HEX2DEC(MID(INDEX(D:D,ROW()-1),4,7)),7)</f>
        <v>0x8018D220</v>
      </c>
      <c r="E34" t="s">
        <v>94</v>
      </c>
      <c r="F34" s="30"/>
    </row>
    <row r="35" spans="1:7" ht="15" customHeight="1" x14ac:dyDescent="0.55000000000000004">
      <c r="D35" s="9" t="str">
        <f>LEFT(INDEX(D:D,ROW()-1),3)&amp;DEC2HEX(4+HEX2DEC(MID(INDEX(D:D,ROW()-1),4,7)),7)</f>
        <v>0x8018D224</v>
      </c>
      <c r="E35" t="s">
        <v>95</v>
      </c>
      <c r="F35" s="30"/>
      <c r="G35" s="34" t="s">
        <v>96</v>
      </c>
    </row>
    <row r="36" spans="1:7" ht="15" customHeight="1" x14ac:dyDescent="0.55000000000000004">
      <c r="D36" s="9" t="str">
        <f>LEFT(INDEX(D:D,ROW()-1),3)&amp;DEC2HEX(4+HEX2DEC(MID(INDEX(D:D,ROW()-1),4,7)),7)</f>
        <v>0x8018D228</v>
      </c>
      <c r="E36" t="s">
        <v>97</v>
      </c>
      <c r="F36" s="30"/>
    </row>
    <row r="37" spans="1:7" ht="15" customHeight="1" x14ac:dyDescent="0.55000000000000004">
      <c r="D37" s="9" t="str">
        <f>LEFT(INDEX(D:D,ROW()-1),3)&amp;DEC2HEX(4+HEX2DEC(MID(INDEX(D:D,ROW()-1),4,7)),7)</f>
        <v>0x8018D22C</v>
      </c>
      <c r="E37" t="s">
        <v>98</v>
      </c>
      <c r="F37" s="30"/>
      <c r="G37" s="34" t="s">
        <v>99</v>
      </c>
    </row>
    <row r="38" spans="1:7" ht="15" customHeight="1" x14ac:dyDescent="0.55000000000000004">
      <c r="D38" s="9" t="str">
        <f>LEFT(INDEX(D:D,ROW()-1),3)&amp;DEC2HEX(4+HEX2DEC(MID(INDEX(D:D,ROW()-1),4,7)),7)</f>
        <v>0x8018D230</v>
      </c>
      <c r="E38" t="s">
        <v>85</v>
      </c>
      <c r="F38" s="30"/>
    </row>
    <row r="39" spans="1:7" ht="15" customHeight="1" x14ac:dyDescent="0.55000000000000004">
      <c r="D39" s="9" t="str">
        <f>LEFT(INDEX(D:D,ROW()-1),3)&amp;DEC2HEX(4+HEX2DEC(MID(INDEX(D:D,ROW()-1),4,7)),7)</f>
        <v>0x8018D234</v>
      </c>
      <c r="E39" t="s">
        <v>100</v>
      </c>
      <c r="F39" s="30"/>
    </row>
    <row r="40" spans="1:7" ht="15" customHeight="1" x14ac:dyDescent="0.55000000000000004">
      <c r="D40" s="9" t="str">
        <f>LEFT(INDEX(D:D,ROW()-1),3)&amp;DEC2HEX(4+HEX2DEC(MID(INDEX(D:D,ROW()-1),4,7)),7)</f>
        <v>0x8018D238</v>
      </c>
      <c r="E40" t="s">
        <v>101</v>
      </c>
      <c r="F40" s="30"/>
      <c r="G40" s="34" t="s">
        <v>102</v>
      </c>
    </row>
    <row r="41" spans="1:7" ht="15" customHeight="1" x14ac:dyDescent="0.55000000000000004">
      <c r="D41" s="9" t="str">
        <f>LEFT(INDEX(D:D,ROW()-1),3)&amp;DEC2HEX(4+HEX2DEC(MID(INDEX(D:D,ROW()-1),4,7)),7)</f>
        <v>0x8018D23C</v>
      </c>
      <c r="E41" t="s">
        <v>34</v>
      </c>
      <c r="F41" s="30"/>
    </row>
    <row r="42" spans="1:7" ht="15" customHeight="1" x14ac:dyDescent="0.55000000000000004">
      <c r="D42" s="9" t="str">
        <f>LEFT(INDEX(D:D,ROW()-1),3)&amp;DEC2HEX(4+HEX2DEC(MID(INDEX(D:D,ROW()-1),4,7)),7)</f>
        <v>0x8018D240</v>
      </c>
      <c r="E42" s="47" t="str">
        <f>"beq r2, r0, "&amp;D52</f>
        <v>beq r2, r0, 0x8018D268</v>
      </c>
      <c r="F42" s="30"/>
      <c r="G42" s="34" t="s">
        <v>103</v>
      </c>
    </row>
    <row r="43" spans="1:7" ht="15" customHeight="1" x14ac:dyDescent="0.55000000000000004">
      <c r="D43" s="9" t="str">
        <f>LEFT(INDEX(D:D,ROW()-1),3)&amp;DEC2HEX(4+HEX2DEC(MID(INDEX(D:D,ROW()-1),4,7)),7)</f>
        <v>0x8018D244</v>
      </c>
      <c r="E43" t="s">
        <v>104</v>
      </c>
      <c r="F43" s="30"/>
    </row>
    <row r="44" spans="1:7" ht="15" customHeight="1" x14ac:dyDescent="0.55000000000000004">
      <c r="D44" s="9" t="str">
        <f>LEFT(INDEX(D:D,ROW()-1),3)&amp;DEC2HEX(4+HEX2DEC(MID(INDEX(D:D,ROW()-1),4,7)),7)</f>
        <v>0x8018D248</v>
      </c>
      <c r="E44" s="47" t="str">
        <f>"beq r2, r0, "&amp;D52</f>
        <v>beq r2, r0, 0x8018D268</v>
      </c>
      <c r="F44" s="30"/>
      <c r="G44" s="34" t="s">
        <v>105</v>
      </c>
    </row>
    <row r="45" spans="1:7" ht="15" customHeight="1" x14ac:dyDescent="0.55000000000000004">
      <c r="D45" s="9" t="str">
        <f>LEFT(INDEX(D:D,ROW()-1),3)&amp;DEC2HEX(4+HEX2DEC(MID(INDEX(D:D,ROW()-1),4,7)),7)</f>
        <v>0x8018D24C</v>
      </c>
      <c r="E45" t="s">
        <v>34</v>
      </c>
      <c r="F45" s="30"/>
    </row>
    <row r="46" spans="1:7" ht="15" customHeight="1" x14ac:dyDescent="0.55000000000000004">
      <c r="D46" s="9" t="str">
        <f>LEFT(INDEX(D:D,ROW()-1),3)&amp;DEC2HEX(4+HEX2DEC(MID(INDEX(D:D,ROW()-1),4,7)),7)</f>
        <v>0x8018D250</v>
      </c>
      <c r="E46" t="s">
        <v>106</v>
      </c>
      <c r="F46" s="30"/>
      <c r="G46" s="34" t="s">
        <v>107</v>
      </c>
    </row>
    <row r="47" spans="1:7" ht="15" customHeight="1" x14ac:dyDescent="0.55000000000000004">
      <c r="D47" s="9" t="str">
        <f>LEFT(INDEX(D:D,ROW()-1),3)&amp;DEC2HEX(4+HEX2DEC(MID(INDEX(D:D,ROW()-1),4,7)),7)</f>
        <v>0x8018D254</v>
      </c>
      <c r="E47" t="s">
        <v>108</v>
      </c>
      <c r="F47" s="30"/>
      <c r="G47" s="34" t="s">
        <v>109</v>
      </c>
    </row>
    <row r="48" spans="1:7" ht="15" customHeight="1" x14ac:dyDescent="0.55000000000000004">
      <c r="D48" s="9" t="str">
        <f>LEFT(INDEX(D:D,ROW()-1),3)&amp;DEC2HEX(4+HEX2DEC(MID(INDEX(D:D,ROW()-1),4,7)),7)</f>
        <v>0x8018D258</v>
      </c>
      <c r="E48" t="s">
        <v>110</v>
      </c>
      <c r="F48" s="30"/>
      <c r="G48" s="34" t="s">
        <v>111</v>
      </c>
    </row>
    <row r="49" spans="4:7" ht="15" customHeight="1" x14ac:dyDescent="0.55000000000000004">
      <c r="D49" s="9" t="str">
        <f>LEFT(INDEX(D:D,ROW()-1),3)&amp;DEC2HEX(4+HEX2DEC(MID(INDEX(D:D,ROW()-1),4,7)),7)</f>
        <v>0x8018D25C</v>
      </c>
      <c r="E49" t="s">
        <v>112</v>
      </c>
      <c r="F49" s="30"/>
    </row>
    <row r="50" spans="4:7" ht="15" customHeight="1" x14ac:dyDescent="0.55000000000000004">
      <c r="D50" s="9" t="str">
        <f>LEFT(INDEX(D:D,ROW()-1),3)&amp;DEC2HEX(4+HEX2DEC(MID(INDEX(D:D,ROW()-1),4,7)),7)</f>
        <v>0x8018D260</v>
      </c>
      <c r="E50" s="36" t="str">
        <f>"j "&amp;D61</f>
        <v>j 0x8018D28C</v>
      </c>
      <c r="F50" s="30"/>
    </row>
    <row r="51" spans="4:7" ht="15" customHeight="1" x14ac:dyDescent="0.55000000000000004">
      <c r="D51" s="9" t="str">
        <f>LEFT(INDEX(D:D,ROW()-1),3)&amp;DEC2HEX(4+HEX2DEC(MID(INDEX(D:D,ROW()-1),4,7)),7)</f>
        <v>0x8018D264</v>
      </c>
      <c r="E51" t="s">
        <v>113</v>
      </c>
      <c r="F51" s="30"/>
      <c r="G51" s="34" t="s">
        <v>114</v>
      </c>
    </row>
    <row r="52" spans="4:7" ht="15" customHeight="1" x14ac:dyDescent="0.55000000000000004">
      <c r="D52" s="54" t="str">
        <f>LEFT(INDEX(D:D,ROW()-1),3)&amp;DEC2HEX(4+HEX2DEC(MID(INDEX(D:D,ROW()-1),4,7)),7)</f>
        <v>0x8018D268</v>
      </c>
      <c r="E52" t="s">
        <v>115</v>
      </c>
      <c r="F52" s="30"/>
    </row>
    <row r="53" spans="4:7" ht="15" customHeight="1" x14ac:dyDescent="0.55000000000000004">
      <c r="D53" s="9" t="str">
        <f>LEFT(INDEX(D:D,ROW()-1),3)&amp;DEC2HEX(4+HEX2DEC(MID(INDEX(D:D,ROW()-1),4,7)),7)</f>
        <v>0x8018D26C</v>
      </c>
      <c r="E53" t="s">
        <v>116</v>
      </c>
      <c r="F53" s="30"/>
    </row>
    <row r="54" spans="4:7" ht="15" customHeight="1" x14ac:dyDescent="0.55000000000000004">
      <c r="D54" s="9" t="str">
        <f>LEFT(INDEX(D:D,ROW()-1),3)&amp;DEC2HEX(4+HEX2DEC(MID(INDEX(D:D,ROW()-1),4,7)),7)</f>
        <v>0x8018D270</v>
      </c>
      <c r="E54" t="s">
        <v>117</v>
      </c>
      <c r="F54" s="30"/>
    </row>
    <row r="55" spans="4:7" ht="15" customHeight="1" x14ac:dyDescent="0.55000000000000004">
      <c r="D55" s="9" t="str">
        <f>LEFT(INDEX(D:D,ROW()-1),3)&amp;DEC2HEX(4+HEX2DEC(MID(INDEX(D:D,ROW()-1),4,7)),7)</f>
        <v>0x8018D274</v>
      </c>
      <c r="E55" t="s">
        <v>113</v>
      </c>
      <c r="F55" s="30"/>
      <c r="G55" s="34" t="s">
        <v>118</v>
      </c>
    </row>
    <row r="56" spans="4:7" ht="15" customHeight="1" x14ac:dyDescent="0.55000000000000004">
      <c r="D56" s="9" t="str">
        <f>LEFT(INDEX(D:D,ROW()-1),3)&amp;DEC2HEX(4+HEX2DEC(MID(INDEX(D:D,ROW()-1),4,7)),7)</f>
        <v>0x8018D278</v>
      </c>
      <c r="E56" t="s">
        <v>119</v>
      </c>
      <c r="F56" s="30"/>
      <c r="G56" s="34" t="s">
        <v>120</v>
      </c>
    </row>
    <row r="57" spans="4:7" ht="15" customHeight="1" x14ac:dyDescent="0.55000000000000004">
      <c r="D57" s="9" t="str">
        <f>LEFT(INDEX(D:D,ROW()-1),3)&amp;DEC2HEX(4+HEX2DEC(MID(INDEX(D:D,ROW()-1),4,7)),7)</f>
        <v>0x8018D27C</v>
      </c>
      <c r="E57" t="s">
        <v>121</v>
      </c>
      <c r="F57" s="30"/>
      <c r="G57" s="34" t="s">
        <v>122</v>
      </c>
    </row>
    <row r="58" spans="4:7" ht="15" customHeight="1" x14ac:dyDescent="0.55000000000000004">
      <c r="D58" s="9" t="str">
        <f>LEFT(INDEX(D:D,ROW()-1),3)&amp;DEC2HEX(4+HEX2DEC(MID(INDEX(D:D,ROW()-1),4,7)),7)</f>
        <v>0x8018D280</v>
      </c>
      <c r="E58" t="s">
        <v>123</v>
      </c>
      <c r="F58" s="30"/>
      <c r="G58" s="34" t="s">
        <v>124</v>
      </c>
    </row>
    <row r="59" spans="4:7" ht="15" customHeight="1" x14ac:dyDescent="0.55000000000000004">
      <c r="D59" s="9" t="str">
        <f>LEFT(INDEX(D:D,ROW()-1),3)&amp;DEC2HEX(4+HEX2DEC(MID(INDEX(D:D,ROW()-1),4,7)),7)</f>
        <v>0x8018D284</v>
      </c>
      <c r="E59" t="s">
        <v>125</v>
      </c>
      <c r="F59" s="30"/>
    </row>
    <row r="60" spans="4:7" ht="15" customHeight="1" x14ac:dyDescent="0.55000000000000004">
      <c r="D60" s="9" t="str">
        <f>LEFT(INDEX(D:D,ROW()-1),3)&amp;DEC2HEX(4+HEX2DEC(MID(INDEX(D:D,ROW()-1),4,7)),7)</f>
        <v>0x8018D288</v>
      </c>
      <c r="E60" t="s">
        <v>126</v>
      </c>
      <c r="F60" s="30"/>
      <c r="G60" s="34" t="s">
        <v>127</v>
      </c>
    </row>
    <row r="61" spans="4:7" ht="15" customHeight="1" x14ac:dyDescent="0.55000000000000004">
      <c r="D61" s="38" t="str">
        <f>LEFT(INDEX(D:D,ROW()-1),3)&amp;DEC2HEX(4+HEX2DEC(MID(INDEX(D:D,ROW()-1),4,7)),7)</f>
        <v>0x8018D28C</v>
      </c>
      <c r="E61" t="s">
        <v>36</v>
      </c>
      <c r="F61" s="30"/>
    </row>
    <row r="62" spans="4:7" ht="15" customHeight="1" x14ac:dyDescent="0.55000000000000004">
      <c r="D62" s="9" t="str">
        <f>LEFT(INDEX(D:D,ROW()-1),3)&amp;DEC2HEX(4+HEX2DEC(MID(INDEX(D:D,ROW()-1),4,7)),7)</f>
        <v>0x8018D290</v>
      </c>
      <c r="E62" t="s">
        <v>128</v>
      </c>
      <c r="F62" s="30"/>
    </row>
    <row r="63" spans="4:7" ht="15" customHeight="1" x14ac:dyDescent="0.55000000000000004">
      <c r="D63" s="9" t="str">
        <f>LEFT(INDEX(D:D,ROW()-1),3)&amp;DEC2HEX(4+HEX2DEC(MID(INDEX(D:D,ROW()-1),4,7)),7)</f>
        <v>0x8018D294</v>
      </c>
      <c r="E63" t="s">
        <v>38</v>
      </c>
      <c r="F63" s="30"/>
    </row>
    <row r="64" spans="4:7" ht="15" customHeight="1" x14ac:dyDescent="0.55000000000000004">
      <c r="D64" s="9" t="str">
        <f>LEFT(INDEX(D:D,ROW()-1),3)&amp;DEC2HEX(4+HEX2DEC(MID(INDEX(D:D,ROW()-1),4,7)),7)</f>
        <v>0x8018D298</v>
      </c>
      <c r="E64" t="s">
        <v>37</v>
      </c>
      <c r="F64" s="30"/>
    </row>
    <row r="65" spans="1:8" ht="15" customHeight="1" x14ac:dyDescent="0.55000000000000004">
      <c r="D65" s="9" t="str">
        <f>LEFT(INDEX(D:D,ROW()-1),3)&amp;DEC2HEX(4+HEX2DEC(MID(INDEX(D:D,ROW()-1),4,7)),7)</f>
        <v>0x8018D29C</v>
      </c>
      <c r="F65" s="30" t="s">
        <v>27</v>
      </c>
    </row>
    <row r="67" spans="1:8" ht="15" customHeight="1" x14ac:dyDescent="0.55000000000000004">
      <c r="A67" s="7" t="s">
        <v>25</v>
      </c>
      <c r="B67" s="8" t="s">
        <v>129</v>
      </c>
      <c r="C67" s="9" t="s">
        <v>24</v>
      </c>
      <c r="D67" s="9" t="s">
        <v>130</v>
      </c>
      <c r="E67" s="30" t="s">
        <v>40</v>
      </c>
    </row>
    <row r="69" spans="1:8" ht="15" customHeight="1" x14ac:dyDescent="0.55000000000000004">
      <c r="H69" s="25"/>
    </row>
    <row r="70" spans="1:8" ht="15" customHeight="1" x14ac:dyDescent="0.55000000000000004">
      <c r="A70" s="7" t="s">
        <v>22</v>
      </c>
      <c r="B70" s="35" t="s">
        <v>131</v>
      </c>
      <c r="G70" s="30" t="s">
        <v>27</v>
      </c>
    </row>
    <row r="72" spans="1:8" ht="15" customHeight="1" x14ac:dyDescent="0.55000000000000004">
      <c r="A72" s="7" t="s">
        <v>28</v>
      </c>
      <c r="B72" s="35" t="s">
        <v>132</v>
      </c>
      <c r="G72" s="30" t="s">
        <v>27</v>
      </c>
    </row>
    <row r="74" spans="1:8" ht="15" customHeight="1" x14ac:dyDescent="0.55000000000000004">
      <c r="A74" s="7" t="s">
        <v>23</v>
      </c>
      <c r="C74" s="9" t="s">
        <v>24</v>
      </c>
      <c r="D74" s="9" t="s">
        <v>133</v>
      </c>
      <c r="E74" t="s">
        <v>34</v>
      </c>
      <c r="F74" s="30"/>
    </row>
    <row r="75" spans="1:8" ht="15" customHeight="1" x14ac:dyDescent="0.55000000000000004">
      <c r="D75" s="9" t="str">
        <f>LEFT(INDEX(D:D,ROW()-1),3)&amp;DEC2HEX(4+HEX2DEC(MID(INDEX(D:D,ROW()-1),4,7)),7)</f>
        <v>0x8017E984</v>
      </c>
      <c r="F75" s="30" t="s">
        <v>27</v>
      </c>
    </row>
    <row r="78" spans="1:8" ht="15" customHeight="1" x14ac:dyDescent="0.55000000000000004">
      <c r="A78" s="7" t="s">
        <v>22</v>
      </c>
      <c r="B78" s="35" t="s">
        <v>134</v>
      </c>
      <c r="G78" s="30" t="s">
        <v>27</v>
      </c>
    </row>
    <row r="80" spans="1:8" ht="15" customHeight="1" x14ac:dyDescent="0.55000000000000004">
      <c r="A80" s="7" t="s">
        <v>23</v>
      </c>
      <c r="C80" s="9" t="s">
        <v>24</v>
      </c>
      <c r="D80" s="9" t="s">
        <v>135</v>
      </c>
      <c r="E80" t="s">
        <v>136</v>
      </c>
      <c r="F80" s="30"/>
    </row>
    <row r="81" spans="1:8" ht="15" customHeight="1" x14ac:dyDescent="0.55000000000000004">
      <c r="D81" s="9" t="str">
        <f>LEFT(INDEX(D:D,ROW()-1),3)&amp;DEC2HEX(4+HEX2DEC(MID(INDEX(D:D,ROW()-1),4,7)),7)</f>
        <v>0x80180F00</v>
      </c>
      <c r="F81" s="30" t="s">
        <v>27</v>
      </c>
    </row>
    <row r="84" spans="1:8" ht="15" customHeight="1" x14ac:dyDescent="0.55000000000000004">
      <c r="A84" s="7" t="s">
        <v>22</v>
      </c>
      <c r="B84" s="35" t="s">
        <v>137</v>
      </c>
      <c r="G84" s="30" t="s">
        <v>27</v>
      </c>
    </row>
    <row r="86" spans="1:8" ht="15" customHeight="1" x14ac:dyDescent="0.55000000000000004">
      <c r="A86" s="7" t="s">
        <v>28</v>
      </c>
      <c r="B86" s="35" t="s">
        <v>138</v>
      </c>
      <c r="G86" s="30" t="s">
        <v>27</v>
      </c>
    </row>
    <row r="87" spans="1:8" ht="15" customHeight="1" x14ac:dyDescent="0.55000000000000004">
      <c r="H87" s="25"/>
    </row>
    <row r="88" spans="1:8" ht="15" customHeight="1" x14ac:dyDescent="0.55000000000000004">
      <c r="A88" s="7" t="s">
        <v>25</v>
      </c>
      <c r="C88" s="9" t="s">
        <v>24</v>
      </c>
      <c r="D88" s="9" t="str">
        <f>D91</f>
        <v>0x8015E608</v>
      </c>
      <c r="E88" s="30" t="s">
        <v>139</v>
      </c>
    </row>
    <row r="90" spans="1:8" ht="15" customHeight="1" x14ac:dyDescent="0.55000000000000004">
      <c r="A90" s="7" t="s">
        <v>23</v>
      </c>
      <c r="C90" s="9" t="s">
        <v>24</v>
      </c>
      <c r="D90" s="50" t="s">
        <v>140</v>
      </c>
      <c r="E90" t="s">
        <v>141</v>
      </c>
      <c r="F90" s="30"/>
      <c r="G90" s="34" t="s">
        <v>142</v>
      </c>
    </row>
    <row r="91" spans="1:8" ht="15" customHeight="1" x14ac:dyDescent="0.55000000000000004">
      <c r="A91" s="7" t="s">
        <v>35</v>
      </c>
      <c r="C91" s="9" t="s">
        <v>24</v>
      </c>
      <c r="D91" s="9" t="str">
        <f>LEFT(INDEX(D:D,ROW()-1),3)&amp;DEC2HEX(4+HEX2DEC(MID(INDEX(D:D,ROW()-1),4,7)),7)</f>
        <v>0x8015E608</v>
      </c>
      <c r="E91" t="s">
        <v>143</v>
      </c>
      <c r="F91" s="30"/>
    </row>
    <row r="92" spans="1:8" ht="15" customHeight="1" x14ac:dyDescent="0.55000000000000004">
      <c r="D92" s="9" t="str">
        <f>LEFT(INDEX(D:D,ROW()-1),3)&amp;DEC2HEX(4+HEX2DEC(MID(INDEX(D:D,ROW()-1),4,7)),7)</f>
        <v>0x8015E60C</v>
      </c>
      <c r="E92" t="s">
        <v>50</v>
      </c>
      <c r="F92" s="30"/>
      <c r="G92" s="34" t="s">
        <v>144</v>
      </c>
    </row>
    <row r="93" spans="1:8" ht="15" customHeight="1" x14ac:dyDescent="0.55000000000000004">
      <c r="D93" s="9" t="str">
        <f>LEFT(INDEX(D:D,ROW()-1),3)&amp;DEC2HEX(4+HEX2DEC(MID(INDEX(D:D,ROW()-1),4,7)),7)</f>
        <v>0x8015E610</v>
      </c>
      <c r="E93" t="s">
        <v>49</v>
      </c>
      <c r="F93" s="30"/>
    </row>
    <row r="94" spans="1:8" ht="15" customHeight="1" x14ac:dyDescent="0.55000000000000004">
      <c r="D94" s="9" t="str">
        <f>LEFT(INDEX(D:D,ROW()-1),3)&amp;DEC2HEX(4+HEX2DEC(MID(INDEX(D:D,ROW()-1),4,7)),7)</f>
        <v>0x8015E614</v>
      </c>
      <c r="E94" t="s">
        <v>145</v>
      </c>
      <c r="F94" s="30"/>
      <c r="G94" s="34" t="s">
        <v>146</v>
      </c>
    </row>
    <row r="95" spans="1:8" ht="15" customHeight="1" x14ac:dyDescent="0.55000000000000004">
      <c r="D95" s="9" t="str">
        <f>LEFT(INDEX(D:D,ROW()-1),3)&amp;DEC2HEX(4+HEX2DEC(MID(INDEX(D:D,ROW()-1),4,7)),7)</f>
        <v>0x8015E618</v>
      </c>
      <c r="E95" t="s">
        <v>147</v>
      </c>
      <c r="F95" s="30"/>
      <c r="G95" s="34" t="s">
        <v>148</v>
      </c>
    </row>
    <row r="96" spans="1:8" ht="15" customHeight="1" x14ac:dyDescent="0.55000000000000004">
      <c r="D96" s="9" t="str">
        <f>LEFT(INDEX(D:D,ROW()-1),3)&amp;DEC2HEX(4+HEX2DEC(MID(INDEX(D:D,ROW()-1),4,7)),7)</f>
        <v>0x8015E61C</v>
      </c>
      <c r="E96" t="s">
        <v>149</v>
      </c>
      <c r="F96" s="30"/>
      <c r="G96" s="34" t="s">
        <v>150</v>
      </c>
    </row>
    <row r="97" spans="1:7" ht="15" customHeight="1" x14ac:dyDescent="0.55000000000000004">
      <c r="D97" s="9" t="str">
        <f>LEFT(INDEX(D:D,ROW()-1),3)&amp;DEC2HEX(4+HEX2DEC(MID(INDEX(D:D,ROW()-1),4,7)),7)</f>
        <v>0x8015E620</v>
      </c>
      <c r="E97" t="s">
        <v>151</v>
      </c>
      <c r="F97" s="30"/>
    </row>
    <row r="98" spans="1:7" ht="15" customHeight="1" x14ac:dyDescent="0.55000000000000004">
      <c r="D98" s="9" t="str">
        <f>LEFT(INDEX(D:D,ROW()-1),3)&amp;DEC2HEX(4+HEX2DEC(MID(INDEX(D:D,ROW()-1),4,7)),7)</f>
        <v>0x8015E624</v>
      </c>
      <c r="E98" t="s">
        <v>38</v>
      </c>
      <c r="F98" s="30"/>
    </row>
    <row r="99" spans="1:7" ht="15" customHeight="1" x14ac:dyDescent="0.55000000000000004">
      <c r="D99" s="9" t="str">
        <f>LEFT(INDEX(D:D,ROW()-1),3)&amp;DEC2HEX(4+HEX2DEC(MID(INDEX(D:D,ROW()-1),4,7)),7)</f>
        <v>0x8015E628</v>
      </c>
      <c r="E99" t="s">
        <v>121</v>
      </c>
      <c r="F99" s="30"/>
      <c r="G99" s="34" t="s">
        <v>152</v>
      </c>
    </row>
    <row r="100" spans="1:7" ht="15" customHeight="1" x14ac:dyDescent="0.55000000000000004">
      <c r="D100" s="9" t="str">
        <f>LEFT(INDEX(D:D,ROW()-1),3)&amp;DEC2HEX(4+HEX2DEC(MID(INDEX(D:D,ROW()-1),4,7)),7)</f>
        <v>0x8015E62C</v>
      </c>
      <c r="F100" s="30" t="s">
        <v>27</v>
      </c>
    </row>
    <row r="102" spans="1:7" ht="15" customHeight="1" x14ac:dyDescent="0.55000000000000004">
      <c r="A102" s="7" t="s">
        <v>23</v>
      </c>
      <c r="C102" s="9" t="s">
        <v>24</v>
      </c>
      <c r="D102" s="9" t="s">
        <v>153</v>
      </c>
      <c r="E102" s="49" t="str">
        <f>"jal "&amp;D90</f>
        <v>jal 0x8015E604</v>
      </c>
      <c r="F102" s="30"/>
      <c r="G102" s="34" t="s">
        <v>154</v>
      </c>
    </row>
    <row r="103" spans="1:7" ht="15" customHeight="1" x14ac:dyDescent="0.55000000000000004">
      <c r="D103" s="9" t="str">
        <f>LEFT(INDEX(D:D,ROW()-1),3)&amp;DEC2HEX(4+HEX2DEC(MID(INDEX(D:D,ROW()-1),4,7)),7)</f>
        <v>0x80183284</v>
      </c>
      <c r="F103" s="30" t="s">
        <v>27</v>
      </c>
    </row>
    <row r="106" spans="1:7" ht="15" customHeight="1" x14ac:dyDescent="0.55000000000000004">
      <c r="A106" s="7" t="s">
        <v>22</v>
      </c>
      <c r="B106" s="35" t="s">
        <v>155</v>
      </c>
      <c r="G106" s="30" t="s">
        <v>27</v>
      </c>
    </row>
    <row r="108" spans="1:7" ht="15" customHeight="1" x14ac:dyDescent="0.55000000000000004">
      <c r="A108" s="7" t="s">
        <v>28</v>
      </c>
      <c r="B108" s="35" t="s">
        <v>156</v>
      </c>
      <c r="G108" s="30" t="s">
        <v>27</v>
      </c>
    </row>
    <row r="110" spans="1:7" ht="15" customHeight="1" x14ac:dyDescent="0.55000000000000004">
      <c r="A110" s="7" t="s">
        <v>23</v>
      </c>
      <c r="C110" s="9" t="s">
        <v>29</v>
      </c>
      <c r="D110" s="9" t="s">
        <v>157</v>
      </c>
      <c r="E110" t="s">
        <v>158</v>
      </c>
      <c r="F110" s="30"/>
      <c r="G110" s="34" t="s">
        <v>159</v>
      </c>
    </row>
    <row r="111" spans="1:7" ht="15" customHeight="1" x14ac:dyDescent="0.55000000000000004">
      <c r="D111" s="9" t="str">
        <f>LEFT(INDEX(D:D,ROW()-1),3)&amp;DEC2HEX(4+HEX2DEC(MID(INDEX(D:D,ROW()-1),4,7)),7)</f>
        <v>0x8005D27C</v>
      </c>
      <c r="F111" s="30" t="s">
        <v>27</v>
      </c>
    </row>
    <row r="114" spans="1:7" ht="15" customHeight="1" x14ac:dyDescent="0.55000000000000004">
      <c r="A114" s="7" t="s">
        <v>22</v>
      </c>
      <c r="B114" s="35" t="s">
        <v>160</v>
      </c>
      <c r="G114" s="30" t="s">
        <v>27</v>
      </c>
    </row>
    <row r="116" spans="1:7" ht="15" customHeight="1" x14ac:dyDescent="0.55000000000000004">
      <c r="A116" s="7" t="s">
        <v>28</v>
      </c>
      <c r="B116" s="35" t="s">
        <v>1148</v>
      </c>
      <c r="G116" s="30" t="s">
        <v>27</v>
      </c>
    </row>
    <row r="118" spans="1:7" ht="15" customHeight="1" x14ac:dyDescent="0.55000000000000004">
      <c r="A118" s="7" t="s">
        <v>23</v>
      </c>
      <c r="C118" s="9" t="s">
        <v>24</v>
      </c>
      <c r="D118" s="9" t="s">
        <v>161</v>
      </c>
      <c r="E118" t="s">
        <v>162</v>
      </c>
      <c r="F118" s="30"/>
      <c r="G118" s="34" t="s">
        <v>163</v>
      </c>
    </row>
    <row r="119" spans="1:7" ht="15" customHeight="1" x14ac:dyDescent="0.55000000000000004">
      <c r="D119" s="9" t="str">
        <f>LEFT(INDEX(D:D,ROW()-1),3)&amp;DEC2HEX(4+HEX2DEC(MID(INDEX(D:D,ROW()-1),4,7)),7)</f>
        <v>0x8018B7E8</v>
      </c>
      <c r="E119" t="s">
        <v>164</v>
      </c>
      <c r="F119" s="30"/>
    </row>
    <row r="120" spans="1:7" ht="15" customHeight="1" x14ac:dyDescent="0.55000000000000004">
      <c r="D120" s="9" t="str">
        <f>LEFT(INDEX(D:D,ROW()-1),3)&amp;DEC2HEX(4+HEX2DEC(MID(INDEX(D:D,ROW()-1),4,7)),7)</f>
        <v>0x8018B7EC</v>
      </c>
      <c r="E120" t="s">
        <v>165</v>
      </c>
      <c r="F120" s="30"/>
      <c r="G120" s="34" t="s">
        <v>166</v>
      </c>
    </row>
    <row r="121" spans="1:7" ht="15" customHeight="1" x14ac:dyDescent="0.55000000000000004">
      <c r="D121" s="9" t="str">
        <f>LEFT(INDEX(D:D,ROW()-1),3)&amp;DEC2HEX(4+HEX2DEC(MID(INDEX(D:D,ROW()-1),4,7)),7)</f>
        <v>0x8018B7F0</v>
      </c>
      <c r="E121" t="s">
        <v>167</v>
      </c>
      <c r="F121" s="30"/>
    </row>
    <row r="122" spans="1:7" ht="15" customHeight="1" x14ac:dyDescent="0.55000000000000004">
      <c r="D122" s="9" t="str">
        <f>LEFT(INDEX(D:D,ROW()-1),3)&amp;DEC2HEX(4+HEX2DEC(MID(INDEX(D:D,ROW()-1),4,7)),7)</f>
        <v>0x8018B7F4</v>
      </c>
      <c r="E122" s="51" t="str">
        <f>"bne r2, r0, "&amp;D125</f>
        <v>bne r2, r0, 0x8018B800</v>
      </c>
      <c r="F122" s="30"/>
    </row>
    <row r="123" spans="1:7" ht="15" customHeight="1" x14ac:dyDescent="0.55000000000000004">
      <c r="D123" s="9" t="str">
        <f>LEFT(INDEX(D:D,ROW()-1),3)&amp;DEC2HEX(4+HEX2DEC(MID(INDEX(D:D,ROW()-1),4,7)),7)</f>
        <v>0x8018B7F8</v>
      </c>
      <c r="E123" t="s">
        <v>76</v>
      </c>
      <c r="F123" s="30"/>
    </row>
    <row r="124" spans="1:7" ht="15" customHeight="1" x14ac:dyDescent="0.55000000000000004">
      <c r="D124" s="9" t="str">
        <f>LEFT(INDEX(D:D,ROW()-1),3)&amp;DEC2HEX(4+HEX2DEC(MID(INDEX(D:D,ROW()-1),4,7)),7)</f>
        <v>0x8018B7FC</v>
      </c>
      <c r="E124" t="s">
        <v>54</v>
      </c>
      <c r="F124" s="30"/>
      <c r="G124" s="34" t="s">
        <v>168</v>
      </c>
    </row>
    <row r="125" spans="1:7" ht="15" customHeight="1" x14ac:dyDescent="0.55000000000000004">
      <c r="D125" s="52" t="str">
        <f>LEFT(INDEX(D:D,ROW()-1),3)&amp;DEC2HEX(4+HEX2DEC(MID(INDEX(D:D,ROW()-1),4,7)),7)</f>
        <v>0x8018B800</v>
      </c>
      <c r="E125" t="s">
        <v>169</v>
      </c>
      <c r="F125" s="30"/>
      <c r="G125" s="34" t="s">
        <v>170</v>
      </c>
    </row>
    <row r="126" spans="1:7" ht="15" customHeight="1" x14ac:dyDescent="0.55000000000000004">
      <c r="D126" s="9" t="str">
        <f>LEFT(INDEX(D:D,ROW()-1),3)&amp;DEC2HEX(4+HEX2DEC(MID(INDEX(D:D,ROW()-1),4,7)),7)</f>
        <v>0x8018B804</v>
      </c>
      <c r="E126" t="s">
        <v>55</v>
      </c>
      <c r="F126" s="30"/>
      <c r="G126" s="34" t="s">
        <v>171</v>
      </c>
    </row>
    <row r="127" spans="1:7" ht="15" customHeight="1" x14ac:dyDescent="0.55000000000000004">
      <c r="D127" s="9" t="str">
        <f>LEFT(INDEX(D:D,ROW()-1),3)&amp;DEC2HEX(4+HEX2DEC(MID(INDEX(D:D,ROW()-1),4,7)),7)</f>
        <v>0x8018B808</v>
      </c>
      <c r="E127" t="s">
        <v>172</v>
      </c>
      <c r="F127" s="30"/>
      <c r="G127" s="34" t="s">
        <v>173</v>
      </c>
    </row>
    <row r="128" spans="1:7" ht="15" customHeight="1" x14ac:dyDescent="0.55000000000000004">
      <c r="D128" s="9" t="str">
        <f>LEFT(INDEX(D:D,ROW()-1),3)&amp;DEC2HEX(4+HEX2DEC(MID(INDEX(D:D,ROW()-1),4,7)),7)</f>
        <v>0x8018B80C</v>
      </c>
      <c r="E128" t="s">
        <v>174</v>
      </c>
      <c r="F128" s="30"/>
    </row>
    <row r="129" spans="1:7" ht="15" customHeight="1" x14ac:dyDescent="0.55000000000000004">
      <c r="D129" s="9" t="str">
        <f>LEFT(INDEX(D:D,ROW()-1),3)&amp;DEC2HEX(4+HEX2DEC(MID(INDEX(D:D,ROW()-1),4,7)),7)</f>
        <v>0x8018B810</v>
      </c>
      <c r="E129" t="s">
        <v>175</v>
      </c>
      <c r="F129" s="30"/>
      <c r="G129" s="34" t="s">
        <v>176</v>
      </c>
    </row>
    <row r="130" spans="1:7" ht="15" customHeight="1" x14ac:dyDescent="0.55000000000000004">
      <c r="D130" s="9" t="str">
        <f>LEFT(INDEX(D:D,ROW()-1),3)&amp;DEC2HEX(4+HEX2DEC(MID(INDEX(D:D,ROW()-1),4,7)),7)</f>
        <v>0x8018B814</v>
      </c>
      <c r="E130" s="53" t="str">
        <f>"jal "&amp;D134</f>
        <v>jal 0x8015E62C</v>
      </c>
      <c r="F130" s="30"/>
      <c r="G130" s="34" t="s">
        <v>177</v>
      </c>
    </row>
    <row r="131" spans="1:7" ht="15" customHeight="1" x14ac:dyDescent="0.55000000000000004">
      <c r="D131" s="9" t="str">
        <f>LEFT(INDEX(D:D,ROW()-1),3)&amp;DEC2HEX(4+HEX2DEC(MID(INDEX(D:D,ROW()-1),4,7)),7)</f>
        <v>0x8018B818</v>
      </c>
      <c r="E131" t="s">
        <v>178</v>
      </c>
      <c r="F131" s="30"/>
      <c r="G131" s="34" t="s">
        <v>176</v>
      </c>
    </row>
    <row r="132" spans="1:7" ht="15" customHeight="1" x14ac:dyDescent="0.55000000000000004">
      <c r="D132" s="9" t="str">
        <f>LEFT(INDEX(D:D,ROW()-1),3)&amp;DEC2HEX(4+HEX2DEC(MID(INDEX(D:D,ROW()-1),4,7)),7)</f>
        <v>0x8018B81C</v>
      </c>
      <c r="F132" s="30" t="s">
        <v>27</v>
      </c>
    </row>
    <row r="134" spans="1:7" ht="15" customHeight="1" x14ac:dyDescent="0.55000000000000004">
      <c r="A134" s="7" t="s">
        <v>23</v>
      </c>
      <c r="C134" s="9" t="s">
        <v>24</v>
      </c>
      <c r="D134" s="46" t="s">
        <v>179</v>
      </c>
      <c r="E134" t="s">
        <v>42</v>
      </c>
      <c r="F134" s="30"/>
      <c r="G134" s="34" t="s">
        <v>180</v>
      </c>
    </row>
    <row r="135" spans="1:7" ht="15" customHeight="1" x14ac:dyDescent="0.55000000000000004">
      <c r="D135" s="9" t="str">
        <f>LEFT(INDEX(D:D,ROW()-1),3)&amp;DEC2HEX(4+HEX2DEC(MID(INDEX(D:D,ROW()-1),4,7)),7)</f>
        <v>0x8015E630</v>
      </c>
      <c r="E135" t="s">
        <v>56</v>
      </c>
      <c r="F135" s="30"/>
      <c r="G135" s="34" t="s">
        <v>181</v>
      </c>
    </row>
    <row r="136" spans="1:7" ht="15" customHeight="1" x14ac:dyDescent="0.55000000000000004">
      <c r="D136" s="9" t="str">
        <f>LEFT(INDEX(D:D,ROW()-1),3)&amp;DEC2HEX(4+HEX2DEC(MID(INDEX(D:D,ROW()-1),4,7)),7)</f>
        <v>0x8015E634</v>
      </c>
      <c r="E136" t="s">
        <v>182</v>
      </c>
      <c r="F136" s="30"/>
      <c r="G136" s="34" t="s">
        <v>183</v>
      </c>
    </row>
    <row r="137" spans="1:7" ht="15" customHeight="1" x14ac:dyDescent="0.55000000000000004">
      <c r="D137" s="9" t="str">
        <f>LEFT(INDEX(D:D,ROW()-1),3)&amp;DEC2HEX(4+HEX2DEC(MID(INDEX(D:D,ROW()-1),4,7)),7)</f>
        <v>0x8015E638</v>
      </c>
      <c r="E137" s="55" t="str">
        <f>"beq r3, r0, "&amp;D140</f>
        <v>beq r3, r0, 0x8015E644</v>
      </c>
      <c r="F137" s="30"/>
      <c r="G137" s="34" t="s">
        <v>184</v>
      </c>
    </row>
    <row r="138" spans="1:7" ht="15" customHeight="1" x14ac:dyDescent="0.55000000000000004">
      <c r="D138" s="9" t="str">
        <f>LEFT(INDEX(D:D,ROW()-1),3)&amp;DEC2HEX(4+HEX2DEC(MID(INDEX(D:D,ROW()-1),4,7)),7)</f>
        <v>0x8015E63C</v>
      </c>
      <c r="E138" t="s">
        <v>34</v>
      </c>
      <c r="F138" s="30"/>
    </row>
    <row r="139" spans="1:7" ht="15" customHeight="1" x14ac:dyDescent="0.55000000000000004">
      <c r="D139" s="9" t="str">
        <f>LEFT(INDEX(D:D,ROW()-1),3)&amp;DEC2HEX(4+HEX2DEC(MID(INDEX(D:D,ROW()-1),4,7)),7)</f>
        <v>0x8015E640</v>
      </c>
      <c r="E139" t="s">
        <v>185</v>
      </c>
      <c r="F139" s="30"/>
      <c r="G139" s="34" t="s">
        <v>186</v>
      </c>
    </row>
    <row r="140" spans="1:7" ht="15" customHeight="1" x14ac:dyDescent="0.55000000000000004">
      <c r="D140" s="48" t="str">
        <f>LEFT(INDEX(D:D,ROW()-1),3)&amp;DEC2HEX(4+HEX2DEC(MID(INDEX(D:D,ROW()-1),4,7)),7)</f>
        <v>0x8015E644</v>
      </c>
      <c r="E140" t="s">
        <v>38</v>
      </c>
      <c r="F140" s="30"/>
    </row>
    <row r="141" spans="1:7" ht="15" customHeight="1" x14ac:dyDescent="0.55000000000000004">
      <c r="D141" s="9" t="str">
        <f>LEFT(INDEX(D:D,ROW()-1),3)&amp;DEC2HEX(4+HEX2DEC(MID(INDEX(D:D,ROW()-1),4,7)),7)</f>
        <v>0x8015E648</v>
      </c>
      <c r="E141" t="s">
        <v>34</v>
      </c>
      <c r="F141" s="30"/>
    </row>
    <row r="142" spans="1:7" ht="15" customHeight="1" x14ac:dyDescent="0.55000000000000004">
      <c r="D142" s="9" t="str">
        <f>LEFT(INDEX(D:D,ROW()-1),3)&amp;DEC2HEX(4+HEX2DEC(MID(INDEX(D:D,ROW()-1),4,7)),7)</f>
        <v>0x8015E64C</v>
      </c>
      <c r="F142" s="30" t="s">
        <v>27</v>
      </c>
    </row>
    <row r="144" spans="1:7" ht="15" customHeight="1" x14ac:dyDescent="0.55000000000000004">
      <c r="A144" s="7" t="s">
        <v>25</v>
      </c>
      <c r="B144" s="8" t="s">
        <v>187</v>
      </c>
      <c r="C144" s="9" t="s">
        <v>24</v>
      </c>
      <c r="D144" s="9" t="s">
        <v>188</v>
      </c>
      <c r="E144" s="30" t="s">
        <v>40</v>
      </c>
    </row>
    <row r="146" spans="1:5" ht="15" customHeight="1" x14ac:dyDescent="0.55000000000000004">
      <c r="A146" s="7" t="s">
        <v>25</v>
      </c>
      <c r="B146" s="8" t="s">
        <v>189</v>
      </c>
      <c r="C146" s="9" t="s">
        <v>24</v>
      </c>
      <c r="D146" s="9" t="s">
        <v>190</v>
      </c>
      <c r="E146" s="30" t="s">
        <v>40</v>
      </c>
    </row>
    <row r="148" spans="1:5" ht="15" customHeight="1" x14ac:dyDescent="0.55000000000000004">
      <c r="A148" s="7" t="s">
        <v>25</v>
      </c>
      <c r="B148" s="8" t="s">
        <v>191</v>
      </c>
      <c r="C148" s="9" t="s">
        <v>24</v>
      </c>
      <c r="D148" s="9" t="s">
        <v>192</v>
      </c>
      <c r="E148" s="30" t="s">
        <v>40</v>
      </c>
    </row>
    <row r="150" spans="1:5" ht="15" customHeight="1" x14ac:dyDescent="0.55000000000000004">
      <c r="A150" s="7" t="s">
        <v>25</v>
      </c>
      <c r="B150" s="8" t="s">
        <v>193</v>
      </c>
      <c r="C150" s="9" t="s">
        <v>24</v>
      </c>
      <c r="D150" s="9" t="s">
        <v>194</v>
      </c>
      <c r="E150" s="30" t="s">
        <v>40</v>
      </c>
    </row>
    <row r="152" spans="1:5" ht="15" customHeight="1" x14ac:dyDescent="0.55000000000000004">
      <c r="A152" s="7" t="s">
        <v>25</v>
      </c>
      <c r="B152" s="8" t="s">
        <v>195</v>
      </c>
      <c r="C152" s="9" t="s">
        <v>24</v>
      </c>
      <c r="D152" s="9" t="s">
        <v>196</v>
      </c>
      <c r="E152" s="30" t="s">
        <v>40</v>
      </c>
    </row>
    <row r="154" spans="1:5" ht="15" customHeight="1" x14ac:dyDescent="0.55000000000000004">
      <c r="A154" s="7" t="s">
        <v>25</v>
      </c>
      <c r="B154" s="8" t="s">
        <v>197</v>
      </c>
      <c r="C154" s="9" t="s">
        <v>24</v>
      </c>
      <c r="D154" s="9" t="s">
        <v>198</v>
      </c>
      <c r="E154" s="30" t="s">
        <v>40</v>
      </c>
    </row>
    <row r="156" spans="1:5" ht="15" customHeight="1" x14ac:dyDescent="0.55000000000000004">
      <c r="A156" s="7" t="s">
        <v>25</v>
      </c>
      <c r="B156" s="8" t="s">
        <v>199</v>
      </c>
      <c r="C156" s="9" t="s">
        <v>24</v>
      </c>
      <c r="D156" s="9" t="s">
        <v>200</v>
      </c>
      <c r="E156" s="30" t="s">
        <v>40</v>
      </c>
    </row>
    <row r="158" spans="1:5" ht="15" customHeight="1" x14ac:dyDescent="0.55000000000000004">
      <c r="A158" s="7" t="s">
        <v>25</v>
      </c>
      <c r="B158" s="8" t="s">
        <v>201</v>
      </c>
      <c r="C158" s="9" t="s">
        <v>24</v>
      </c>
      <c r="D158" s="9" t="s">
        <v>202</v>
      </c>
      <c r="E158" s="30" t="s">
        <v>40</v>
      </c>
    </row>
    <row r="159" spans="1:5" ht="15" customHeight="1" x14ac:dyDescent="0.55000000000000004">
      <c r="A159" s="31"/>
      <c r="B159" s="86"/>
      <c r="C159" s="32"/>
      <c r="D159" s="32"/>
      <c r="E159" s="87"/>
    </row>
    <row r="162" spans="1:7" ht="15" customHeight="1" x14ac:dyDescent="0.55000000000000004">
      <c r="A162" s="7" t="s">
        <v>22</v>
      </c>
      <c r="B162" s="35" t="s">
        <v>203</v>
      </c>
      <c r="G162" s="30" t="s">
        <v>27</v>
      </c>
    </row>
    <row r="164" spans="1:7" ht="15" customHeight="1" x14ac:dyDescent="0.55000000000000004">
      <c r="A164" s="7" t="s">
        <v>23</v>
      </c>
      <c r="C164" s="9" t="s">
        <v>43</v>
      </c>
      <c r="D164" s="9" t="s">
        <v>204</v>
      </c>
      <c r="E164" t="s">
        <v>205</v>
      </c>
      <c r="F164" s="30"/>
      <c r="G164" s="34" t="s">
        <v>206</v>
      </c>
    </row>
    <row r="165" spans="1:7" ht="15" customHeight="1" x14ac:dyDescent="0.55000000000000004">
      <c r="D165" s="9" t="str">
        <f>LEFT(INDEX(D:D,ROW()-1),3)&amp;DEC2HEX(4+HEX2DEC(MID(INDEX(D:D,ROW()-1),4,7)),7)</f>
        <v>0x8009EEAC</v>
      </c>
      <c r="F165" s="30" t="s">
        <v>27</v>
      </c>
    </row>
    <row r="167" spans="1:7" ht="15" customHeight="1" x14ac:dyDescent="0.55000000000000004">
      <c r="A167" s="7" t="s">
        <v>23</v>
      </c>
      <c r="C167" s="9" t="s">
        <v>68</v>
      </c>
      <c r="D167" s="9" t="s">
        <v>207</v>
      </c>
      <c r="E167" t="s">
        <v>31</v>
      </c>
      <c r="F167" s="30"/>
    </row>
    <row r="168" spans="1:7" ht="15" customHeight="1" x14ac:dyDescent="0.55000000000000004">
      <c r="D168" s="9" t="str">
        <f>LEFT(INDEX(D:D,ROW()-1),3)&amp;DEC2HEX(4+HEX2DEC(MID(INDEX(D:D,ROW()-1),4,7)),7)</f>
        <v>0x8013D594</v>
      </c>
      <c r="E168" t="s">
        <v>32</v>
      </c>
      <c r="F168" s="30"/>
    </row>
    <row r="169" spans="1:7" ht="15" customHeight="1" x14ac:dyDescent="0.55000000000000004">
      <c r="D169" s="9" t="str">
        <f>LEFT(INDEX(D:D,ROW()-1),3)&amp;DEC2HEX(4+HEX2DEC(MID(INDEX(D:D,ROW()-1),4,7)),7)</f>
        <v>0x8013D598</v>
      </c>
      <c r="E169" t="s">
        <v>208</v>
      </c>
      <c r="F169" s="30"/>
    </row>
    <row r="170" spans="1:7" ht="15" customHeight="1" x14ac:dyDescent="0.55000000000000004">
      <c r="D170" s="9" t="str">
        <f>LEFT(INDEX(D:D,ROW()-1),3)&amp;DEC2HEX(4+HEX2DEC(MID(INDEX(D:D,ROW()-1),4,7)),7)</f>
        <v>0x8013D59C</v>
      </c>
      <c r="E170" t="s">
        <v>244</v>
      </c>
      <c r="F170" s="30"/>
      <c r="G170" s="34" t="s">
        <v>209</v>
      </c>
    </row>
    <row r="171" spans="1:7" ht="15" customHeight="1" x14ac:dyDescent="0.55000000000000004">
      <c r="D171" s="9" t="str">
        <f>LEFT(INDEX(D:D,ROW()-1),3)&amp;DEC2HEX(4+HEX2DEC(MID(INDEX(D:D,ROW()-1),4,7)),7)</f>
        <v>0x8013D5A0</v>
      </c>
      <c r="E171" t="s">
        <v>58</v>
      </c>
      <c r="F171" s="30"/>
      <c r="G171" s="34" t="s">
        <v>210</v>
      </c>
    </row>
    <row r="172" spans="1:7" ht="15" customHeight="1" x14ac:dyDescent="0.55000000000000004">
      <c r="D172" s="9" t="str">
        <f>LEFT(INDEX(D:D,ROW()-1),3)&amp;DEC2HEX(4+HEX2DEC(MID(INDEX(D:D,ROW()-1),4,7)),7)</f>
        <v>0x8013D5A4</v>
      </c>
      <c r="E172" t="s">
        <v>211</v>
      </c>
      <c r="F172" s="30"/>
      <c r="G172" s="34" t="s">
        <v>212</v>
      </c>
    </row>
    <row r="173" spans="1:7" ht="15" customHeight="1" x14ac:dyDescent="0.55000000000000004">
      <c r="D173" s="9" t="str">
        <f>LEFT(INDEX(D:D,ROW()-1),3)&amp;DEC2HEX(4+HEX2DEC(MID(INDEX(D:D,ROW()-1),4,7)),7)</f>
        <v>0x8013D5A8</v>
      </c>
      <c r="E173" t="s">
        <v>66</v>
      </c>
      <c r="F173" s="30"/>
    </row>
    <row r="174" spans="1:7" ht="15" customHeight="1" x14ac:dyDescent="0.55000000000000004">
      <c r="D174" s="9" t="str">
        <f>LEFT(INDEX(D:D,ROW()-1),3)&amp;DEC2HEX(4+HEX2DEC(MID(INDEX(D:D,ROW()-1),4,7)),7)</f>
        <v>0x8013D5AC</v>
      </c>
      <c r="E174" t="s">
        <v>213</v>
      </c>
      <c r="F174" s="30"/>
      <c r="G174" s="34" t="s">
        <v>214</v>
      </c>
    </row>
    <row r="175" spans="1:7" ht="15" customHeight="1" x14ac:dyDescent="0.55000000000000004">
      <c r="D175" s="9" t="str">
        <f>LEFT(INDEX(D:D,ROW()-1),3)&amp;DEC2HEX(4+HEX2DEC(MID(INDEX(D:D,ROW()-1),4,7)),7)</f>
        <v>0x8013D5B0</v>
      </c>
      <c r="E175" t="s">
        <v>215</v>
      </c>
      <c r="F175" s="30"/>
      <c r="G175" s="34" t="s">
        <v>216</v>
      </c>
    </row>
    <row r="176" spans="1:7" ht="15" customHeight="1" x14ac:dyDescent="0.55000000000000004">
      <c r="D176" s="9" t="str">
        <f>LEFT(INDEX(D:D,ROW()-1),3)&amp;DEC2HEX(4+HEX2DEC(MID(INDEX(D:D,ROW()-1),4,7)),7)</f>
        <v>0x8013D5B4</v>
      </c>
      <c r="E176" t="s">
        <v>217</v>
      </c>
      <c r="F176" s="30"/>
      <c r="G176" s="34" t="s">
        <v>218</v>
      </c>
    </row>
    <row r="177" spans="4:7" ht="15" customHeight="1" x14ac:dyDescent="0.55000000000000004">
      <c r="D177" s="9" t="str">
        <f>LEFT(INDEX(D:D,ROW()-1),3)&amp;DEC2HEX(4+HEX2DEC(MID(INDEX(D:D,ROW()-1),4,7)),7)</f>
        <v>0x8013D5B8</v>
      </c>
      <c r="E177" t="s">
        <v>219</v>
      </c>
      <c r="F177" s="30"/>
      <c r="G177" s="34" t="s">
        <v>220</v>
      </c>
    </row>
    <row r="178" spans="4:7" ht="15" customHeight="1" x14ac:dyDescent="0.55000000000000004">
      <c r="D178" s="9" t="str">
        <f>LEFT(INDEX(D:D,ROW()-1),3)&amp;DEC2HEX(4+HEX2DEC(MID(INDEX(D:D,ROW()-1),4,7)),7)</f>
        <v>0x8013D5BC</v>
      </c>
      <c r="E178" t="s">
        <v>169</v>
      </c>
      <c r="F178" s="30"/>
      <c r="G178" s="34" t="s">
        <v>221</v>
      </c>
    </row>
    <row r="179" spans="4:7" ht="15" customHeight="1" x14ac:dyDescent="0.55000000000000004">
      <c r="D179" s="9" t="str">
        <f>LEFT(INDEX(D:D,ROW()-1),3)&amp;DEC2HEX(4+HEX2DEC(MID(INDEX(D:D,ROW()-1),4,7)),7)</f>
        <v>0x8013D5C0</v>
      </c>
      <c r="E179" t="s">
        <v>41</v>
      </c>
      <c r="F179" s="30"/>
      <c r="G179" s="34" t="s">
        <v>222</v>
      </c>
    </row>
    <row r="180" spans="4:7" ht="15" customHeight="1" x14ac:dyDescent="0.55000000000000004">
      <c r="D180" s="9" t="str">
        <f>LEFT(INDEX(D:D,ROW()-1),3)&amp;DEC2HEX(4+HEX2DEC(MID(INDEX(D:D,ROW()-1),4,7)),7)</f>
        <v>0x8013D5C4</v>
      </c>
      <c r="E180" t="s">
        <v>223</v>
      </c>
      <c r="F180" s="30"/>
      <c r="G180" s="34" t="s">
        <v>224</v>
      </c>
    </row>
    <row r="181" spans="4:7" ht="15" customHeight="1" x14ac:dyDescent="0.55000000000000004">
      <c r="D181" s="9" t="str">
        <f>LEFT(INDEX(D:D,ROW()-1),3)&amp;DEC2HEX(4+HEX2DEC(MID(INDEX(D:D,ROW()-1),4,7)),7)</f>
        <v>0x8013D5C8</v>
      </c>
      <c r="E181" t="s">
        <v>225</v>
      </c>
      <c r="F181" s="30"/>
      <c r="G181" s="34" t="s">
        <v>226</v>
      </c>
    </row>
    <row r="182" spans="4:7" ht="15" customHeight="1" x14ac:dyDescent="0.55000000000000004">
      <c r="D182" s="9" t="str">
        <f>LEFT(INDEX(D:D,ROW()-1),3)&amp;DEC2HEX(4+HEX2DEC(MID(INDEX(D:D,ROW()-1),4,7)),7)</f>
        <v>0x8013D5CC</v>
      </c>
      <c r="E182" t="s">
        <v>227</v>
      </c>
      <c r="F182" s="30"/>
      <c r="G182" s="34" t="s">
        <v>228</v>
      </c>
    </row>
    <row r="183" spans="4:7" ht="15" customHeight="1" x14ac:dyDescent="0.55000000000000004">
      <c r="D183" s="9" t="str">
        <f>LEFT(INDEX(D:D,ROW()-1),3)&amp;DEC2HEX(4+HEX2DEC(MID(INDEX(D:D,ROW()-1),4,7)),7)</f>
        <v>0x8013D5D0</v>
      </c>
      <c r="E183" t="s">
        <v>229</v>
      </c>
      <c r="F183" s="30"/>
    </row>
    <row r="184" spans="4:7" ht="15" customHeight="1" x14ac:dyDescent="0.55000000000000004">
      <c r="D184" s="9" t="str">
        <f>LEFT(INDEX(D:D,ROW()-1),3)&amp;DEC2HEX(4+HEX2DEC(MID(INDEX(D:D,ROW()-1),4,7)),7)</f>
        <v>0x8013D5D4</v>
      </c>
      <c r="E184" s="59" t="str">
        <f>"beq r2, r0, "&amp;D192</f>
        <v>beq r2, r0, 0x8013D5F4</v>
      </c>
      <c r="F184" s="30"/>
      <c r="G184" s="34" t="s">
        <v>1149</v>
      </c>
    </row>
    <row r="185" spans="4:7" ht="15" customHeight="1" x14ac:dyDescent="0.55000000000000004">
      <c r="D185" s="9" t="str">
        <f>LEFT(INDEX(D:D,ROW()-1),3)&amp;DEC2HEX(4+HEX2DEC(MID(INDEX(D:D,ROW()-1),4,7)),7)</f>
        <v>0x8013D5D8</v>
      </c>
      <c r="E185" t="s">
        <v>34</v>
      </c>
      <c r="F185" s="30"/>
    </row>
    <row r="186" spans="4:7" ht="15" customHeight="1" x14ac:dyDescent="0.55000000000000004">
      <c r="D186" s="9" t="str">
        <f>LEFT(INDEX(D:D,ROW()-1),3)&amp;DEC2HEX(4+HEX2DEC(MID(INDEX(D:D,ROW()-1),4,7)),7)</f>
        <v>0x8013D5DC</v>
      </c>
      <c r="E186" t="s">
        <v>44</v>
      </c>
      <c r="F186" s="30"/>
    </row>
    <row r="187" spans="4:7" ht="15" customHeight="1" x14ac:dyDescent="0.55000000000000004">
      <c r="D187" s="9" t="str">
        <f>LEFT(INDEX(D:D,ROW()-1),3)&amp;DEC2HEX(4+HEX2DEC(MID(INDEX(D:D,ROW()-1),4,7)),7)</f>
        <v>0x8013D5E0</v>
      </c>
      <c r="E187" t="s">
        <v>230</v>
      </c>
      <c r="F187" s="30"/>
    </row>
    <row r="188" spans="4:7" ht="15" customHeight="1" x14ac:dyDescent="0.55000000000000004">
      <c r="D188" s="9" t="str">
        <f>LEFT(INDEX(D:D,ROW()-1),3)&amp;DEC2HEX(4+HEX2DEC(MID(INDEX(D:D,ROW()-1),4,7)),7)</f>
        <v>0x8013D5E4</v>
      </c>
      <c r="E188" t="s">
        <v>231</v>
      </c>
      <c r="F188" s="30"/>
    </row>
    <row r="189" spans="4:7" ht="15" customHeight="1" x14ac:dyDescent="0.55000000000000004">
      <c r="D189" s="9" t="str">
        <f>LEFT(INDEX(D:D,ROW()-1),3)&amp;DEC2HEX(4+HEX2DEC(MID(INDEX(D:D,ROW()-1),4,7)),7)</f>
        <v>0x8013D5E8</v>
      </c>
      <c r="E189" t="s">
        <v>34</v>
      </c>
      <c r="F189" s="30"/>
    </row>
    <row r="190" spans="4:7" ht="15" customHeight="1" x14ac:dyDescent="0.55000000000000004">
      <c r="D190" s="9" t="str">
        <f>LEFT(INDEX(D:D,ROW()-1),3)&amp;DEC2HEX(4+HEX2DEC(MID(INDEX(D:D,ROW()-1),4,7)),7)</f>
        <v>0x8013D5EC</v>
      </c>
      <c r="E190" t="s">
        <v>232</v>
      </c>
      <c r="F190" s="30"/>
    </row>
    <row r="191" spans="4:7" ht="15" customHeight="1" x14ac:dyDescent="0.55000000000000004">
      <c r="D191" s="9" t="str">
        <f>LEFT(INDEX(D:D,ROW()-1),3)&amp;DEC2HEX(4+HEX2DEC(MID(INDEX(D:D,ROW()-1),4,7)),7)</f>
        <v>0x8013D5F0</v>
      </c>
      <c r="E191" t="s">
        <v>233</v>
      </c>
      <c r="F191" s="30"/>
      <c r="G191" s="34" t="s">
        <v>234</v>
      </c>
    </row>
    <row r="192" spans="4:7" ht="15" customHeight="1" x14ac:dyDescent="0.55000000000000004">
      <c r="D192" s="72" t="str">
        <f>LEFT(INDEX(D:D,ROW()-1),3)&amp;DEC2HEX(4+HEX2DEC(MID(INDEX(D:D,ROW()-1),4,7)),7)</f>
        <v>0x8013D5F4</v>
      </c>
      <c r="E192" t="s">
        <v>128</v>
      </c>
      <c r="F192" s="30"/>
    </row>
    <row r="193" spans="1:7" ht="15" customHeight="1" x14ac:dyDescent="0.55000000000000004">
      <c r="D193" s="9" t="str">
        <f>LEFT(INDEX(D:D,ROW()-1),3)&amp;DEC2HEX(4+HEX2DEC(MID(INDEX(D:D,ROW()-1),4,7)),7)</f>
        <v>0x8013D5F8</v>
      </c>
      <c r="E193" t="s">
        <v>36</v>
      </c>
      <c r="F193" s="30"/>
    </row>
    <row r="194" spans="1:7" ht="15" customHeight="1" x14ac:dyDescent="0.55000000000000004">
      <c r="D194" s="9" t="str">
        <f>LEFT(INDEX(D:D,ROW()-1),3)&amp;DEC2HEX(4+HEX2DEC(MID(INDEX(D:D,ROW()-1),4,7)),7)</f>
        <v>0x8013D5FC</v>
      </c>
      <c r="E194" t="s">
        <v>37</v>
      </c>
      <c r="F194" s="30"/>
    </row>
    <row r="195" spans="1:7" ht="15" customHeight="1" x14ac:dyDescent="0.55000000000000004">
      <c r="D195" s="9" t="str">
        <f>LEFT(INDEX(D:D,ROW()-1),3)&amp;DEC2HEX(4+HEX2DEC(MID(INDEX(D:D,ROW()-1),4,7)),7)</f>
        <v>0x8013D600</v>
      </c>
      <c r="E195" t="s">
        <v>38</v>
      </c>
      <c r="F195" s="30"/>
    </row>
    <row r="196" spans="1:7" ht="15" customHeight="1" x14ac:dyDescent="0.55000000000000004">
      <c r="D196" s="9" t="str">
        <f>LEFT(INDEX(D:D,ROW()-1),3)&amp;DEC2HEX(4+HEX2DEC(MID(INDEX(D:D,ROW()-1),4,7)),7)</f>
        <v>0x8013D604</v>
      </c>
      <c r="E196" t="s">
        <v>34</v>
      </c>
      <c r="F196" s="30"/>
    </row>
    <row r="197" spans="1:7" ht="15" customHeight="1" x14ac:dyDescent="0.55000000000000004">
      <c r="D197" s="9" t="str">
        <f>LEFT(INDEX(D:D,ROW()-1),3)&amp;DEC2HEX(4+HEX2DEC(MID(INDEX(D:D,ROW()-1),4,7)),7)</f>
        <v>0x8013D608</v>
      </c>
      <c r="F197" s="30" t="s">
        <v>27</v>
      </c>
    </row>
    <row r="200" spans="1:7" ht="15" customHeight="1" x14ac:dyDescent="0.55000000000000004">
      <c r="A200" s="7" t="s">
        <v>22</v>
      </c>
      <c r="B200" s="35" t="s">
        <v>235</v>
      </c>
      <c r="G200" s="30" t="s">
        <v>27</v>
      </c>
    </row>
    <row r="202" spans="1:7" ht="15" customHeight="1" x14ac:dyDescent="0.55000000000000004">
      <c r="A202" s="7" t="s">
        <v>28</v>
      </c>
      <c r="B202" s="35" t="s">
        <v>236</v>
      </c>
      <c r="G202" s="30" t="s">
        <v>27</v>
      </c>
    </row>
    <row r="204" spans="1:7" ht="15" customHeight="1" x14ac:dyDescent="0.55000000000000004">
      <c r="A204" s="7" t="s">
        <v>23</v>
      </c>
      <c r="C204" s="9" t="s">
        <v>43</v>
      </c>
      <c r="D204" s="9" t="s">
        <v>237</v>
      </c>
      <c r="E204" t="s">
        <v>238</v>
      </c>
      <c r="F204" s="30"/>
    </row>
    <row r="205" spans="1:7" ht="15" customHeight="1" x14ac:dyDescent="0.55000000000000004">
      <c r="D205" s="9" t="str">
        <f>LEFT(INDEX(D:D,ROW()-1),3)&amp;DEC2HEX(4+HEX2DEC(MID(INDEX(D:D,ROW()-1),4,7)),7)</f>
        <v>0x80096A58</v>
      </c>
      <c r="F205" s="30" t="s">
        <v>27</v>
      </c>
    </row>
    <row r="208" spans="1:7" ht="15" customHeight="1" x14ac:dyDescent="0.55000000000000004">
      <c r="A208" s="7" t="s">
        <v>22</v>
      </c>
      <c r="B208" s="35" t="s">
        <v>239</v>
      </c>
      <c r="G208" s="30" t="s">
        <v>27</v>
      </c>
    </row>
    <row r="210" spans="1:7" ht="15" customHeight="1" x14ac:dyDescent="0.55000000000000004">
      <c r="A210" s="7" t="s">
        <v>28</v>
      </c>
      <c r="B210" s="35" t="s">
        <v>240</v>
      </c>
      <c r="G210" s="30" t="s">
        <v>27</v>
      </c>
    </row>
    <row r="211" spans="1:7" ht="15" customHeight="1" x14ac:dyDescent="0.55000000000000004">
      <c r="B211" s="35" t="s">
        <v>241</v>
      </c>
      <c r="G211" s="30" t="s">
        <v>27</v>
      </c>
    </row>
    <row r="213" spans="1:7" ht="15" customHeight="1" x14ac:dyDescent="0.55000000000000004">
      <c r="A213" s="7" t="s">
        <v>23</v>
      </c>
      <c r="C213" s="9" t="s">
        <v>24</v>
      </c>
      <c r="D213" s="9" t="s">
        <v>242</v>
      </c>
      <c r="E213" t="s">
        <v>34</v>
      </c>
      <c r="F213" s="30"/>
    </row>
    <row r="214" spans="1:7" ht="15" customHeight="1" x14ac:dyDescent="0.55000000000000004">
      <c r="D214" s="9" t="str">
        <f>LEFT(INDEX(D:D,ROW()-1),3)&amp;DEC2HEX(4+HEX2DEC(MID(INDEX(D:D,ROW()-1),4,7)),7)</f>
        <v>0x8018B764</v>
      </c>
      <c r="F214" s="30" t="s">
        <v>27</v>
      </c>
    </row>
    <row r="217" spans="1:7" ht="15" customHeight="1" x14ac:dyDescent="0.55000000000000004">
      <c r="A217" s="7" t="s">
        <v>22</v>
      </c>
      <c r="B217" s="35" t="s">
        <v>245</v>
      </c>
      <c r="G217" s="30" t="s">
        <v>27</v>
      </c>
    </row>
    <row r="219" spans="1:7" ht="15" customHeight="1" x14ac:dyDescent="0.55000000000000004">
      <c r="A219" s="7" t="s">
        <v>28</v>
      </c>
      <c r="B219" s="35" t="s">
        <v>570</v>
      </c>
      <c r="G219" s="30" t="s">
        <v>27</v>
      </c>
    </row>
    <row r="220" spans="1:7" ht="15" customHeight="1" x14ac:dyDescent="0.55000000000000004">
      <c r="A220" s="31"/>
      <c r="B220" s="85" t="s">
        <v>571</v>
      </c>
      <c r="C220" s="32"/>
      <c r="D220" s="32"/>
      <c r="E220" s="33"/>
      <c r="G220" s="30"/>
    </row>
    <row r="221" spans="1:7" ht="15" customHeight="1" x14ac:dyDescent="0.55000000000000004">
      <c r="A221" s="31"/>
      <c r="B221" s="85" t="s">
        <v>572</v>
      </c>
      <c r="C221" s="32"/>
      <c r="D221" s="32"/>
      <c r="E221" s="33"/>
      <c r="G221" s="30"/>
    </row>
    <row r="223" spans="1:7" ht="15" customHeight="1" x14ac:dyDescent="0.55000000000000004">
      <c r="A223" s="7" t="s">
        <v>25</v>
      </c>
      <c r="B223" s="8" t="s">
        <v>246</v>
      </c>
      <c r="C223" s="9" t="s">
        <v>29</v>
      </c>
      <c r="D223" s="9" t="str">
        <f>D253</f>
        <v>0x8005C618</v>
      </c>
      <c r="E223" s="30" t="s">
        <v>30</v>
      </c>
    </row>
    <row r="225" spans="1:7" ht="15" customHeight="1" x14ac:dyDescent="0.55000000000000004">
      <c r="A225" s="7" t="s">
        <v>25</v>
      </c>
      <c r="B225" s="8" t="s">
        <v>47</v>
      </c>
      <c r="C225" s="9" t="s">
        <v>29</v>
      </c>
      <c r="D225" s="9" t="str">
        <f>D266</f>
        <v>0x8005C64C</v>
      </c>
      <c r="E225" s="30" t="s">
        <v>247</v>
      </c>
    </row>
    <row r="227" spans="1:7" ht="15" customHeight="1" x14ac:dyDescent="0.55000000000000004">
      <c r="A227" s="7" t="s">
        <v>25</v>
      </c>
      <c r="B227" s="8" t="s">
        <v>48</v>
      </c>
      <c r="C227" s="9" t="s">
        <v>29</v>
      </c>
      <c r="D227" s="9" t="str">
        <f>D268</f>
        <v>0x8005C654</v>
      </c>
      <c r="E227" s="30" t="s">
        <v>248</v>
      </c>
    </row>
    <row r="229" spans="1:7" ht="15" customHeight="1" x14ac:dyDescent="0.55000000000000004">
      <c r="A229" s="7" t="s">
        <v>25</v>
      </c>
      <c r="B229" s="8" t="s">
        <v>249</v>
      </c>
      <c r="C229" s="9" t="s">
        <v>29</v>
      </c>
      <c r="D229" s="9" t="str">
        <f>D336</f>
        <v>0x8005C764</v>
      </c>
      <c r="E229" s="30" t="s">
        <v>250</v>
      </c>
    </row>
    <row r="231" spans="1:7" ht="15" customHeight="1" x14ac:dyDescent="0.55000000000000004">
      <c r="A231" s="7" t="s">
        <v>25</v>
      </c>
      <c r="B231" s="8" t="s">
        <v>251</v>
      </c>
      <c r="C231" s="9" t="s">
        <v>29</v>
      </c>
      <c r="D231" s="9" t="str">
        <f>D337</f>
        <v>0x8005C768</v>
      </c>
      <c r="E231" s="30" t="s">
        <v>252</v>
      </c>
    </row>
    <row r="233" spans="1:7" ht="15" customHeight="1" x14ac:dyDescent="0.55000000000000004">
      <c r="A233" s="7" t="s">
        <v>23</v>
      </c>
      <c r="C233" s="9" t="s">
        <v>29</v>
      </c>
      <c r="D233" s="9" t="s">
        <v>253</v>
      </c>
      <c r="E233" t="s">
        <v>60</v>
      </c>
      <c r="F233" s="30"/>
    </row>
    <row r="234" spans="1:7" ht="15" customHeight="1" x14ac:dyDescent="0.55000000000000004">
      <c r="D234" s="9" t="str">
        <f>LEFT(INDEX(D:D,ROW()-1),3)&amp;DEC2HEX(4+HEX2DEC(MID(INDEX(D:D,ROW()-1),4,7)),7)</f>
        <v>0x8005C5CC</v>
      </c>
      <c r="E234" t="s">
        <v>254</v>
      </c>
      <c r="F234" s="30"/>
    </row>
    <row r="235" spans="1:7" ht="15" customHeight="1" x14ac:dyDescent="0.55000000000000004">
      <c r="D235" s="9" t="str">
        <f>LEFT(INDEX(D:D,ROW()-1),3)&amp;DEC2HEX(4+HEX2DEC(MID(INDEX(D:D,ROW()-1),4,7)),7)</f>
        <v>0x8005C5D0</v>
      </c>
      <c r="E235" t="s">
        <v>255</v>
      </c>
      <c r="F235" s="30"/>
    </row>
    <row r="236" spans="1:7" ht="15" customHeight="1" x14ac:dyDescent="0.55000000000000004">
      <c r="D236" s="9" t="str">
        <f>LEFT(INDEX(D:D,ROW()-1),3)&amp;DEC2HEX(4+HEX2DEC(MID(INDEX(D:D,ROW()-1),4,7)),7)</f>
        <v>0x8005C5D4</v>
      </c>
      <c r="E236" t="s">
        <v>208</v>
      </c>
      <c r="F236" s="30"/>
    </row>
    <row r="237" spans="1:7" ht="15" customHeight="1" x14ac:dyDescent="0.55000000000000004">
      <c r="D237" s="9" t="str">
        <f>LEFT(INDEX(D:D,ROW()-1),3)&amp;DEC2HEX(4+HEX2DEC(MID(INDEX(D:D,ROW()-1),4,7)),7)</f>
        <v>0x8005C5D8</v>
      </c>
      <c r="E237" t="s">
        <v>256</v>
      </c>
      <c r="F237" s="30"/>
      <c r="G237" s="34" t="s">
        <v>257</v>
      </c>
    </row>
    <row r="238" spans="1:7" ht="15" customHeight="1" x14ac:dyDescent="0.55000000000000004">
      <c r="D238" s="9" t="str">
        <f>LEFT(INDEX(D:D,ROW()-1),3)&amp;DEC2HEX(4+HEX2DEC(MID(INDEX(D:D,ROW()-1),4,7)),7)</f>
        <v>0x8005C5DC</v>
      </c>
      <c r="E238" t="s">
        <v>258</v>
      </c>
      <c r="F238" s="30"/>
      <c r="G238" s="34" t="s">
        <v>259</v>
      </c>
    </row>
    <row r="239" spans="1:7" ht="15" customHeight="1" x14ac:dyDescent="0.55000000000000004">
      <c r="D239" s="9" t="str">
        <f>LEFT(INDEX(D:D,ROW()-1),3)&amp;DEC2HEX(4+HEX2DEC(MID(INDEX(D:D,ROW()-1),4,7)),7)</f>
        <v>0x8005C5E0</v>
      </c>
      <c r="E239" t="s">
        <v>260</v>
      </c>
      <c r="F239" s="30"/>
      <c r="G239" s="34" t="s">
        <v>261</v>
      </c>
    </row>
    <row r="240" spans="1:7" ht="15" customHeight="1" x14ac:dyDescent="0.55000000000000004">
      <c r="D240" s="9" t="str">
        <f>LEFT(INDEX(D:D,ROW()-1),3)&amp;DEC2HEX(4+HEX2DEC(MID(INDEX(D:D,ROW()-1),4,7)),7)</f>
        <v>0x8005C5E4</v>
      </c>
      <c r="E240" t="s">
        <v>561</v>
      </c>
      <c r="F240" s="30"/>
      <c r="G240" s="34" t="s">
        <v>262</v>
      </c>
    </row>
    <row r="241" spans="1:7" ht="15" customHeight="1" x14ac:dyDescent="0.55000000000000004">
      <c r="D241" s="9" t="str">
        <f>LEFT(INDEX(D:D,ROW()-1),3)&amp;DEC2HEX(4+HEX2DEC(MID(INDEX(D:D,ROW()-1),4,7)),7)</f>
        <v>0x8005C5E8</v>
      </c>
      <c r="E241" t="s">
        <v>263</v>
      </c>
      <c r="F241" s="30"/>
    </row>
    <row r="242" spans="1:7" ht="15" customHeight="1" x14ac:dyDescent="0.55000000000000004">
      <c r="D242" s="9" t="str">
        <f>LEFT(INDEX(D:D,ROW()-1),3)&amp;DEC2HEX(4+HEX2DEC(MID(INDEX(D:D,ROW()-1),4,7)),7)</f>
        <v>0x8005C5EC</v>
      </c>
      <c r="E242" t="s">
        <v>59</v>
      </c>
      <c r="F242" s="30"/>
      <c r="G242" s="34" t="s">
        <v>264</v>
      </c>
    </row>
    <row r="243" spans="1:7" ht="15" customHeight="1" x14ac:dyDescent="0.55000000000000004">
      <c r="D243" s="9" t="str">
        <f>LEFT(INDEX(D:D,ROW()-1),3)&amp;DEC2HEX(4+HEX2DEC(MID(INDEX(D:D,ROW()-1),4,7)),7)</f>
        <v>0x8005C5F0</v>
      </c>
      <c r="E243" t="s">
        <v>562</v>
      </c>
      <c r="F243" s="30"/>
      <c r="G243" s="34" t="s">
        <v>265</v>
      </c>
    </row>
    <row r="244" spans="1:7" ht="15" customHeight="1" x14ac:dyDescent="0.55000000000000004">
      <c r="D244" s="9" t="str">
        <f>LEFT(INDEX(D:D,ROW()-1),3)&amp;DEC2HEX(4+HEX2DEC(MID(INDEX(D:D,ROW()-1),4,7)),7)</f>
        <v>0x8005C5F4</v>
      </c>
      <c r="E244" t="s">
        <v>266</v>
      </c>
      <c r="F244" s="30"/>
      <c r="G244" s="34" t="s">
        <v>267</v>
      </c>
    </row>
    <row r="245" spans="1:7" ht="15" customHeight="1" x14ac:dyDescent="0.55000000000000004">
      <c r="D245" s="9" t="str">
        <f>LEFT(INDEX(D:D,ROW()-1),3)&amp;DEC2HEX(4+HEX2DEC(MID(INDEX(D:D,ROW()-1),4,7)),7)</f>
        <v>0x8005C5F8</v>
      </c>
      <c r="E245" t="s">
        <v>268</v>
      </c>
      <c r="F245" s="30"/>
      <c r="G245" s="34" t="s">
        <v>269</v>
      </c>
    </row>
    <row r="246" spans="1:7" ht="15" customHeight="1" x14ac:dyDescent="0.55000000000000004">
      <c r="D246" s="9" t="str">
        <f>LEFT(INDEX(D:D,ROW()-1),3)&amp;DEC2HEX(4+HEX2DEC(MID(INDEX(D:D,ROW()-1),4,7)),7)</f>
        <v>0x8005C5FC</v>
      </c>
      <c r="E246" t="s">
        <v>270</v>
      </c>
      <c r="F246" s="30"/>
      <c r="G246" s="34" t="s">
        <v>271</v>
      </c>
    </row>
    <row r="247" spans="1:7" ht="15" customHeight="1" x14ac:dyDescent="0.55000000000000004">
      <c r="D247" s="9" t="str">
        <f>LEFT(INDEX(D:D,ROW()-1),3)&amp;DEC2HEX(4+HEX2DEC(MID(INDEX(D:D,ROW()-1),4,7)),7)</f>
        <v>0x8005C600</v>
      </c>
      <c r="E247" t="s">
        <v>272</v>
      </c>
      <c r="F247" s="30"/>
      <c r="G247" s="34" t="s">
        <v>273</v>
      </c>
    </row>
    <row r="248" spans="1:7" ht="15" customHeight="1" x14ac:dyDescent="0.55000000000000004">
      <c r="D248" s="9" t="str">
        <f>LEFT(INDEX(D:D,ROW()-1),3)&amp;DEC2HEX(4+HEX2DEC(MID(INDEX(D:D,ROW()-1),4,7)),7)</f>
        <v>0x8005C604</v>
      </c>
      <c r="E248" t="s">
        <v>274</v>
      </c>
      <c r="F248" s="30"/>
    </row>
    <row r="249" spans="1:7" ht="15" customHeight="1" x14ac:dyDescent="0.55000000000000004">
      <c r="D249" s="9" t="str">
        <f>LEFT(INDEX(D:D,ROW()-1),3)&amp;DEC2HEX(4+HEX2DEC(MID(INDEX(D:D,ROW()-1),4,7)),7)</f>
        <v>0x8005C608</v>
      </c>
      <c r="E249" s="36" t="str">
        <f>"bne r2, r0, "&amp;D369</f>
        <v>bne r2, r0, 0x8005C7E8</v>
      </c>
      <c r="F249" s="30"/>
      <c r="G249" s="34" t="s">
        <v>275</v>
      </c>
    </row>
    <row r="250" spans="1:7" ht="15" customHeight="1" x14ac:dyDescent="0.55000000000000004">
      <c r="D250" s="9" t="str">
        <f>LEFT(INDEX(D:D,ROW()-1),3)&amp;DEC2HEX(4+HEX2DEC(MID(INDEX(D:D,ROW()-1),4,7)),7)</f>
        <v>0x8005C60C</v>
      </c>
      <c r="E250" t="s">
        <v>276</v>
      </c>
      <c r="F250" s="30"/>
      <c r="G250" s="34" t="s">
        <v>277</v>
      </c>
    </row>
    <row r="251" spans="1:7" ht="15" customHeight="1" x14ac:dyDescent="0.55000000000000004">
      <c r="D251" s="9" t="str">
        <f>LEFT(INDEX(D:D,ROW()-1),3)&amp;DEC2HEX(4+HEX2DEC(MID(INDEX(D:D,ROW()-1),4,7)),7)</f>
        <v>0x8005C610</v>
      </c>
      <c r="E251" t="s">
        <v>278</v>
      </c>
      <c r="F251" s="30"/>
      <c r="G251" s="34" t="s">
        <v>279</v>
      </c>
    </row>
    <row r="252" spans="1:7" ht="15" customHeight="1" x14ac:dyDescent="0.55000000000000004">
      <c r="D252" s="60" t="str">
        <f>LEFT(INDEX(D:D,ROW()-1),3)&amp;DEC2HEX(4+HEX2DEC(MID(INDEX(D:D,ROW()-1),4,7)),7)</f>
        <v>0x8005C614</v>
      </c>
      <c r="E252" t="s">
        <v>280</v>
      </c>
      <c r="F252" s="30"/>
      <c r="G252" s="34" t="s">
        <v>281</v>
      </c>
    </row>
    <row r="253" spans="1:7" ht="15" customHeight="1" x14ac:dyDescent="0.55000000000000004">
      <c r="A253" s="7" t="s">
        <v>35</v>
      </c>
      <c r="C253" s="9" t="s">
        <v>29</v>
      </c>
      <c r="D253" s="9" t="str">
        <f>LEFT(INDEX(D:D,ROW()-1),3)&amp;DEC2HEX(4+HEX2DEC(MID(INDEX(D:D,ROW()-1),4,7)),7)</f>
        <v>0x8005C618</v>
      </c>
      <c r="E253" t="s">
        <v>282</v>
      </c>
      <c r="F253" s="30"/>
      <c r="G253" s="34" t="s">
        <v>283</v>
      </c>
    </row>
    <row r="254" spans="1:7" ht="15" customHeight="1" x14ac:dyDescent="0.55000000000000004">
      <c r="D254" s="9" t="str">
        <f>LEFT(INDEX(D:D,ROW()-1),3)&amp;DEC2HEX(4+HEX2DEC(MID(INDEX(D:D,ROW()-1),4,7)),7)</f>
        <v>0x8005C61C</v>
      </c>
      <c r="E254" t="s">
        <v>563</v>
      </c>
      <c r="F254" s="30"/>
      <c r="G254" s="34" t="s">
        <v>284</v>
      </c>
    </row>
    <row r="255" spans="1:7" ht="15" customHeight="1" x14ac:dyDescent="0.55000000000000004">
      <c r="D255" s="9" t="str">
        <f>LEFT(INDEX(D:D,ROW()-1),3)&amp;DEC2HEX(4+HEX2DEC(MID(INDEX(D:D,ROW()-1),4,7)),7)</f>
        <v>0x8005C620</v>
      </c>
      <c r="E255" t="s">
        <v>285</v>
      </c>
      <c r="F255" s="30"/>
      <c r="G255" s="34" t="s">
        <v>286</v>
      </c>
    </row>
    <row r="256" spans="1:7" ht="15" customHeight="1" x14ac:dyDescent="0.55000000000000004">
      <c r="D256" s="9" t="str">
        <f>LEFT(INDEX(D:D,ROW()-1),3)&amp;DEC2HEX(4+HEX2DEC(MID(INDEX(D:D,ROW()-1),4,7)),7)</f>
        <v>0x8005C624</v>
      </c>
      <c r="E256" t="s">
        <v>287</v>
      </c>
      <c r="F256" s="30"/>
      <c r="G256" s="34" t="s">
        <v>288</v>
      </c>
    </row>
    <row r="257" spans="1:7" ht="15" customHeight="1" x14ac:dyDescent="0.55000000000000004">
      <c r="D257" s="9" t="str">
        <f>LEFT(INDEX(D:D,ROW()-1),3)&amp;DEC2HEX(4+HEX2DEC(MID(INDEX(D:D,ROW()-1),4,7)),7)</f>
        <v>0x8005C628</v>
      </c>
      <c r="E257" s="37" t="str">
        <f>"bne r7, r6, "&amp;D263</f>
        <v>bne r7, r6, 0x8005C640</v>
      </c>
      <c r="F257" s="30"/>
      <c r="G257" s="34" t="s">
        <v>289</v>
      </c>
    </row>
    <row r="258" spans="1:7" ht="15" customHeight="1" x14ac:dyDescent="0.55000000000000004">
      <c r="D258" s="9" t="str">
        <f>LEFT(INDEX(D:D,ROW()-1),3)&amp;DEC2HEX(4+HEX2DEC(MID(INDEX(D:D,ROW()-1),4,7)),7)</f>
        <v>0x8005C62C</v>
      </c>
      <c r="E258" t="s">
        <v>290</v>
      </c>
      <c r="F258" s="30"/>
    </row>
    <row r="259" spans="1:7" ht="15" customHeight="1" x14ac:dyDescent="0.55000000000000004">
      <c r="D259" s="9" t="str">
        <f>LEFT(INDEX(D:D,ROW()-1),3)&amp;DEC2HEX(4+HEX2DEC(MID(INDEX(D:D,ROW()-1),4,7)),7)</f>
        <v>0x8005C630</v>
      </c>
      <c r="E259" t="s">
        <v>291</v>
      </c>
      <c r="F259" s="30"/>
      <c r="G259" s="34" t="s">
        <v>1150</v>
      </c>
    </row>
    <row r="260" spans="1:7" ht="15" customHeight="1" x14ac:dyDescent="0.55000000000000004">
      <c r="D260" s="9" t="str">
        <f>LEFT(INDEX(D:D,ROW()-1),3)&amp;DEC2HEX(4+HEX2DEC(MID(INDEX(D:D,ROW()-1),4,7)),7)</f>
        <v>0x8005C634</v>
      </c>
      <c r="E260" t="s">
        <v>34</v>
      </c>
      <c r="F260" s="30"/>
    </row>
    <row r="261" spans="1:7" ht="15" customHeight="1" x14ac:dyDescent="0.55000000000000004">
      <c r="D261" s="9" t="str">
        <f>LEFT(INDEX(D:D,ROW()-1),3)&amp;DEC2HEX(4+HEX2DEC(MID(INDEX(D:D,ROW()-1),4,7)),7)</f>
        <v>0x8005C638</v>
      </c>
      <c r="E261" t="s">
        <v>292</v>
      </c>
      <c r="F261" s="30"/>
      <c r="G261" s="34" t="s">
        <v>293</v>
      </c>
    </row>
    <row r="262" spans="1:7" ht="15" customHeight="1" x14ac:dyDescent="0.55000000000000004">
      <c r="D262" s="9" t="str">
        <f>LEFT(INDEX(D:D,ROW()-1),3)&amp;DEC2HEX(4+HEX2DEC(MID(INDEX(D:D,ROW()-1),4,7)),7)</f>
        <v>0x8005C63C</v>
      </c>
      <c r="E262" t="s">
        <v>294</v>
      </c>
      <c r="F262" s="30"/>
      <c r="G262" s="34" t="s">
        <v>1151</v>
      </c>
    </row>
    <row r="263" spans="1:7" ht="15" customHeight="1" x14ac:dyDescent="0.55000000000000004">
      <c r="D263" s="39" t="str">
        <f>LEFT(INDEX(D:D,ROW()-1),3)&amp;DEC2HEX(4+HEX2DEC(MID(INDEX(D:D,ROW()-1),4,7)),7)</f>
        <v>0x8005C640</v>
      </c>
      <c r="E263" s="47" t="str">
        <f>"beq r4, r0, "&amp;D275</f>
        <v>beq r4, r0, 0x8005C670</v>
      </c>
      <c r="F263" s="30"/>
      <c r="G263" s="34" t="s">
        <v>295</v>
      </c>
    </row>
    <row r="264" spans="1:7" ht="15" customHeight="1" x14ac:dyDescent="0.55000000000000004">
      <c r="D264" s="9" t="str">
        <f>LEFT(INDEX(D:D,ROW()-1),3)&amp;DEC2HEX(4+HEX2DEC(MID(INDEX(D:D,ROW()-1),4,7)),7)</f>
        <v>0x8005C644</v>
      </c>
      <c r="E264" t="s">
        <v>34</v>
      </c>
      <c r="F264" s="30"/>
    </row>
    <row r="265" spans="1:7" ht="15" customHeight="1" x14ac:dyDescent="0.55000000000000004">
      <c r="D265" s="9" t="str">
        <f>LEFT(INDEX(D:D,ROW()-1),3)&amp;DEC2HEX(4+HEX2DEC(MID(INDEX(D:D,ROW()-1),4,7)),7)</f>
        <v>0x8005C648</v>
      </c>
      <c r="E265" t="s">
        <v>296</v>
      </c>
      <c r="F265" s="30"/>
      <c r="G265" s="34" t="s">
        <v>297</v>
      </c>
    </row>
    <row r="266" spans="1:7" ht="15" customHeight="1" x14ac:dyDescent="0.55000000000000004">
      <c r="A266" s="7" t="s">
        <v>35</v>
      </c>
      <c r="C266" s="9" t="s">
        <v>29</v>
      </c>
      <c r="D266" s="9" t="str">
        <f>LEFT(INDEX(D:D,ROW()-1),3)&amp;DEC2HEX(4+HEX2DEC(MID(INDEX(D:D,ROW()-1),4,7)),7)</f>
        <v>0x8005C64C</v>
      </c>
      <c r="E266" t="s">
        <v>298</v>
      </c>
      <c r="F266" s="30"/>
      <c r="G266" s="34" t="s">
        <v>299</v>
      </c>
    </row>
    <row r="267" spans="1:7" ht="15" customHeight="1" x14ac:dyDescent="0.55000000000000004">
      <c r="D267" s="9" t="str">
        <f>LEFT(INDEX(D:D,ROW()-1),3)&amp;DEC2HEX(4+HEX2DEC(MID(INDEX(D:D,ROW()-1),4,7)),7)</f>
        <v>0x8005C650</v>
      </c>
      <c r="E267" t="s">
        <v>67</v>
      </c>
      <c r="F267" s="30"/>
    </row>
    <row r="268" spans="1:7" ht="15" customHeight="1" x14ac:dyDescent="0.55000000000000004">
      <c r="A268" s="7" t="s">
        <v>35</v>
      </c>
      <c r="C268" s="9" t="s">
        <v>29</v>
      </c>
      <c r="D268" s="9" t="str">
        <f>LEFT(INDEX(D:D,ROW()-1),3)&amp;DEC2HEX(4+HEX2DEC(MID(INDEX(D:D,ROW()-1),4,7)),7)</f>
        <v>0x8005C654</v>
      </c>
      <c r="E268" t="s">
        <v>300</v>
      </c>
      <c r="F268" s="30"/>
    </row>
    <row r="269" spans="1:7" ht="15" customHeight="1" x14ac:dyDescent="0.55000000000000004">
      <c r="D269" s="9" t="str">
        <f>LEFT(INDEX(D:D,ROW()-1),3)&amp;DEC2HEX(4+HEX2DEC(MID(INDEX(D:D,ROW()-1),4,7)),7)</f>
        <v>0x8005C658</v>
      </c>
      <c r="E269" s="47" t="str">
        <f>"beq r2, r0, "&amp;D275</f>
        <v>beq r2, r0, 0x8005C670</v>
      </c>
      <c r="F269" s="30"/>
      <c r="G269" s="34" t="s">
        <v>301</v>
      </c>
    </row>
    <row r="270" spans="1:7" ht="15" customHeight="1" x14ac:dyDescent="0.55000000000000004">
      <c r="D270" s="9" t="str">
        <f>LEFT(INDEX(D:D,ROW()-1),3)&amp;DEC2HEX(4+HEX2DEC(MID(INDEX(D:D,ROW()-1),4,7)),7)</f>
        <v>0x8005C65C</v>
      </c>
      <c r="E270" t="s">
        <v>34</v>
      </c>
      <c r="F270" s="30"/>
    </row>
    <row r="271" spans="1:7" ht="15" customHeight="1" x14ac:dyDescent="0.55000000000000004">
      <c r="D271" s="9" t="str">
        <f>LEFT(INDEX(D:D,ROW()-1),3)&amp;DEC2HEX(4+HEX2DEC(MID(INDEX(D:D,ROW()-1),4,7)),7)</f>
        <v>0x8005C660</v>
      </c>
      <c r="E271" t="s">
        <v>291</v>
      </c>
      <c r="F271" s="30"/>
      <c r="G271" s="34" t="s">
        <v>1150</v>
      </c>
    </row>
    <row r="272" spans="1:7" ht="15" customHeight="1" x14ac:dyDescent="0.55000000000000004">
      <c r="D272" s="9" t="str">
        <f>LEFT(INDEX(D:D,ROW()-1),3)&amp;DEC2HEX(4+HEX2DEC(MID(INDEX(D:D,ROW()-1),4,7)),7)</f>
        <v>0x8005C664</v>
      </c>
      <c r="E272" t="s">
        <v>34</v>
      </c>
      <c r="F272" s="30"/>
    </row>
    <row r="273" spans="4:7" ht="15" customHeight="1" x14ac:dyDescent="0.55000000000000004">
      <c r="D273" s="9" t="str">
        <f>LEFT(INDEX(D:D,ROW()-1),3)&amp;DEC2HEX(4+HEX2DEC(MID(INDEX(D:D,ROW()-1),4,7)),7)</f>
        <v>0x8005C668</v>
      </c>
      <c r="E273" t="s">
        <v>62</v>
      </c>
      <c r="F273" s="30"/>
      <c r="G273" s="34" t="s">
        <v>302</v>
      </c>
    </row>
    <row r="274" spans="4:7" ht="15" customHeight="1" x14ac:dyDescent="0.55000000000000004">
      <c r="D274" s="9" t="str">
        <f>LEFT(INDEX(D:D,ROW()-1),3)&amp;DEC2HEX(4+HEX2DEC(MID(INDEX(D:D,ROW()-1),4,7)),7)</f>
        <v>0x8005C66C</v>
      </c>
      <c r="E274" t="s">
        <v>294</v>
      </c>
      <c r="F274" s="30"/>
      <c r="G274" s="34" t="s">
        <v>1151</v>
      </c>
    </row>
    <row r="275" spans="4:7" ht="15" customHeight="1" x14ac:dyDescent="0.55000000000000004">
      <c r="D275" s="54" t="str">
        <f>LEFT(INDEX(D:D,ROW()-1),3)&amp;DEC2HEX(4+HEX2DEC(MID(INDEX(D:D,ROW()-1),4,7)),7)</f>
        <v>0x8005C670</v>
      </c>
      <c r="E275" t="s">
        <v>69</v>
      </c>
      <c r="F275" s="30"/>
      <c r="G275" s="34" t="s">
        <v>303</v>
      </c>
    </row>
    <row r="276" spans="4:7" ht="15" customHeight="1" x14ac:dyDescent="0.55000000000000004">
      <c r="D276" s="9" t="str">
        <f>LEFT(INDEX(D:D,ROW()-1),3)&amp;DEC2HEX(4+HEX2DEC(MID(INDEX(D:D,ROW()-1),4,7)),7)</f>
        <v>0x8005C674</v>
      </c>
      <c r="E276" s="49" t="str">
        <f>"beq r2, r7, "&amp;D363</f>
        <v>beq r2, r7, 0x8005C7D0</v>
      </c>
      <c r="F276" s="30"/>
      <c r="G276" s="34" t="s">
        <v>1152</v>
      </c>
    </row>
    <row r="277" spans="4:7" ht="15" customHeight="1" x14ac:dyDescent="0.55000000000000004">
      <c r="D277" s="9" t="str">
        <f>LEFT(INDEX(D:D,ROW()-1),3)&amp;DEC2HEX(4+HEX2DEC(MID(INDEX(D:D,ROW()-1),4,7)),7)</f>
        <v>0x8005C678</v>
      </c>
      <c r="E277" t="s">
        <v>34</v>
      </c>
      <c r="F277" s="30"/>
    </row>
    <row r="278" spans="4:7" ht="15" customHeight="1" x14ac:dyDescent="0.55000000000000004">
      <c r="D278" s="58" t="str">
        <f>LEFT(INDEX(D:D,ROW()-1),3)&amp;DEC2HEX(4+HEX2DEC(MID(INDEX(D:D,ROW()-1),4,7)),7)</f>
        <v>0x8005C67C</v>
      </c>
      <c r="E278" s="51" t="str">
        <f>"beq r11, r0, "&amp;D282</f>
        <v>beq r11, r0, 0x8005C68C</v>
      </c>
      <c r="F278" s="30"/>
      <c r="G278" s="34" t="s">
        <v>304</v>
      </c>
    </row>
    <row r="279" spans="4:7" ht="15" customHeight="1" x14ac:dyDescent="0.55000000000000004">
      <c r="D279" s="9" t="str">
        <f>LEFT(INDEX(D:D,ROW()-1),3)&amp;DEC2HEX(4+HEX2DEC(MID(INDEX(D:D,ROW()-1),4,7)),7)</f>
        <v>0x8005C680</v>
      </c>
      <c r="E279" t="s">
        <v>34</v>
      </c>
      <c r="F279" s="30"/>
    </row>
    <row r="280" spans="4:7" ht="15" customHeight="1" x14ac:dyDescent="0.55000000000000004">
      <c r="D280" s="9" t="str">
        <f>LEFT(INDEX(D:D,ROW()-1),3)&amp;DEC2HEX(4+HEX2DEC(MID(INDEX(D:D,ROW()-1),4,7)),7)</f>
        <v>0x8005C684</v>
      </c>
      <c r="E280" s="53" t="str">
        <f>"j "&amp;D283</f>
        <v>j 0x8005C690</v>
      </c>
      <c r="F280" s="30"/>
      <c r="G280" s="34" t="s">
        <v>305</v>
      </c>
    </row>
    <row r="281" spans="4:7" ht="15" customHeight="1" x14ac:dyDescent="0.55000000000000004">
      <c r="D281" s="9" t="str">
        <f>LEFT(INDEX(D:D,ROW()-1),3)&amp;DEC2HEX(4+HEX2DEC(MID(INDEX(D:D,ROW()-1),4,7)),7)</f>
        <v>0x8005C688</v>
      </c>
      <c r="E281" t="s">
        <v>306</v>
      </c>
      <c r="F281" s="30"/>
      <c r="G281" s="34" t="s">
        <v>307</v>
      </c>
    </row>
    <row r="282" spans="4:7" ht="15" customHeight="1" x14ac:dyDescent="0.55000000000000004">
      <c r="D282" s="52" t="str">
        <f>LEFT(INDEX(D:D,ROW()-1),3)&amp;DEC2HEX(4+HEX2DEC(MID(INDEX(D:D,ROW()-1),4,7)),7)</f>
        <v>0x8005C68C</v>
      </c>
      <c r="E282" t="s">
        <v>308</v>
      </c>
      <c r="F282" s="30"/>
      <c r="G282" s="34" t="s">
        <v>309</v>
      </c>
    </row>
    <row r="283" spans="4:7" ht="15" customHeight="1" x14ac:dyDescent="0.55000000000000004">
      <c r="D283" s="46" t="str">
        <f>LEFT(INDEX(D:D,ROW()-1),3)&amp;DEC2HEX(4+HEX2DEC(MID(INDEX(D:D,ROW()-1),4,7)),7)</f>
        <v>0x8005C690</v>
      </c>
      <c r="E283" t="s">
        <v>310</v>
      </c>
      <c r="F283" s="30"/>
      <c r="G283" s="34" t="s">
        <v>311</v>
      </c>
    </row>
    <row r="284" spans="4:7" ht="15" customHeight="1" x14ac:dyDescent="0.55000000000000004">
      <c r="D284" s="9" t="str">
        <f>LEFT(INDEX(D:D,ROW()-1),3)&amp;DEC2HEX(4+HEX2DEC(MID(INDEX(D:D,ROW()-1),4,7)),7)</f>
        <v>0x8005C694</v>
      </c>
      <c r="E284" t="s">
        <v>312</v>
      </c>
      <c r="F284" s="30"/>
      <c r="G284" s="34" t="s">
        <v>313</v>
      </c>
    </row>
    <row r="285" spans="4:7" ht="15" customHeight="1" x14ac:dyDescent="0.55000000000000004">
      <c r="D285" s="9" t="str">
        <f>LEFT(INDEX(D:D,ROW()-1),3)&amp;DEC2HEX(4+HEX2DEC(MID(INDEX(D:D,ROW()-1),4,7)),7)</f>
        <v>0x8005C698</v>
      </c>
      <c r="E285" t="s">
        <v>49</v>
      </c>
      <c r="F285" s="30"/>
      <c r="G285" s="34" t="s">
        <v>314</v>
      </c>
    </row>
    <row r="286" spans="4:7" ht="15" customHeight="1" x14ac:dyDescent="0.55000000000000004">
      <c r="D286" s="9" t="str">
        <f>LEFT(INDEX(D:D,ROW()-1),3)&amp;DEC2HEX(4+HEX2DEC(MID(INDEX(D:D,ROW()-1),4,7)),7)</f>
        <v>0x8005C69C</v>
      </c>
      <c r="E286" t="s">
        <v>46</v>
      </c>
      <c r="F286" s="30"/>
    </row>
    <row r="287" spans="4:7" ht="15" customHeight="1" x14ac:dyDescent="0.55000000000000004">
      <c r="D287" s="9" t="str">
        <f>LEFT(INDEX(D:D,ROW()-1),3)&amp;DEC2HEX(4+HEX2DEC(MID(INDEX(D:D,ROW()-1),4,7)),7)</f>
        <v>0x8005C6A0</v>
      </c>
      <c r="E287" t="s">
        <v>315</v>
      </c>
      <c r="F287" s="30"/>
      <c r="G287" s="34" t="s">
        <v>316</v>
      </c>
    </row>
    <row r="288" spans="4:7" ht="15" customHeight="1" x14ac:dyDescent="0.55000000000000004">
      <c r="D288" s="9" t="str">
        <f>LEFT(INDEX(D:D,ROW()-1),3)&amp;DEC2HEX(4+HEX2DEC(MID(INDEX(D:D,ROW()-1),4,7)),7)</f>
        <v>0x8005C6A4</v>
      </c>
      <c r="E288" t="s">
        <v>317</v>
      </c>
      <c r="F288" s="30"/>
      <c r="G288" s="34" t="s">
        <v>318</v>
      </c>
    </row>
    <row r="289" spans="4:7" ht="15" customHeight="1" x14ac:dyDescent="0.55000000000000004">
      <c r="D289" s="9" t="str">
        <f>LEFT(INDEX(D:D,ROW()-1),3)&amp;DEC2HEX(4+HEX2DEC(MID(INDEX(D:D,ROW()-1),4,7)),7)</f>
        <v>0x8005C6A8</v>
      </c>
      <c r="E289" t="s">
        <v>319</v>
      </c>
      <c r="F289" s="30"/>
      <c r="G289" s="34" t="s">
        <v>320</v>
      </c>
    </row>
    <row r="290" spans="4:7" ht="15" customHeight="1" x14ac:dyDescent="0.55000000000000004">
      <c r="D290" s="9" t="str">
        <f>LEFT(INDEX(D:D,ROW()-1),3)&amp;DEC2HEX(4+HEX2DEC(MID(INDEX(D:D,ROW()-1),4,7)),7)</f>
        <v>0x8005C6AC</v>
      </c>
      <c r="E290" t="s">
        <v>321</v>
      </c>
      <c r="F290" s="30"/>
      <c r="G290" s="34" t="s">
        <v>322</v>
      </c>
    </row>
    <row r="291" spans="4:7" ht="15" customHeight="1" x14ac:dyDescent="0.55000000000000004">
      <c r="D291" s="9" t="str">
        <f>LEFT(INDEX(D:D,ROW()-1),3)&amp;DEC2HEX(4+HEX2DEC(MID(INDEX(D:D,ROW()-1),4,7)),7)</f>
        <v>0x8005C6B0</v>
      </c>
      <c r="E291" t="s">
        <v>323</v>
      </c>
      <c r="F291" s="30"/>
      <c r="G291" s="34" t="s">
        <v>324</v>
      </c>
    </row>
    <row r="292" spans="4:7" ht="15" customHeight="1" x14ac:dyDescent="0.55000000000000004">
      <c r="D292" s="72" t="str">
        <f>LEFT(INDEX(D:D,ROW()-1),3)&amp;DEC2HEX(4+HEX2DEC(MID(INDEX(D:D,ROW()-1),4,7)),7)</f>
        <v>0x8005C6B4</v>
      </c>
      <c r="E292" t="s">
        <v>325</v>
      </c>
      <c r="F292" s="30"/>
      <c r="G292" s="34" t="s">
        <v>326</v>
      </c>
    </row>
    <row r="293" spans="4:7" ht="15" customHeight="1" x14ac:dyDescent="0.55000000000000004">
      <c r="D293" s="9" t="str">
        <f>LEFT(INDEX(D:D,ROW()-1),3)&amp;DEC2HEX(4+HEX2DEC(MID(INDEX(D:D,ROW()-1),4,7)),7)</f>
        <v>0x8005C6B8</v>
      </c>
      <c r="E293" t="s">
        <v>327</v>
      </c>
      <c r="F293" s="30"/>
      <c r="G293" s="34" t="s">
        <v>328</v>
      </c>
    </row>
    <row r="294" spans="4:7" ht="15" customHeight="1" x14ac:dyDescent="0.55000000000000004">
      <c r="D294" s="9" t="str">
        <f>LEFT(INDEX(D:D,ROW()-1),3)&amp;DEC2HEX(4+HEX2DEC(MID(INDEX(D:D,ROW()-1),4,7)),7)</f>
        <v>0x8005C6BC</v>
      </c>
      <c r="E294" t="s">
        <v>34</v>
      </c>
      <c r="F294" s="30"/>
    </row>
    <row r="295" spans="4:7" ht="15" customHeight="1" x14ac:dyDescent="0.55000000000000004">
      <c r="D295" s="9" t="str">
        <f>LEFT(INDEX(D:D,ROW()-1),3)&amp;DEC2HEX(4+HEX2DEC(MID(INDEX(D:D,ROW()-1),4,7)),7)</f>
        <v>0x8005C6C0</v>
      </c>
      <c r="E295" t="s">
        <v>63</v>
      </c>
      <c r="F295" s="30"/>
      <c r="G295" s="34" t="s">
        <v>329</v>
      </c>
    </row>
    <row r="296" spans="4:7" ht="15" customHeight="1" x14ac:dyDescent="0.55000000000000004">
      <c r="D296" s="9" t="str">
        <f>LEFT(INDEX(D:D,ROW()-1),3)&amp;DEC2HEX(4+HEX2DEC(MID(INDEX(D:D,ROW()-1),4,7)),7)</f>
        <v>0x8005C6C4</v>
      </c>
      <c r="E296" t="s">
        <v>330</v>
      </c>
      <c r="F296" s="30"/>
    </row>
    <row r="297" spans="4:7" ht="15" customHeight="1" x14ac:dyDescent="0.55000000000000004">
      <c r="D297" s="9" t="str">
        <f>LEFT(INDEX(D:D,ROW()-1),3)&amp;DEC2HEX(4+HEX2DEC(MID(INDEX(D:D,ROW()-1),4,7)),7)</f>
        <v>0x8005C6C8</v>
      </c>
      <c r="E297" s="55" t="str">
        <f>"bne r2, r0, "&amp;D300</f>
        <v>bne r2, r0, 0x8005C6D4</v>
      </c>
      <c r="F297" s="30"/>
      <c r="G297" s="34" t="s">
        <v>331</v>
      </c>
    </row>
    <row r="298" spans="4:7" ht="15" customHeight="1" x14ac:dyDescent="0.55000000000000004">
      <c r="D298" s="9" t="str">
        <f>LEFT(INDEX(D:D,ROW()-1),3)&amp;DEC2HEX(4+HEX2DEC(MID(INDEX(D:D,ROW()-1),4,7)),7)</f>
        <v>0x8005C6CC</v>
      </c>
      <c r="E298" t="s">
        <v>332</v>
      </c>
      <c r="F298" s="30"/>
      <c r="G298" s="34" t="s">
        <v>333</v>
      </c>
    </row>
    <row r="299" spans="4:7" ht="15" customHeight="1" x14ac:dyDescent="0.55000000000000004">
      <c r="D299" s="9" t="str">
        <f>LEFT(INDEX(D:D,ROW()-1),3)&amp;DEC2HEX(4+HEX2DEC(MID(INDEX(D:D,ROW()-1),4,7)),7)</f>
        <v>0x8005C6D0</v>
      </c>
      <c r="E299" t="s">
        <v>334</v>
      </c>
      <c r="F299" s="30"/>
      <c r="G299" s="34" t="s">
        <v>335</v>
      </c>
    </row>
    <row r="300" spans="4:7" ht="15" customHeight="1" x14ac:dyDescent="0.55000000000000004">
      <c r="D300" s="48" t="str">
        <f>LEFT(INDEX(D:D,ROW()-1),3)&amp;DEC2HEX(4+HEX2DEC(MID(INDEX(D:D,ROW()-1),4,7)),7)</f>
        <v>0x8005C6D4</v>
      </c>
      <c r="E300" t="s">
        <v>336</v>
      </c>
      <c r="F300" s="30"/>
      <c r="G300" s="34" t="s">
        <v>337</v>
      </c>
    </row>
    <row r="301" spans="4:7" ht="15" customHeight="1" x14ac:dyDescent="0.55000000000000004">
      <c r="D301" s="9" t="str">
        <f>LEFT(INDEX(D:D,ROW()-1),3)&amp;DEC2HEX(4+HEX2DEC(MID(INDEX(D:D,ROW()-1),4,7)),7)</f>
        <v>0x8005C6D8</v>
      </c>
      <c r="E301" t="s">
        <v>53</v>
      </c>
      <c r="F301" s="30"/>
      <c r="G301" s="34" t="s">
        <v>338</v>
      </c>
    </row>
    <row r="302" spans="4:7" ht="15" customHeight="1" x14ac:dyDescent="0.55000000000000004">
      <c r="D302" s="9" t="str">
        <f>LEFT(INDEX(D:D,ROW()-1),3)&amp;DEC2HEX(4+HEX2DEC(MID(INDEX(D:D,ROW()-1),4,7)),7)</f>
        <v>0x8005C6DC</v>
      </c>
      <c r="E302" t="s">
        <v>339</v>
      </c>
      <c r="F302" s="30"/>
    </row>
    <row r="303" spans="4:7" ht="15" customHeight="1" x14ac:dyDescent="0.55000000000000004">
      <c r="D303" s="9" t="str">
        <f>LEFT(INDEX(D:D,ROW()-1),3)&amp;DEC2HEX(4+HEX2DEC(MID(INDEX(D:D,ROW()-1),4,7)),7)</f>
        <v>0x8005C6E0</v>
      </c>
      <c r="E303" s="59" t="str">
        <f>"bne r2, r0, "&amp;D292</f>
        <v>bne r2, r0, 0x8005C6B4</v>
      </c>
      <c r="F303" s="30"/>
      <c r="G303" s="34" t="s">
        <v>340</v>
      </c>
    </row>
    <row r="304" spans="4:7" ht="15" customHeight="1" x14ac:dyDescent="0.55000000000000004">
      <c r="D304" s="9" t="str">
        <f>LEFT(INDEX(D:D,ROW()-1),3)&amp;DEC2HEX(4+HEX2DEC(MID(INDEX(D:D,ROW()-1),4,7)),7)</f>
        <v>0x8005C6E4</v>
      </c>
      <c r="E304" t="s">
        <v>34</v>
      </c>
      <c r="F304" s="30"/>
    </row>
    <row r="305" spans="4:7" ht="15" customHeight="1" x14ac:dyDescent="0.55000000000000004">
      <c r="D305" s="9" t="str">
        <f>LEFT(INDEX(D:D,ROW()-1),3)&amp;DEC2HEX(4+HEX2DEC(MID(INDEX(D:D,ROW()-1),4,7)),7)</f>
        <v>0x8005C6E8</v>
      </c>
      <c r="E305" t="s">
        <v>582</v>
      </c>
      <c r="F305" s="30"/>
      <c r="G305" s="34" t="s">
        <v>341</v>
      </c>
    </row>
    <row r="306" spans="4:7" ht="15" customHeight="1" x14ac:dyDescent="0.55000000000000004">
      <c r="D306" s="9" t="str">
        <f>LEFT(INDEX(D:D,ROW()-1),3)&amp;DEC2HEX(4+HEX2DEC(MID(INDEX(D:D,ROW()-1),4,7)),7)</f>
        <v>0x8005C6EC</v>
      </c>
      <c r="E306" t="s">
        <v>342</v>
      </c>
      <c r="F306" s="30"/>
      <c r="G306" s="34" t="s">
        <v>343</v>
      </c>
    </row>
    <row r="307" spans="4:7" ht="15" customHeight="1" x14ac:dyDescent="0.55000000000000004">
      <c r="D307" s="9" t="str">
        <f>LEFT(INDEX(D:D,ROW()-1),3)&amp;DEC2HEX(4+HEX2DEC(MID(INDEX(D:D,ROW()-1),4,7)),7)</f>
        <v>0x8005C6F0</v>
      </c>
      <c r="E307" t="s">
        <v>583</v>
      </c>
      <c r="F307" s="30"/>
      <c r="G307" s="34" t="s">
        <v>344</v>
      </c>
    </row>
    <row r="308" spans="4:7" ht="15" customHeight="1" x14ac:dyDescent="0.55000000000000004">
      <c r="D308" s="9" t="str">
        <f>LEFT(INDEX(D:D,ROW()-1),3)&amp;DEC2HEX(4+HEX2DEC(MID(INDEX(D:D,ROW()-1),4,7)),7)</f>
        <v>0x8005C6F4</v>
      </c>
      <c r="E308" t="s">
        <v>345</v>
      </c>
      <c r="F308" s="30"/>
      <c r="G308" s="34" t="s">
        <v>346</v>
      </c>
    </row>
    <row r="309" spans="4:7" ht="15" customHeight="1" x14ac:dyDescent="0.55000000000000004">
      <c r="D309" s="9" t="str">
        <f>LEFT(INDEX(D:D,ROW()-1),3)&amp;DEC2HEX(4+HEX2DEC(MID(INDEX(D:D,ROW()-1),4,7)),7)</f>
        <v>0x8005C6F8</v>
      </c>
      <c r="E309" t="s">
        <v>52</v>
      </c>
      <c r="F309" s="30"/>
      <c r="G309" s="34" t="s">
        <v>347</v>
      </c>
    </row>
    <row r="310" spans="4:7" ht="15" customHeight="1" x14ac:dyDescent="0.55000000000000004">
      <c r="D310" s="9" t="str">
        <f>LEFT(INDEX(D:D,ROW()-1),3)&amp;DEC2HEX(4+HEX2DEC(MID(INDEX(D:D,ROW()-1),4,7)),7)</f>
        <v>0x8005C6FC</v>
      </c>
      <c r="E310" t="s">
        <v>348</v>
      </c>
      <c r="F310" s="30"/>
    </row>
    <row r="311" spans="4:7" ht="15" customHeight="1" x14ac:dyDescent="0.55000000000000004">
      <c r="D311" s="9" t="str">
        <f>LEFT(INDEX(D:D,ROW()-1),3)&amp;DEC2HEX(4+HEX2DEC(MID(INDEX(D:D,ROW()-1),4,7)),7)</f>
        <v>0x8005C700</v>
      </c>
      <c r="E311" s="61" t="str">
        <f>"bne r2, r0, "&amp;D314</f>
        <v>bne r2, r0, 0x8005C70C</v>
      </c>
      <c r="F311" s="30"/>
      <c r="G311" s="34" t="s">
        <v>349</v>
      </c>
    </row>
    <row r="312" spans="4:7" ht="15" customHeight="1" x14ac:dyDescent="0.55000000000000004">
      <c r="D312" s="9" t="str">
        <f>LEFT(INDEX(D:D,ROW()-1),3)&amp;DEC2HEX(4+HEX2DEC(MID(INDEX(D:D,ROW()-1),4,7)),7)</f>
        <v>0x8005C704</v>
      </c>
      <c r="E312" t="s">
        <v>350</v>
      </c>
      <c r="F312" s="30"/>
      <c r="G312" s="34" t="s">
        <v>351</v>
      </c>
    </row>
    <row r="313" spans="4:7" ht="15" customHeight="1" x14ac:dyDescent="0.55000000000000004">
      <c r="D313" s="9" t="str">
        <f>LEFT(INDEX(D:D,ROW()-1),3)&amp;DEC2HEX(4+HEX2DEC(MID(INDEX(D:D,ROW()-1),4,7)),7)</f>
        <v>0x8005C708</v>
      </c>
      <c r="E313" t="s">
        <v>352</v>
      </c>
      <c r="F313" s="30"/>
      <c r="G313" s="34" t="s">
        <v>353</v>
      </c>
    </row>
    <row r="314" spans="4:7" ht="15" customHeight="1" x14ac:dyDescent="0.55000000000000004">
      <c r="D314" s="67" t="str">
        <f>LEFT(INDEX(D:D,ROW()-1),3)&amp;DEC2HEX(4+HEX2DEC(MID(INDEX(D:D,ROW()-1),4,7)),7)</f>
        <v>0x8005C70C</v>
      </c>
      <c r="E314" t="s">
        <v>354</v>
      </c>
      <c r="F314" s="30"/>
      <c r="G314" s="34" t="s">
        <v>355</v>
      </c>
    </row>
    <row r="315" spans="4:7" ht="15" customHeight="1" x14ac:dyDescent="0.55000000000000004">
      <c r="D315" s="9" t="str">
        <f>LEFT(INDEX(D:D,ROW()-1),3)&amp;DEC2HEX(4+HEX2DEC(MID(INDEX(D:D,ROW()-1),4,7)),7)</f>
        <v>0x8005C710</v>
      </c>
      <c r="E315" t="s">
        <v>356</v>
      </c>
      <c r="F315" s="30"/>
      <c r="G315" s="34" t="s">
        <v>357</v>
      </c>
    </row>
    <row r="316" spans="4:7" ht="15" customHeight="1" x14ac:dyDescent="0.55000000000000004">
      <c r="D316" s="9" t="str">
        <f>LEFT(INDEX(D:D,ROW()-1),3)&amp;DEC2HEX(4+HEX2DEC(MID(INDEX(D:D,ROW()-1),4,7)),7)</f>
        <v>0x8005C714</v>
      </c>
      <c r="E316" t="s">
        <v>167</v>
      </c>
      <c r="F316" s="30"/>
    </row>
    <row r="317" spans="4:7" ht="15" customHeight="1" x14ac:dyDescent="0.55000000000000004">
      <c r="D317" s="9" t="str">
        <f>LEFT(INDEX(D:D,ROW()-1),3)&amp;DEC2HEX(4+HEX2DEC(MID(INDEX(D:D,ROW()-1),4,7)),7)</f>
        <v>0x8005C718</v>
      </c>
      <c r="E317" s="63" t="str">
        <f>"bne r2, r0, "&amp;D320</f>
        <v>bne r2, r0, 0x8005C724</v>
      </c>
      <c r="F317" s="30"/>
      <c r="G317" s="34" t="s">
        <v>358</v>
      </c>
    </row>
    <row r="318" spans="4:7" ht="15" customHeight="1" x14ac:dyDescent="0.55000000000000004">
      <c r="D318" s="9" t="str">
        <f>LEFT(INDEX(D:D,ROW()-1),3)&amp;DEC2HEX(4+HEX2DEC(MID(INDEX(D:D,ROW()-1),4,7)),7)</f>
        <v>0x8005C71C</v>
      </c>
      <c r="E318" t="s">
        <v>359</v>
      </c>
      <c r="F318" s="30"/>
      <c r="G318" s="34" t="s">
        <v>360</v>
      </c>
    </row>
    <row r="319" spans="4:7" ht="15" customHeight="1" x14ac:dyDescent="0.55000000000000004">
      <c r="D319" s="9" t="str">
        <f>LEFT(INDEX(D:D,ROW()-1),3)&amp;DEC2HEX(4+HEX2DEC(MID(INDEX(D:D,ROW()-1),4,7)),7)</f>
        <v>0x8005C720</v>
      </c>
      <c r="E319" t="s">
        <v>143</v>
      </c>
      <c r="F319" s="30"/>
      <c r="G319" s="34" t="s">
        <v>361</v>
      </c>
    </row>
    <row r="320" spans="4:7" ht="15" customHeight="1" x14ac:dyDescent="0.55000000000000004">
      <c r="D320" s="64" t="str">
        <f>LEFT(INDEX(D:D,ROW()-1),3)&amp;DEC2HEX(4+HEX2DEC(MID(INDEX(D:D,ROW()-1),4,7)),7)</f>
        <v>0x8005C724</v>
      </c>
      <c r="E320" t="s">
        <v>362</v>
      </c>
      <c r="F320" s="30"/>
      <c r="G320" s="34" t="s">
        <v>363</v>
      </c>
    </row>
    <row r="321" spans="1:7" ht="15" customHeight="1" x14ac:dyDescent="0.55000000000000004">
      <c r="D321" s="9" t="str">
        <f>LEFT(INDEX(D:D,ROW()-1),3)&amp;DEC2HEX(4+HEX2DEC(MID(INDEX(D:D,ROW()-1),4,7)),7)</f>
        <v>0x8005C728</v>
      </c>
      <c r="E321" t="s">
        <v>61</v>
      </c>
      <c r="F321" s="30"/>
      <c r="G321" s="34" t="s">
        <v>364</v>
      </c>
    </row>
    <row r="322" spans="1:7" ht="15" customHeight="1" x14ac:dyDescent="0.55000000000000004">
      <c r="D322" s="9" t="str">
        <f>LEFT(INDEX(D:D,ROW()-1),3)&amp;DEC2HEX(4+HEX2DEC(MID(INDEX(D:D,ROW()-1),4,7)),7)</f>
        <v>0x8005C72C</v>
      </c>
      <c r="E322" t="s">
        <v>365</v>
      </c>
      <c r="F322" s="30"/>
      <c r="G322" s="34" t="s">
        <v>366</v>
      </c>
    </row>
    <row r="323" spans="1:7" ht="15" customHeight="1" x14ac:dyDescent="0.55000000000000004">
      <c r="D323" s="9" t="str">
        <f>LEFT(INDEX(D:D,ROW()-1),3)&amp;DEC2HEX(4+HEX2DEC(MID(INDEX(D:D,ROW()-1),4,7)),7)</f>
        <v>0x8005C730</v>
      </c>
      <c r="E323" s="65" t="str">
        <f>"jal "&amp;D422</f>
        <v>jal 0x8005C8BC</v>
      </c>
      <c r="F323" s="30"/>
      <c r="G323" s="34" t="s">
        <v>367</v>
      </c>
    </row>
    <row r="324" spans="1:7" ht="15" customHeight="1" x14ac:dyDescent="0.55000000000000004">
      <c r="D324" s="9" t="str">
        <f>LEFT(INDEX(D:D,ROW()-1),3)&amp;DEC2HEX(4+HEX2DEC(MID(INDEX(D:D,ROW()-1),4,7)),7)</f>
        <v>0x8005C734</v>
      </c>
      <c r="E324" t="s">
        <v>574</v>
      </c>
      <c r="F324" s="30"/>
      <c r="G324" s="34" t="s">
        <v>368</v>
      </c>
    </row>
    <row r="325" spans="1:7" ht="15" customHeight="1" x14ac:dyDescent="0.55000000000000004">
      <c r="D325" s="9" t="str">
        <f>LEFT(INDEX(D:D,ROW()-1),3)&amp;DEC2HEX(4+HEX2DEC(MID(INDEX(D:D,ROW()-1),4,7)),7)</f>
        <v>0x8005C738</v>
      </c>
      <c r="E325" t="s">
        <v>369</v>
      </c>
      <c r="F325" s="30"/>
      <c r="G325" s="34" t="s">
        <v>364</v>
      </c>
    </row>
    <row r="326" spans="1:7" ht="15" customHeight="1" x14ac:dyDescent="0.55000000000000004">
      <c r="D326" s="9" t="str">
        <f>LEFT(INDEX(D:D,ROW()-1),3)&amp;DEC2HEX(4+HEX2DEC(MID(INDEX(D:D,ROW()-1),4,7)),7)</f>
        <v>0x8005C73C</v>
      </c>
      <c r="E326" t="s">
        <v>370</v>
      </c>
      <c r="F326" s="30"/>
      <c r="G326" s="34" t="s">
        <v>371</v>
      </c>
    </row>
    <row r="327" spans="1:7" ht="15" customHeight="1" x14ac:dyDescent="0.55000000000000004">
      <c r="D327" s="9" t="str">
        <f>LEFT(INDEX(D:D,ROW()-1),3)&amp;DEC2HEX(4+HEX2DEC(MID(INDEX(D:D,ROW()-1),4,7)),7)</f>
        <v>0x8005C740</v>
      </c>
      <c r="E327" s="65" t="str">
        <f>"jal "&amp;D422</f>
        <v>jal 0x8005C8BC</v>
      </c>
      <c r="F327" s="30"/>
      <c r="G327" s="34" t="s">
        <v>372</v>
      </c>
    </row>
    <row r="328" spans="1:7" ht="15" customHeight="1" x14ac:dyDescent="0.55000000000000004">
      <c r="D328" s="9" t="str">
        <f>LEFT(INDEX(D:D,ROW()-1),3)&amp;DEC2HEX(4+HEX2DEC(MID(INDEX(D:D,ROW()-1),4,7)),7)</f>
        <v>0x8005C744</v>
      </c>
      <c r="E328" t="s">
        <v>373</v>
      </c>
      <c r="F328" s="30"/>
      <c r="G328" s="34" t="s">
        <v>374</v>
      </c>
    </row>
    <row r="329" spans="1:7" ht="15" customHeight="1" x14ac:dyDescent="0.55000000000000004">
      <c r="D329" s="9" t="str">
        <f>LEFT(INDEX(D:D,ROW()-1),3)&amp;DEC2HEX(4+HEX2DEC(MID(INDEX(D:D,ROW()-1),4,7)),7)</f>
        <v>0x8005C748</v>
      </c>
      <c r="E329" s="66" t="str">
        <f>"beq r11, r0, "&amp;D278</f>
        <v>beq r11, r0, 0x8005C67C</v>
      </c>
      <c r="F329" s="30"/>
      <c r="G329" s="34" t="s">
        <v>375</v>
      </c>
    </row>
    <row r="330" spans="1:7" ht="15" customHeight="1" x14ac:dyDescent="0.55000000000000004">
      <c r="D330" s="9" t="str">
        <f>LEFT(INDEX(D:D,ROW()-1),3)&amp;DEC2HEX(4+HEX2DEC(MID(INDEX(D:D,ROW()-1),4,7)),7)</f>
        <v>0x8005C74C</v>
      </c>
      <c r="E330" t="s">
        <v>376</v>
      </c>
      <c r="F330" s="30"/>
      <c r="G330" s="34" t="s">
        <v>377</v>
      </c>
    </row>
    <row r="331" spans="1:7" ht="15" customHeight="1" x14ac:dyDescent="0.55000000000000004">
      <c r="D331" s="9" t="str">
        <f>LEFT(INDEX(D:D,ROW()-1),3)&amp;DEC2HEX(4+HEX2DEC(MID(INDEX(D:D,ROW()-1),4,7)),7)</f>
        <v>0x8005C750</v>
      </c>
      <c r="E331" t="s">
        <v>272</v>
      </c>
      <c r="F331" s="30"/>
      <c r="G331" s="34" t="s">
        <v>378</v>
      </c>
    </row>
    <row r="332" spans="1:7" ht="15" customHeight="1" x14ac:dyDescent="0.55000000000000004">
      <c r="D332" s="9" t="str">
        <f>LEFT(INDEX(D:D,ROW()-1),3)&amp;DEC2HEX(4+HEX2DEC(MID(INDEX(D:D,ROW()-1),4,7)),7)</f>
        <v>0x8005C754</v>
      </c>
      <c r="E332" t="s">
        <v>379</v>
      </c>
      <c r="F332" s="30"/>
      <c r="G332" s="34" t="s">
        <v>380</v>
      </c>
    </row>
    <row r="333" spans="1:7" ht="15" customHeight="1" x14ac:dyDescent="0.55000000000000004">
      <c r="D333" s="9" t="str">
        <f>LEFT(INDEX(D:D,ROW()-1),3)&amp;DEC2HEX(4+HEX2DEC(MID(INDEX(D:D,ROW()-1),4,7)),7)</f>
        <v>0x8005C758</v>
      </c>
      <c r="E333" t="s">
        <v>381</v>
      </c>
      <c r="F333" s="30"/>
      <c r="G333" s="34" t="s">
        <v>382</v>
      </c>
    </row>
    <row r="334" spans="1:7" ht="15" customHeight="1" x14ac:dyDescent="0.55000000000000004">
      <c r="D334" s="9" t="str">
        <f>LEFT(INDEX(D:D,ROW()-1),3)&amp;DEC2HEX(4+HEX2DEC(MID(INDEX(D:D,ROW()-1),4,7)),7)</f>
        <v>0x8005C75C</v>
      </c>
      <c r="E334" t="s">
        <v>383</v>
      </c>
      <c r="F334" s="30"/>
    </row>
    <row r="335" spans="1:7" ht="15" customHeight="1" x14ac:dyDescent="0.55000000000000004">
      <c r="D335" s="9" t="str">
        <f>LEFT(INDEX(D:D,ROW()-1),3)&amp;DEC2HEX(4+HEX2DEC(MID(INDEX(D:D,ROW()-1),4,7)),7)</f>
        <v>0x8005C760</v>
      </c>
      <c r="E335" s="56" t="str">
        <f>"beq r3, r0, "&amp;D338</f>
        <v>beq r3, r0, 0x8005C76C</v>
      </c>
      <c r="F335" s="30"/>
      <c r="G335" s="34" t="s">
        <v>384</v>
      </c>
    </row>
    <row r="336" spans="1:7" ht="15" customHeight="1" x14ac:dyDescent="0.55000000000000004">
      <c r="A336" s="7" t="s">
        <v>39</v>
      </c>
      <c r="C336" s="9" t="s">
        <v>29</v>
      </c>
      <c r="D336" s="9" t="str">
        <f>LEFT(INDEX(D:D,ROW()-1),3)&amp;DEC2HEX(4+HEX2DEC(MID(INDEX(D:D,ROW()-1),4,7)),7)</f>
        <v>0x8005C764</v>
      </c>
      <c r="E336" t="s">
        <v>385</v>
      </c>
      <c r="F336" s="30"/>
      <c r="G336" s="34" t="s">
        <v>386</v>
      </c>
    </row>
    <row r="337" spans="1:7" ht="15" customHeight="1" x14ac:dyDescent="0.55000000000000004">
      <c r="A337" s="7" t="s">
        <v>39</v>
      </c>
      <c r="C337" s="9" t="s">
        <v>29</v>
      </c>
      <c r="D337" s="9" t="str">
        <f>LEFT(INDEX(D:D,ROW()-1),3)&amp;DEC2HEX(4+HEX2DEC(MID(INDEX(D:D,ROW()-1),4,7)),7)</f>
        <v>0x8005C768</v>
      </c>
      <c r="E337" t="s">
        <v>387</v>
      </c>
      <c r="F337" s="30"/>
      <c r="G337" s="34" t="s">
        <v>388</v>
      </c>
    </row>
    <row r="338" spans="1:7" ht="15" customHeight="1" x14ac:dyDescent="0.55000000000000004">
      <c r="D338" s="57" t="str">
        <f>LEFT(INDEX(D:D,ROW()-1),3)&amp;DEC2HEX(4+HEX2DEC(MID(INDEX(D:D,ROW()-1),4,7)),7)</f>
        <v>0x8005C76C</v>
      </c>
      <c r="E338" t="s">
        <v>33</v>
      </c>
      <c r="F338" s="30"/>
    </row>
    <row r="339" spans="1:7" ht="15" customHeight="1" x14ac:dyDescent="0.55000000000000004">
      <c r="D339" s="9" t="str">
        <f>LEFT(INDEX(D:D,ROW()-1),3)&amp;DEC2HEX(4+HEX2DEC(MID(INDEX(D:D,ROW()-1),4,7)),7)</f>
        <v>0x8005C770</v>
      </c>
      <c r="E339" s="49" t="str">
        <f>"beq r2, r0, "&amp;D363</f>
        <v>beq r2, r0, 0x8005C7D0</v>
      </c>
      <c r="F339" s="30"/>
      <c r="G339" s="34" t="s">
        <v>389</v>
      </c>
    </row>
    <row r="340" spans="1:7" ht="15" customHeight="1" x14ac:dyDescent="0.55000000000000004">
      <c r="D340" s="9" t="str">
        <f>LEFT(INDEX(D:D,ROW()-1),3)&amp;DEC2HEX(4+HEX2DEC(MID(INDEX(D:D,ROW()-1),4,7)),7)</f>
        <v>0x8005C774</v>
      </c>
      <c r="E340" t="s">
        <v>34</v>
      </c>
      <c r="F340" s="30"/>
    </row>
    <row r="341" spans="1:7" ht="15" customHeight="1" x14ac:dyDescent="0.55000000000000004">
      <c r="D341" s="9" t="str">
        <f>LEFT(INDEX(D:D,ROW()-1),3)&amp;DEC2HEX(4+HEX2DEC(MID(INDEX(D:D,ROW()-1),4,7)),7)</f>
        <v>0x8005C778</v>
      </c>
      <c r="E341" t="s">
        <v>390</v>
      </c>
      <c r="F341" s="30"/>
      <c r="G341" s="34" t="s">
        <v>391</v>
      </c>
    </row>
    <row r="342" spans="1:7" ht="15" customHeight="1" x14ac:dyDescent="0.55000000000000004">
      <c r="D342" s="9" t="str">
        <f>LEFT(INDEX(D:D,ROW()-1),3)&amp;DEC2HEX(4+HEX2DEC(MID(INDEX(D:D,ROW()-1),4,7)),7)</f>
        <v>0x8005C77C</v>
      </c>
      <c r="E342" t="s">
        <v>392</v>
      </c>
      <c r="F342" s="30"/>
      <c r="G342" s="34" t="s">
        <v>393</v>
      </c>
    </row>
    <row r="343" spans="1:7" ht="15" customHeight="1" x14ac:dyDescent="0.55000000000000004">
      <c r="D343" s="9" t="str">
        <f>LEFT(INDEX(D:D,ROW()-1),3)&amp;DEC2HEX(4+HEX2DEC(MID(INDEX(D:D,ROW()-1),4,7)),7)</f>
        <v>0x8005C780</v>
      </c>
      <c r="E343" t="s">
        <v>394</v>
      </c>
      <c r="F343" s="30"/>
      <c r="G343" s="34" t="s">
        <v>170</v>
      </c>
    </row>
    <row r="344" spans="1:7" ht="15" customHeight="1" x14ac:dyDescent="0.55000000000000004">
      <c r="D344" s="9" t="str">
        <f>LEFT(INDEX(D:D,ROW()-1),3)&amp;DEC2HEX(4+HEX2DEC(MID(INDEX(D:D,ROW()-1),4,7)),7)</f>
        <v>0x8005C784</v>
      </c>
      <c r="E344" t="s">
        <v>164</v>
      </c>
      <c r="F344" s="30"/>
    </row>
    <row r="345" spans="1:7" ht="15" customHeight="1" x14ac:dyDescent="0.55000000000000004">
      <c r="D345" s="9" t="str">
        <f>LEFT(INDEX(D:D,ROW()-1),3)&amp;DEC2HEX(4+HEX2DEC(MID(INDEX(D:D,ROW()-1),4,7)),7)</f>
        <v>0x8005C788</v>
      </c>
      <c r="E345" t="s">
        <v>395</v>
      </c>
      <c r="F345" s="30"/>
    </row>
    <row r="346" spans="1:7" ht="15" customHeight="1" x14ac:dyDescent="0.55000000000000004">
      <c r="D346" s="9" t="str">
        <f>LEFT(INDEX(D:D,ROW()-1),3)&amp;DEC2HEX(4+HEX2DEC(MID(INDEX(D:D,ROW()-1),4,7)),7)</f>
        <v>0x8005C78C</v>
      </c>
      <c r="E346" t="s">
        <v>573</v>
      </c>
      <c r="F346" s="30"/>
      <c r="G346" s="34" t="s">
        <v>396</v>
      </c>
    </row>
    <row r="347" spans="1:7" ht="15" customHeight="1" x14ac:dyDescent="0.55000000000000004">
      <c r="D347" s="9" t="str">
        <f>LEFT(INDEX(D:D,ROW()-1),3)&amp;DEC2HEX(4+HEX2DEC(MID(INDEX(D:D,ROW()-1),4,7)),7)</f>
        <v>0x8005C790</v>
      </c>
      <c r="E347" t="s">
        <v>34</v>
      </c>
      <c r="F347" s="30"/>
    </row>
    <row r="348" spans="1:7" ht="15" customHeight="1" x14ac:dyDescent="0.55000000000000004">
      <c r="D348" s="9" t="str">
        <f>LEFT(INDEX(D:D,ROW()-1),3)&amp;DEC2HEX(4+HEX2DEC(MID(INDEX(D:D,ROW()-1),4,7)),7)</f>
        <v>0x8005C794</v>
      </c>
      <c r="E348" t="s">
        <v>63</v>
      </c>
      <c r="F348" s="30"/>
      <c r="G348" s="34" t="s">
        <v>397</v>
      </c>
    </row>
    <row r="349" spans="1:7" ht="15" customHeight="1" x14ac:dyDescent="0.55000000000000004">
      <c r="D349" s="9" t="str">
        <f>LEFT(INDEX(D:D,ROW()-1),3)&amp;DEC2HEX(4+HEX2DEC(MID(INDEX(D:D,ROW()-1),4,7)),7)</f>
        <v>0x8005C798</v>
      </c>
      <c r="E349" t="s">
        <v>398</v>
      </c>
      <c r="F349" s="30"/>
    </row>
    <row r="350" spans="1:7" ht="15" customHeight="1" x14ac:dyDescent="0.55000000000000004">
      <c r="D350" s="9" t="str">
        <f>LEFT(INDEX(D:D,ROW()-1),3)&amp;DEC2HEX(4+HEX2DEC(MID(INDEX(D:D,ROW()-1),4,7)),7)</f>
        <v>0x8005C79C</v>
      </c>
      <c r="E350" s="68" t="str">
        <f>"beq r2, r0, "&amp;D353</f>
        <v>beq r2, r0, 0x8005C7A8</v>
      </c>
      <c r="F350" s="30"/>
      <c r="G350" s="34" t="s">
        <v>399</v>
      </c>
    </row>
    <row r="351" spans="1:7" ht="15" customHeight="1" x14ac:dyDescent="0.55000000000000004">
      <c r="D351" s="9" t="str">
        <f>LEFT(INDEX(D:D,ROW()-1),3)&amp;DEC2HEX(4+HEX2DEC(MID(INDEX(D:D,ROW()-1),4,7)),7)</f>
        <v>0x8005C7A0</v>
      </c>
      <c r="E351" t="s">
        <v>34</v>
      </c>
      <c r="F351" s="30"/>
    </row>
    <row r="352" spans="1:7" ht="15" customHeight="1" x14ac:dyDescent="0.55000000000000004">
      <c r="D352" s="9" t="str">
        <f>LEFT(INDEX(D:D,ROW()-1),3)&amp;DEC2HEX(4+HEX2DEC(MID(INDEX(D:D,ROW()-1),4,7)),7)</f>
        <v>0x8005C7A4</v>
      </c>
      <c r="E352" t="s">
        <v>400</v>
      </c>
      <c r="F352" s="30"/>
      <c r="G352" s="34" t="s">
        <v>401</v>
      </c>
    </row>
    <row r="353" spans="4:7" ht="15" customHeight="1" x14ac:dyDescent="0.55000000000000004">
      <c r="D353" s="62" t="str">
        <f>LEFT(INDEX(D:D,ROW()-1),3)&amp;DEC2HEX(4+HEX2DEC(MID(INDEX(D:D,ROW()-1),4,7)),7)</f>
        <v>0x8005C7A8</v>
      </c>
      <c r="E353" t="s">
        <v>402</v>
      </c>
      <c r="F353" s="30"/>
      <c r="G353" s="34" t="s">
        <v>142</v>
      </c>
    </row>
    <row r="354" spans="4:7" ht="15" customHeight="1" x14ac:dyDescent="0.55000000000000004">
      <c r="D354" s="9" t="str">
        <f>LEFT(INDEX(D:D,ROW()-1),3)&amp;DEC2HEX(4+HEX2DEC(MID(INDEX(D:D,ROW()-1),4,7)),7)</f>
        <v>0x8005C7AC</v>
      </c>
      <c r="E354" t="s">
        <v>403</v>
      </c>
      <c r="F354" s="30"/>
      <c r="G354" s="34" t="s">
        <v>404</v>
      </c>
    </row>
    <row r="355" spans="4:7" ht="15" customHeight="1" x14ac:dyDescent="0.55000000000000004">
      <c r="D355" s="9" t="str">
        <f>LEFT(INDEX(D:D,ROW()-1),3)&amp;DEC2HEX(4+HEX2DEC(MID(INDEX(D:D,ROW()-1),4,7)),7)</f>
        <v>0x8005C7B0</v>
      </c>
      <c r="E355" t="s">
        <v>405</v>
      </c>
      <c r="F355" s="30"/>
      <c r="G355" s="34" t="s">
        <v>406</v>
      </c>
    </row>
    <row r="356" spans="4:7" ht="15" customHeight="1" x14ac:dyDescent="0.55000000000000004">
      <c r="D356" s="9" t="str">
        <f>LEFT(INDEX(D:D,ROW()-1),3)&amp;DEC2HEX(4+HEX2DEC(MID(INDEX(D:D,ROW()-1),4,7)),7)</f>
        <v>0x8005C7B4</v>
      </c>
      <c r="E356" t="s">
        <v>34</v>
      </c>
      <c r="F356" s="30"/>
    </row>
    <row r="357" spans="4:7" ht="15" customHeight="1" x14ac:dyDescent="0.55000000000000004">
      <c r="D357" s="9" t="str">
        <f>LEFT(INDEX(D:D,ROW()-1),3)&amp;DEC2HEX(4+HEX2DEC(MID(INDEX(D:D,ROW()-1),4,7)),7)</f>
        <v>0x8005C7B8</v>
      </c>
      <c r="E357" t="s">
        <v>52</v>
      </c>
      <c r="F357" s="30"/>
      <c r="G357" s="34" t="s">
        <v>407</v>
      </c>
    </row>
    <row r="358" spans="4:7" ht="15" customHeight="1" x14ac:dyDescent="0.55000000000000004">
      <c r="D358" s="9" t="str">
        <f>LEFT(INDEX(D:D,ROW()-1),3)&amp;DEC2HEX(4+HEX2DEC(MID(INDEX(D:D,ROW()-1),4,7)),7)</f>
        <v>0x8005C7BC</v>
      </c>
      <c r="E358" t="s">
        <v>398</v>
      </c>
      <c r="F358" s="30"/>
    </row>
    <row r="359" spans="4:7" ht="15" customHeight="1" x14ac:dyDescent="0.55000000000000004">
      <c r="D359" s="9" t="str">
        <f>LEFT(INDEX(D:D,ROW()-1),3)&amp;DEC2HEX(4+HEX2DEC(MID(INDEX(D:D,ROW()-1),4,7)),7)</f>
        <v>0x8005C7C0</v>
      </c>
      <c r="E359" s="70" t="str">
        <f>"beq r2, r0, "&amp;D362</f>
        <v>beq r2, r0, 0x8005C7CC</v>
      </c>
      <c r="F359" s="30"/>
      <c r="G359" s="34" t="s">
        <v>408</v>
      </c>
    </row>
    <row r="360" spans="4:7" ht="15" customHeight="1" x14ac:dyDescent="0.55000000000000004">
      <c r="D360" s="9" t="str">
        <f>LEFT(INDEX(D:D,ROW()-1),3)&amp;DEC2HEX(4+HEX2DEC(MID(INDEX(D:D,ROW()-1),4,7)),7)</f>
        <v>0x8005C7C4</v>
      </c>
      <c r="E360" t="s">
        <v>34</v>
      </c>
      <c r="F360" s="30"/>
    </row>
    <row r="361" spans="4:7" ht="15" customHeight="1" x14ac:dyDescent="0.55000000000000004">
      <c r="D361" s="9" t="str">
        <f>LEFT(INDEX(D:D,ROW()-1),3)&amp;DEC2HEX(4+HEX2DEC(MID(INDEX(D:D,ROW()-1),4,7)),7)</f>
        <v>0x8005C7C8</v>
      </c>
      <c r="E361" t="s">
        <v>400</v>
      </c>
      <c r="F361" s="30"/>
      <c r="G361" s="34" t="s">
        <v>409</v>
      </c>
    </row>
    <row r="362" spans="4:7" ht="15" customHeight="1" x14ac:dyDescent="0.55000000000000004">
      <c r="D362" s="71" t="str">
        <f>LEFT(INDEX(D:D,ROW()-1),3)&amp;DEC2HEX(4+HEX2DEC(MID(INDEX(D:D,ROW()-1),4,7)),7)</f>
        <v>0x8005C7CC</v>
      </c>
      <c r="E362" t="s">
        <v>410</v>
      </c>
      <c r="F362" s="30"/>
      <c r="G362" s="34" t="s">
        <v>411</v>
      </c>
    </row>
    <row r="363" spans="4:7" ht="15" customHeight="1" x14ac:dyDescent="0.55000000000000004">
      <c r="D363" s="50" t="str">
        <f>LEFT(INDEX(D:D,ROW()-1),3)&amp;DEC2HEX(4+HEX2DEC(MID(INDEX(D:D,ROW()-1),4,7)),7)</f>
        <v>0x8005C7D0</v>
      </c>
      <c r="E363" t="s">
        <v>64</v>
      </c>
      <c r="F363" s="30"/>
      <c r="G363" s="34" t="s">
        <v>412</v>
      </c>
    </row>
    <row r="364" spans="4:7" ht="15" customHeight="1" x14ac:dyDescent="0.55000000000000004">
      <c r="D364" s="9" t="str">
        <f>LEFT(INDEX(D:D,ROW()-1),3)&amp;DEC2HEX(4+HEX2DEC(MID(INDEX(D:D,ROW()-1),4,7)),7)</f>
        <v>0x8005C7D4</v>
      </c>
      <c r="E364" s="73" t="str">
        <f>"jal "&amp;D411</f>
        <v>jal 0x8005C890</v>
      </c>
      <c r="F364" s="30"/>
    </row>
    <row r="365" spans="4:7" ht="15" customHeight="1" x14ac:dyDescent="0.55000000000000004">
      <c r="D365" s="9" t="str">
        <f>LEFT(INDEX(D:D,ROW()-1),3)&amp;DEC2HEX(4+HEX2DEC(MID(INDEX(D:D,ROW()-1),4,7)),7)</f>
        <v>0x8005C7D8</v>
      </c>
      <c r="E365" t="s">
        <v>59</v>
      </c>
      <c r="F365" s="30"/>
      <c r="G365" s="34" t="s">
        <v>413</v>
      </c>
    </row>
    <row r="366" spans="4:7" ht="15" customHeight="1" x14ac:dyDescent="0.55000000000000004">
      <c r="D366" s="9" t="str">
        <f>LEFT(INDEX(D:D,ROW()-1),3)&amp;DEC2HEX(4+HEX2DEC(MID(INDEX(D:D,ROW()-1),4,7)),7)</f>
        <v>0x8005C7DC</v>
      </c>
      <c r="E366" t="s">
        <v>414</v>
      </c>
      <c r="F366" s="30"/>
    </row>
    <row r="367" spans="4:7" ht="15" customHeight="1" x14ac:dyDescent="0.55000000000000004">
      <c r="D367" s="9" t="str">
        <f>LEFT(INDEX(D:D,ROW()-1),3)&amp;DEC2HEX(4+HEX2DEC(MID(INDEX(D:D,ROW()-1),4,7)),7)</f>
        <v>0x8005C7E0</v>
      </c>
      <c r="E367" s="75" t="str">
        <f>"bne r2, r0, "&amp;D252</f>
        <v>bne r2, r0, 0x8005C614</v>
      </c>
      <c r="F367" s="30"/>
      <c r="G367" s="34" t="s">
        <v>415</v>
      </c>
    </row>
    <row r="368" spans="4:7" ht="15" customHeight="1" x14ac:dyDescent="0.55000000000000004">
      <c r="D368" s="9" t="str">
        <f>LEFT(INDEX(D:D,ROW()-1),3)&amp;DEC2HEX(4+HEX2DEC(MID(INDEX(D:D,ROW()-1),4,7)),7)</f>
        <v>0x8005C7E4</v>
      </c>
      <c r="E368" t="s">
        <v>278</v>
      </c>
      <c r="F368" s="30"/>
      <c r="G368" s="34" t="s">
        <v>416</v>
      </c>
    </row>
    <row r="369" spans="4:7" ht="15" customHeight="1" x14ac:dyDescent="0.55000000000000004">
      <c r="D369" s="38" t="str">
        <f>LEFT(INDEX(D:D,ROW()-1),3)&amp;DEC2HEX(4+HEX2DEC(MID(INDEX(D:D,ROW()-1),4,7)),7)</f>
        <v>0x8005C7E8</v>
      </c>
      <c r="E369" t="s">
        <v>417</v>
      </c>
      <c r="F369" s="30"/>
      <c r="G369" s="34" t="s">
        <v>418</v>
      </c>
    </row>
    <row r="370" spans="4:7" ht="15" customHeight="1" x14ac:dyDescent="0.55000000000000004">
      <c r="D370" s="9" t="str">
        <f>LEFT(INDEX(D:D,ROW()-1),3)&amp;DEC2HEX(4+HEX2DEC(MID(INDEX(D:D,ROW()-1),4,7)),7)</f>
        <v>0x8005C7EC</v>
      </c>
      <c r="E370" t="s">
        <v>419</v>
      </c>
      <c r="F370" s="30"/>
      <c r="G370" s="34" t="s">
        <v>393</v>
      </c>
    </row>
    <row r="371" spans="4:7" ht="15" customHeight="1" x14ac:dyDescent="0.55000000000000004">
      <c r="D371" s="9" t="str">
        <f>LEFT(INDEX(D:D,ROW()-1),3)&amp;DEC2HEX(4+HEX2DEC(MID(INDEX(D:D,ROW()-1),4,7)),7)</f>
        <v>0x8005C7F0</v>
      </c>
      <c r="E371" t="s">
        <v>34</v>
      </c>
      <c r="F371" s="30"/>
    </row>
    <row r="372" spans="4:7" ht="15" customHeight="1" x14ac:dyDescent="0.55000000000000004">
      <c r="D372" s="9" t="str">
        <f>LEFT(INDEX(D:D,ROW()-1),3)&amp;DEC2HEX(4+HEX2DEC(MID(INDEX(D:D,ROW()-1),4,7)),7)</f>
        <v>0x8005C7F4</v>
      </c>
      <c r="E372" t="s">
        <v>420</v>
      </c>
      <c r="F372" s="30"/>
    </row>
    <row r="373" spans="4:7" ht="15" customHeight="1" x14ac:dyDescent="0.55000000000000004">
      <c r="D373" s="9" t="str">
        <f>LEFT(INDEX(D:D,ROW()-1),3)&amp;DEC2HEX(4+HEX2DEC(MID(INDEX(D:D,ROW()-1),4,7)),7)</f>
        <v>0x8005C7F8</v>
      </c>
      <c r="E373" s="77" t="str">
        <f>"beq r2, r0, "&amp;D376</f>
        <v>beq r2, r0, 0x8005C804</v>
      </c>
      <c r="F373" s="30"/>
    </row>
    <row r="374" spans="4:7" ht="15" customHeight="1" x14ac:dyDescent="0.55000000000000004">
      <c r="D374" s="9" t="str">
        <f>LEFT(INDEX(D:D,ROW()-1),3)&amp;DEC2HEX(4+HEX2DEC(MID(INDEX(D:D,ROW()-1),4,7)),7)</f>
        <v>0x8005C7FC</v>
      </c>
      <c r="E374" t="s">
        <v>34</v>
      </c>
      <c r="F374" s="30"/>
    </row>
    <row r="375" spans="4:7" ht="15" customHeight="1" x14ac:dyDescent="0.55000000000000004">
      <c r="D375" s="9" t="str">
        <f>LEFT(INDEX(D:D,ROW()-1),3)&amp;DEC2HEX(4+HEX2DEC(MID(INDEX(D:D,ROW()-1),4,7)),7)</f>
        <v>0x8005C800</v>
      </c>
      <c r="E375" t="s">
        <v>421</v>
      </c>
      <c r="F375" s="30"/>
      <c r="G375" s="34" t="s">
        <v>422</v>
      </c>
    </row>
    <row r="376" spans="4:7" ht="15" customHeight="1" x14ac:dyDescent="0.55000000000000004">
      <c r="D376" s="78" t="str">
        <f>LEFT(INDEX(D:D,ROW()-1),3)&amp;DEC2HEX(4+HEX2DEC(MID(INDEX(D:D,ROW()-1),4,7)),7)</f>
        <v>0x8005C804</v>
      </c>
      <c r="E376" t="s">
        <v>423</v>
      </c>
      <c r="F376" s="30"/>
      <c r="G376" s="34" t="s">
        <v>82</v>
      </c>
    </row>
    <row r="377" spans="4:7" ht="15" customHeight="1" x14ac:dyDescent="0.55000000000000004">
      <c r="D377" s="9" t="str">
        <f>LEFT(INDEX(D:D,ROW()-1),3)&amp;DEC2HEX(4+HEX2DEC(MID(INDEX(D:D,ROW()-1),4,7)),7)</f>
        <v>0x8005C808</v>
      </c>
      <c r="E377" t="s">
        <v>424</v>
      </c>
      <c r="F377" s="30"/>
      <c r="G377" s="34" t="s">
        <v>425</v>
      </c>
    </row>
    <row r="378" spans="4:7" ht="15" customHeight="1" x14ac:dyDescent="0.55000000000000004">
      <c r="D378" s="9" t="str">
        <f>LEFT(INDEX(D:D,ROW()-1),3)&amp;DEC2HEX(4+HEX2DEC(MID(INDEX(D:D,ROW()-1),4,7)),7)</f>
        <v>0x8005C80C</v>
      </c>
      <c r="E378" t="s">
        <v>34</v>
      </c>
      <c r="F378" s="30"/>
    </row>
    <row r="379" spans="4:7" ht="15" customHeight="1" x14ac:dyDescent="0.55000000000000004">
      <c r="D379" s="9" t="str">
        <f>LEFT(INDEX(D:D,ROW()-1),3)&amp;DEC2HEX(4+HEX2DEC(MID(INDEX(D:D,ROW()-1),4,7)),7)</f>
        <v>0x8005C810</v>
      </c>
      <c r="E379" t="s">
        <v>420</v>
      </c>
      <c r="F379" s="30"/>
    </row>
    <row r="380" spans="4:7" ht="15" customHeight="1" x14ac:dyDescent="0.55000000000000004">
      <c r="D380" s="9" t="str">
        <f>LEFT(INDEX(D:D,ROW()-1),3)&amp;DEC2HEX(4+HEX2DEC(MID(INDEX(D:D,ROW()-1),4,7)),7)</f>
        <v>0x8005C814</v>
      </c>
      <c r="E380" s="41" t="str">
        <f>"beq r2, r0, "&amp;D383</f>
        <v>beq r2, r0, 0x8005C820</v>
      </c>
      <c r="F380" s="30"/>
    </row>
    <row r="381" spans="4:7" ht="15" customHeight="1" x14ac:dyDescent="0.55000000000000004">
      <c r="D381" s="9" t="str">
        <f>LEFT(INDEX(D:D,ROW()-1),3)&amp;DEC2HEX(4+HEX2DEC(MID(INDEX(D:D,ROW()-1),4,7)),7)</f>
        <v>0x8005C818</v>
      </c>
      <c r="E381" t="s">
        <v>426</v>
      </c>
      <c r="F381" s="30"/>
    </row>
    <row r="382" spans="4:7" ht="15" customHeight="1" x14ac:dyDescent="0.55000000000000004">
      <c r="D382" s="9" t="str">
        <f>LEFT(INDEX(D:D,ROW()-1),3)&amp;DEC2HEX(4+HEX2DEC(MID(INDEX(D:D,ROW()-1),4,7)),7)</f>
        <v>0x8005C81C</v>
      </c>
      <c r="E382" t="s">
        <v>427</v>
      </c>
      <c r="F382" s="30"/>
      <c r="G382" s="34" t="s">
        <v>411</v>
      </c>
    </row>
    <row r="383" spans="4:7" ht="15" customHeight="1" x14ac:dyDescent="0.55000000000000004">
      <c r="D383" s="42" t="str">
        <f>LEFT(INDEX(D:D,ROW()-1),3)&amp;DEC2HEX(4+HEX2DEC(MID(INDEX(D:D,ROW()-1),4,7)),7)</f>
        <v>0x8005C820</v>
      </c>
      <c r="E383" t="s">
        <v>428</v>
      </c>
      <c r="F383" s="30"/>
      <c r="G383" s="34" t="s">
        <v>429</v>
      </c>
    </row>
    <row r="384" spans="4:7" ht="15" customHeight="1" x14ac:dyDescent="0.55000000000000004">
      <c r="D384" s="9" t="str">
        <f>LEFT(INDEX(D:D,ROW()-1),3)&amp;DEC2HEX(4+HEX2DEC(MID(INDEX(D:D,ROW()-1),4,7)),7)</f>
        <v>0x8005C824</v>
      </c>
      <c r="E384" t="s">
        <v>260</v>
      </c>
      <c r="F384" s="30"/>
      <c r="G384" s="34" t="s">
        <v>430</v>
      </c>
    </row>
    <row r="385" spans="4:7" ht="15" customHeight="1" x14ac:dyDescent="0.55000000000000004">
      <c r="D385" s="83" t="str">
        <f>LEFT(INDEX(D:D,ROW()-1),3)&amp;DEC2HEX(4+HEX2DEC(MID(INDEX(D:D,ROW()-1),4,7)),7)</f>
        <v>0x8005C828</v>
      </c>
      <c r="E385" t="s">
        <v>575</v>
      </c>
      <c r="F385" s="30"/>
      <c r="G385" s="34" t="s">
        <v>431</v>
      </c>
    </row>
    <row r="386" spans="4:7" ht="15" customHeight="1" x14ac:dyDescent="0.55000000000000004">
      <c r="D386" s="9" t="str">
        <f>LEFT(INDEX(D:D,ROW()-1),3)&amp;DEC2HEX(4+HEX2DEC(MID(INDEX(D:D,ROW()-1),4,7)),7)</f>
        <v>0x8005C82C</v>
      </c>
      <c r="E386" t="s">
        <v>432</v>
      </c>
      <c r="F386" s="30"/>
      <c r="G386" s="34" t="s">
        <v>433</v>
      </c>
    </row>
    <row r="387" spans="4:7" ht="15" customHeight="1" x14ac:dyDescent="0.55000000000000004">
      <c r="D387" s="9" t="str">
        <f>LEFT(INDEX(D:D,ROW()-1),3)&amp;DEC2HEX(4+HEX2DEC(MID(INDEX(D:D,ROW()-1),4,7)),7)</f>
        <v>0x8005C830</v>
      </c>
      <c r="E387" t="s">
        <v>34</v>
      </c>
      <c r="F387" s="30"/>
    </row>
    <row r="388" spans="4:7" ht="15" customHeight="1" x14ac:dyDescent="0.55000000000000004">
      <c r="D388" s="9" t="str">
        <f>LEFT(INDEX(D:D,ROW()-1),3)&amp;DEC2HEX(4+HEX2DEC(MID(INDEX(D:D,ROW()-1),4,7)),7)</f>
        <v>0x8005C834</v>
      </c>
      <c r="E388" t="s">
        <v>52</v>
      </c>
      <c r="F388" s="30"/>
      <c r="G388" s="34" t="s">
        <v>434</v>
      </c>
    </row>
    <row r="389" spans="4:7" ht="15" customHeight="1" x14ac:dyDescent="0.55000000000000004">
      <c r="D389" s="9" t="str">
        <f>LEFT(INDEX(D:D,ROW()-1),3)&amp;DEC2HEX(4+HEX2DEC(MID(INDEX(D:D,ROW()-1),4,7)),7)</f>
        <v>0x8005C838</v>
      </c>
      <c r="E389" t="s">
        <v>435</v>
      </c>
      <c r="F389" s="30"/>
    </row>
    <row r="390" spans="4:7" ht="15" customHeight="1" x14ac:dyDescent="0.55000000000000004">
      <c r="D390" s="9" t="str">
        <f>LEFT(INDEX(D:D,ROW()-1),3)&amp;DEC2HEX(4+HEX2DEC(MID(INDEX(D:D,ROW()-1),4,7)),7)</f>
        <v>0x8005C83C</v>
      </c>
      <c r="E390" s="43" t="str">
        <f>"beq r2, r0, "&amp;D396</f>
        <v>beq r2, r0, 0x8005C854</v>
      </c>
      <c r="F390" s="30"/>
      <c r="G390" s="34" t="s">
        <v>436</v>
      </c>
    </row>
    <row r="391" spans="4:7" ht="15" customHeight="1" x14ac:dyDescent="0.55000000000000004">
      <c r="D391" s="9" t="str">
        <f>LEFT(INDEX(D:D,ROW()-1),3)&amp;DEC2HEX(4+HEX2DEC(MID(INDEX(D:D,ROW()-1),4,7)),7)</f>
        <v>0x8005C840</v>
      </c>
      <c r="E391" t="s">
        <v>437</v>
      </c>
      <c r="F391" s="30"/>
    </row>
    <row r="392" spans="4:7" ht="15" customHeight="1" x14ac:dyDescent="0.55000000000000004">
      <c r="D392" s="9" t="str">
        <f>LEFT(INDEX(D:D,ROW()-1),3)&amp;DEC2HEX(4+HEX2DEC(MID(INDEX(D:D,ROW()-1),4,7)),7)</f>
        <v>0x8005C844</v>
      </c>
      <c r="E392" s="44" t="str">
        <f>"bne r2, r0, "&amp;D401</f>
        <v>bne r2, r0, 0x8005C868</v>
      </c>
      <c r="F392" s="30"/>
      <c r="G392" s="34" t="s">
        <v>438</v>
      </c>
    </row>
    <row r="393" spans="4:7" ht="15" customHeight="1" x14ac:dyDescent="0.55000000000000004">
      <c r="D393" s="9" t="str">
        <f>LEFT(INDEX(D:D,ROW()-1),3)&amp;DEC2HEX(4+HEX2DEC(MID(INDEX(D:D,ROW()-1),4,7)),7)</f>
        <v>0x8005C848</v>
      </c>
      <c r="E393" t="s">
        <v>34</v>
      </c>
      <c r="F393" s="30"/>
    </row>
    <row r="394" spans="4:7" ht="15" customHeight="1" x14ac:dyDescent="0.55000000000000004">
      <c r="D394" s="9" t="str">
        <f>LEFT(INDEX(D:D,ROW()-1),3)&amp;DEC2HEX(4+HEX2DEC(MID(INDEX(D:D,ROW()-1),4,7)),7)</f>
        <v>0x8005C84C</v>
      </c>
      <c r="E394" s="44" t="str">
        <f>"j "&amp;D401</f>
        <v>j 0x8005C868</v>
      </c>
      <c r="F394" s="30"/>
    </row>
    <row r="395" spans="4:7" ht="15" customHeight="1" x14ac:dyDescent="0.55000000000000004">
      <c r="D395" s="9" t="str">
        <f>LEFT(INDEX(D:D,ROW()-1),3)&amp;DEC2HEX(4+HEX2DEC(MID(INDEX(D:D,ROW()-1),4,7)),7)</f>
        <v>0x8005C850</v>
      </c>
      <c r="E395" t="s">
        <v>439</v>
      </c>
      <c r="F395" s="30"/>
      <c r="G395" s="34" t="s">
        <v>440</v>
      </c>
    </row>
    <row r="396" spans="4:7" ht="15" customHeight="1" x14ac:dyDescent="0.55000000000000004">
      <c r="D396" s="45" t="str">
        <f>LEFT(INDEX(D:D,ROW()-1),3)&amp;DEC2HEX(4+HEX2DEC(MID(INDEX(D:D,ROW()-1),4,7)),7)</f>
        <v>0x8005C854</v>
      </c>
      <c r="E396" t="s">
        <v>441</v>
      </c>
      <c r="F396" s="30"/>
    </row>
    <row r="397" spans="4:7" ht="15" customHeight="1" x14ac:dyDescent="0.55000000000000004">
      <c r="D397" s="9" t="str">
        <f>LEFT(INDEX(D:D,ROW()-1),3)&amp;DEC2HEX(4+HEX2DEC(MID(INDEX(D:D,ROW()-1),4,7)),7)</f>
        <v>0x8005C858</v>
      </c>
      <c r="E397" t="s">
        <v>442</v>
      </c>
      <c r="F397" s="30"/>
    </row>
    <row r="398" spans="4:7" ht="15" customHeight="1" x14ac:dyDescent="0.55000000000000004">
      <c r="D398" s="9" t="str">
        <f>LEFT(INDEX(D:D,ROW()-1),3)&amp;DEC2HEX(4+HEX2DEC(MID(INDEX(D:D,ROW()-1),4,7)),7)</f>
        <v>0x8005C85C</v>
      </c>
      <c r="E398" s="44" t="str">
        <f>"bne r2, r0, "&amp;D401</f>
        <v>bne r2, r0, 0x8005C868</v>
      </c>
      <c r="F398" s="30"/>
      <c r="G398" s="34" t="s">
        <v>443</v>
      </c>
    </row>
    <row r="399" spans="4:7" ht="15" customHeight="1" x14ac:dyDescent="0.55000000000000004">
      <c r="D399" s="9" t="str">
        <f>LEFT(INDEX(D:D,ROW()-1),3)&amp;DEC2HEX(4+HEX2DEC(MID(INDEX(D:D,ROW()-1),4,7)),7)</f>
        <v>0x8005C860</v>
      </c>
      <c r="E399" t="s">
        <v>34</v>
      </c>
      <c r="F399" s="30"/>
    </row>
    <row r="400" spans="4:7" ht="15" customHeight="1" x14ac:dyDescent="0.55000000000000004">
      <c r="D400" s="9" t="str">
        <f>LEFT(INDEX(D:D,ROW()-1),3)&amp;DEC2HEX(4+HEX2DEC(MID(INDEX(D:D,ROW()-1),4,7)),7)</f>
        <v>0x8005C864</v>
      </c>
      <c r="E400" t="s">
        <v>444</v>
      </c>
      <c r="F400" s="30"/>
      <c r="G400" s="34" t="s">
        <v>445</v>
      </c>
    </row>
    <row r="401" spans="4:7" ht="15" customHeight="1" x14ac:dyDescent="0.55000000000000004">
      <c r="D401" s="40" t="str">
        <f>LEFT(INDEX(D:D,ROW()-1),3)&amp;DEC2HEX(4+HEX2DEC(MID(INDEX(D:D,ROW()-1),4,7)),7)</f>
        <v>0x8005C868</v>
      </c>
      <c r="E401" t="s">
        <v>446</v>
      </c>
      <c r="F401" s="30"/>
      <c r="G401" s="34" t="s">
        <v>447</v>
      </c>
    </row>
    <row r="402" spans="4:7" ht="15" customHeight="1" x14ac:dyDescent="0.55000000000000004">
      <c r="D402" s="9" t="str">
        <f>LEFT(INDEX(D:D,ROW()-1),3)&amp;DEC2HEX(4+HEX2DEC(MID(INDEX(D:D,ROW()-1),4,7)),7)</f>
        <v>0x8005C86C</v>
      </c>
      <c r="E402" t="s">
        <v>332</v>
      </c>
      <c r="F402" s="30"/>
      <c r="G402" s="34" t="s">
        <v>448</v>
      </c>
    </row>
    <row r="403" spans="4:7" ht="15" customHeight="1" x14ac:dyDescent="0.55000000000000004">
      <c r="D403" s="9" t="str">
        <f>LEFT(INDEX(D:D,ROW()-1),3)&amp;DEC2HEX(4+HEX2DEC(MID(INDEX(D:D,ROW()-1),4,7)),7)</f>
        <v>0x8005C870</v>
      </c>
      <c r="E403" t="s">
        <v>449</v>
      </c>
      <c r="F403" s="30"/>
    </row>
    <row r="404" spans="4:7" ht="15" customHeight="1" x14ac:dyDescent="0.55000000000000004">
      <c r="D404" s="9" t="str">
        <f>LEFT(INDEX(D:D,ROW()-1),3)&amp;DEC2HEX(4+HEX2DEC(MID(INDEX(D:D,ROW()-1),4,7)),7)</f>
        <v>0x8005C874</v>
      </c>
      <c r="E404" s="79" t="str">
        <f>"bne r2, r0, "&amp;D385</f>
        <v>bne r2, r0, 0x8005C828</v>
      </c>
      <c r="F404" s="30"/>
      <c r="G404" s="34" t="s">
        <v>450</v>
      </c>
    </row>
    <row r="405" spans="4:7" ht="15" customHeight="1" x14ac:dyDescent="0.55000000000000004">
      <c r="D405" s="9" t="str">
        <f>LEFT(INDEX(D:D,ROW()-1),3)&amp;DEC2HEX(4+HEX2DEC(MID(INDEX(D:D,ROW()-1),4,7)),7)</f>
        <v>0x8005C878</v>
      </c>
      <c r="E405" t="s">
        <v>34</v>
      </c>
      <c r="F405" s="30"/>
    </row>
    <row r="406" spans="4:7" ht="15" customHeight="1" x14ac:dyDescent="0.55000000000000004">
      <c r="D406" s="9" t="str">
        <f>LEFT(INDEX(D:D,ROW()-1),3)&amp;DEC2HEX(4+HEX2DEC(MID(INDEX(D:D,ROW()-1),4,7)),7)</f>
        <v>0x8005C87C</v>
      </c>
      <c r="E406" t="s">
        <v>451</v>
      </c>
      <c r="F406" s="30"/>
    </row>
    <row r="407" spans="4:7" ht="15" customHeight="1" x14ac:dyDescent="0.55000000000000004">
      <c r="D407" s="9" t="str">
        <f>LEFT(INDEX(D:D,ROW()-1),3)&amp;DEC2HEX(4+HEX2DEC(MID(INDEX(D:D,ROW()-1),4,7)),7)</f>
        <v>0x8005C880</v>
      </c>
      <c r="E407" t="s">
        <v>452</v>
      </c>
      <c r="F407" s="30"/>
    </row>
    <row r="408" spans="4:7" ht="15" customHeight="1" x14ac:dyDescent="0.55000000000000004">
      <c r="D408" s="9" t="str">
        <f>LEFT(INDEX(D:D,ROW()-1),3)&amp;DEC2HEX(4+HEX2DEC(MID(INDEX(D:D,ROW()-1),4,7)),7)</f>
        <v>0x8005C884</v>
      </c>
      <c r="E408" t="s">
        <v>128</v>
      </c>
      <c r="F408" s="30"/>
    </row>
    <row r="409" spans="4:7" ht="15" customHeight="1" x14ac:dyDescent="0.55000000000000004">
      <c r="D409" s="9" t="str">
        <f>LEFT(INDEX(D:D,ROW()-1),3)&amp;DEC2HEX(4+HEX2DEC(MID(INDEX(D:D,ROW()-1),4,7)),7)</f>
        <v>0x8005C888</v>
      </c>
      <c r="E409" t="s">
        <v>38</v>
      </c>
      <c r="F409" s="30"/>
    </row>
    <row r="410" spans="4:7" ht="15" customHeight="1" x14ac:dyDescent="0.55000000000000004">
      <c r="D410" s="9" t="str">
        <f>LEFT(INDEX(D:D,ROW()-1),3)&amp;DEC2HEX(4+HEX2DEC(MID(INDEX(D:D,ROW()-1),4,7)),7)</f>
        <v>0x8005C88C</v>
      </c>
      <c r="E410" t="s">
        <v>65</v>
      </c>
      <c r="F410" s="30"/>
    </row>
    <row r="411" spans="4:7" ht="15" customHeight="1" x14ac:dyDescent="0.55000000000000004">
      <c r="D411" s="74" t="str">
        <f>LEFT(INDEX(D:D,ROW()-1),3)&amp;DEC2HEX(4+HEX2DEC(MID(INDEX(D:D,ROW()-1),4,7)),7)</f>
        <v>0x8005C890</v>
      </c>
      <c r="E411" t="s">
        <v>31</v>
      </c>
      <c r="F411" s="30"/>
    </row>
    <row r="412" spans="4:7" ht="15" customHeight="1" x14ac:dyDescent="0.55000000000000004">
      <c r="D412" s="9" t="str">
        <f>LEFT(INDEX(D:D,ROW()-1),3)&amp;DEC2HEX(4+HEX2DEC(MID(INDEX(D:D,ROW()-1),4,7)),7)</f>
        <v>0x8005C894</v>
      </c>
      <c r="E412" t="s">
        <v>32</v>
      </c>
      <c r="F412" s="30"/>
    </row>
    <row r="413" spans="4:7" ht="15" customHeight="1" x14ac:dyDescent="0.55000000000000004">
      <c r="D413" s="9" t="str">
        <f>LEFT(INDEX(D:D,ROW()-1),3)&amp;DEC2HEX(4+HEX2DEC(MID(INDEX(D:D,ROW()-1),4,7)),7)</f>
        <v>0x8005C898</v>
      </c>
      <c r="E413" t="s">
        <v>453</v>
      </c>
      <c r="F413" s="30"/>
      <c r="G413" s="34" t="s">
        <v>454</v>
      </c>
    </row>
    <row r="414" spans="4:7" ht="15" customHeight="1" x14ac:dyDescent="0.55000000000000004">
      <c r="D414" s="9" t="str">
        <f>LEFT(INDEX(D:D,ROW()-1),3)&amp;DEC2HEX(4+HEX2DEC(MID(INDEX(D:D,ROW()-1),4,7)),7)</f>
        <v>0x8005C89C</v>
      </c>
      <c r="E414" t="s">
        <v>34</v>
      </c>
      <c r="F414" s="30"/>
    </row>
    <row r="415" spans="4:7" ht="15" customHeight="1" x14ac:dyDescent="0.55000000000000004">
      <c r="D415" s="9" t="str">
        <f>LEFT(INDEX(D:D,ROW()-1),3)&amp;DEC2HEX(4+HEX2DEC(MID(INDEX(D:D,ROW()-1),4,7)),7)</f>
        <v>0x8005C8A0</v>
      </c>
      <c r="E415" t="s">
        <v>455</v>
      </c>
      <c r="F415" s="30"/>
      <c r="G415" s="34" t="s">
        <v>456</v>
      </c>
    </row>
    <row r="416" spans="4:7" ht="15" customHeight="1" x14ac:dyDescent="0.55000000000000004">
      <c r="D416" s="9" t="str">
        <f>LEFT(INDEX(D:D,ROW()-1),3)&amp;DEC2HEX(4+HEX2DEC(MID(INDEX(D:D,ROW()-1),4,7)),7)</f>
        <v>0x8005C8A4</v>
      </c>
      <c r="E416" t="s">
        <v>564</v>
      </c>
      <c r="F416" s="30"/>
      <c r="G416" s="34" t="s">
        <v>457</v>
      </c>
    </row>
    <row r="417" spans="4:7" ht="15" customHeight="1" x14ac:dyDescent="0.55000000000000004">
      <c r="D417" s="9" t="str">
        <f>LEFT(INDEX(D:D,ROW()-1),3)&amp;DEC2HEX(4+HEX2DEC(MID(INDEX(D:D,ROW()-1),4,7)),7)</f>
        <v>0x8005C8A8</v>
      </c>
      <c r="E417" t="s">
        <v>34</v>
      </c>
      <c r="F417" s="30"/>
    </row>
    <row r="418" spans="4:7" ht="15" customHeight="1" x14ac:dyDescent="0.55000000000000004">
      <c r="D418" s="9" t="str">
        <f>LEFT(INDEX(D:D,ROW()-1),3)&amp;DEC2HEX(4+HEX2DEC(MID(INDEX(D:D,ROW()-1),4,7)),7)</f>
        <v>0x8005C8AC</v>
      </c>
      <c r="E418" t="s">
        <v>36</v>
      </c>
      <c r="F418" s="30"/>
    </row>
    <row r="419" spans="4:7" ht="15" customHeight="1" x14ac:dyDescent="0.55000000000000004">
      <c r="D419" s="9" t="str">
        <f>LEFT(INDEX(D:D,ROW()-1),3)&amp;DEC2HEX(4+HEX2DEC(MID(INDEX(D:D,ROW()-1),4,7)),7)</f>
        <v>0x8005C8B0</v>
      </c>
      <c r="E419" t="s">
        <v>37</v>
      </c>
      <c r="F419" s="30"/>
    </row>
    <row r="420" spans="4:7" ht="15" customHeight="1" x14ac:dyDescent="0.55000000000000004">
      <c r="D420" s="9" t="str">
        <f>LEFT(INDEX(D:D,ROW()-1),3)&amp;DEC2HEX(4+HEX2DEC(MID(INDEX(D:D,ROW()-1),4,7)),7)</f>
        <v>0x8005C8B4</v>
      </c>
      <c r="E420" t="s">
        <v>38</v>
      </c>
      <c r="F420" s="30"/>
    </row>
    <row r="421" spans="4:7" ht="15" customHeight="1" x14ac:dyDescent="0.55000000000000004">
      <c r="D421" s="9" t="str">
        <f>LEFT(INDEX(D:D,ROW()-1),3)&amp;DEC2HEX(4+HEX2DEC(MID(INDEX(D:D,ROW()-1),4,7)),7)</f>
        <v>0x8005C8B8</v>
      </c>
      <c r="E421" t="s">
        <v>34</v>
      </c>
      <c r="F421" s="30"/>
    </row>
    <row r="422" spans="4:7" ht="15" customHeight="1" x14ac:dyDescent="0.55000000000000004">
      <c r="D422" s="69" t="str">
        <f>LEFT(INDEX(D:D,ROW()-1),3)&amp;DEC2HEX(4+HEX2DEC(MID(INDEX(D:D,ROW()-1),4,7)),7)</f>
        <v>0x8005C8BC</v>
      </c>
      <c r="E422" t="s">
        <v>458</v>
      </c>
      <c r="F422" s="30"/>
      <c r="G422" s="34" t="s">
        <v>459</v>
      </c>
    </row>
    <row r="423" spans="4:7" ht="15" customHeight="1" x14ac:dyDescent="0.55000000000000004">
      <c r="D423" s="81" t="str">
        <f>LEFT(INDEX(D:D,ROW()-1),3)&amp;DEC2HEX(4+HEX2DEC(MID(INDEX(D:D,ROW()-1),4,7)),7)</f>
        <v>0x8005C8C0</v>
      </c>
      <c r="E423" t="s">
        <v>460</v>
      </c>
      <c r="F423" s="30"/>
      <c r="G423" s="34" t="s">
        <v>461</v>
      </c>
    </row>
    <row r="424" spans="4:7" ht="15" customHeight="1" x14ac:dyDescent="0.55000000000000004">
      <c r="D424" s="9" t="str">
        <f>LEFT(INDEX(D:D,ROW()-1),3)&amp;DEC2HEX(4+HEX2DEC(MID(INDEX(D:D,ROW()-1),4,7)),7)</f>
        <v>0x8005C8C4</v>
      </c>
      <c r="E424" t="s">
        <v>432</v>
      </c>
      <c r="F424" s="30"/>
      <c r="G424" s="34" t="s">
        <v>462</v>
      </c>
    </row>
    <row r="425" spans="4:7" ht="15" customHeight="1" x14ac:dyDescent="0.55000000000000004">
      <c r="D425" s="9" t="str">
        <f>LEFT(INDEX(D:D,ROW()-1),3)&amp;DEC2HEX(4+HEX2DEC(MID(INDEX(D:D,ROW()-1),4,7)),7)</f>
        <v>0x8005C8C8</v>
      </c>
      <c r="E425" t="s">
        <v>57</v>
      </c>
      <c r="F425" s="30"/>
      <c r="G425" s="34" t="s">
        <v>412</v>
      </c>
    </row>
    <row r="426" spans="4:7" ht="15" customHeight="1" x14ac:dyDescent="0.55000000000000004">
      <c r="D426" s="9" t="str">
        <f>LEFT(INDEX(D:D,ROW()-1),3)&amp;DEC2HEX(4+HEX2DEC(MID(INDEX(D:D,ROW()-1),4,7)),7)</f>
        <v>0x8005C8CC</v>
      </c>
      <c r="E426" t="s">
        <v>45</v>
      </c>
      <c r="F426" s="30"/>
      <c r="G426" s="34" t="s">
        <v>465</v>
      </c>
    </row>
    <row r="427" spans="4:7" ht="15" customHeight="1" x14ac:dyDescent="0.55000000000000004">
      <c r="D427" s="9" t="str">
        <f>LEFT(INDEX(D:D,ROW()-1),3)&amp;DEC2HEX(4+HEX2DEC(MID(INDEX(D:D,ROW()-1),4,7)),7)</f>
        <v>0x8005C8D0</v>
      </c>
      <c r="E427" t="s">
        <v>466</v>
      </c>
      <c r="F427" s="30"/>
      <c r="G427" s="34" t="s">
        <v>467</v>
      </c>
    </row>
    <row r="428" spans="4:7" ht="15" customHeight="1" x14ac:dyDescent="0.55000000000000004">
      <c r="D428" s="9" t="str">
        <f>LEFT(INDEX(D:D,ROW()-1),3)&amp;DEC2HEX(4+HEX2DEC(MID(INDEX(D:D,ROW()-1),4,7)),7)</f>
        <v>0x8005C8D4</v>
      </c>
      <c r="E428" t="s">
        <v>463</v>
      </c>
      <c r="F428" s="30"/>
      <c r="G428" s="34" t="s">
        <v>464</v>
      </c>
    </row>
    <row r="429" spans="4:7" ht="15" customHeight="1" x14ac:dyDescent="0.55000000000000004">
      <c r="D429" s="9" t="str">
        <f>LEFT(INDEX(D:D,ROW()-1),3)&amp;DEC2HEX(4+HEX2DEC(MID(INDEX(D:D,ROW()-1),4,7)),7)</f>
        <v>0x8005C8D8</v>
      </c>
      <c r="E429" t="s">
        <v>468</v>
      </c>
      <c r="F429" s="30"/>
      <c r="G429" s="34"/>
    </row>
    <row r="430" spans="4:7" ht="15" customHeight="1" x14ac:dyDescent="0.55000000000000004">
      <c r="D430" s="9" t="str">
        <f>LEFT(INDEX(D:D,ROW()-1),3)&amp;DEC2HEX(4+HEX2DEC(MID(INDEX(D:D,ROW()-1),4,7)),7)</f>
        <v>0x8005C8DC</v>
      </c>
      <c r="E430" s="80" t="str">
        <f>"bne r2, r0, "&amp;D423</f>
        <v>bne r2, r0, 0x8005C8C0</v>
      </c>
      <c r="F430" s="30"/>
      <c r="G430" s="34" t="s">
        <v>469</v>
      </c>
    </row>
    <row r="431" spans="4:7" ht="15" customHeight="1" x14ac:dyDescent="0.55000000000000004">
      <c r="D431" s="9" t="str">
        <f>LEFT(INDEX(D:D,ROW()-1),3)&amp;DEC2HEX(4+HEX2DEC(MID(INDEX(D:D,ROW()-1),4,7)),7)</f>
        <v>0x8005C8E0</v>
      </c>
      <c r="E431" t="s">
        <v>332</v>
      </c>
      <c r="F431" s="30"/>
      <c r="G431" s="34" t="s">
        <v>470</v>
      </c>
    </row>
    <row r="432" spans="4:7" ht="15" customHeight="1" x14ac:dyDescent="0.55000000000000004">
      <c r="D432" s="9" t="str">
        <f>LEFT(INDEX(D:D,ROW()-1),3)&amp;DEC2HEX(4+HEX2DEC(MID(INDEX(D:D,ROW()-1),4,7)),7)</f>
        <v>0x8005C8E4</v>
      </c>
      <c r="E432" t="s">
        <v>38</v>
      </c>
      <c r="F432" s="30"/>
    </row>
    <row r="433" spans="1:7" ht="15" customHeight="1" x14ac:dyDescent="0.55000000000000004">
      <c r="D433" s="9" t="str">
        <f>LEFT(INDEX(D:D,ROW()-1),3)&amp;DEC2HEX(4+HEX2DEC(MID(INDEX(D:D,ROW()-1),4,7)),7)</f>
        <v>0x8005C8E8</v>
      </c>
      <c r="E433" t="s">
        <v>34</v>
      </c>
      <c r="F433" s="30"/>
    </row>
    <row r="434" spans="1:7" ht="15" customHeight="1" x14ac:dyDescent="0.55000000000000004">
      <c r="D434" s="9" t="str">
        <f>LEFT(INDEX(D:D,ROW()-1),3)&amp;DEC2HEX(4+HEX2DEC(MID(INDEX(D:D,ROW()-1),4,7)),7)</f>
        <v>0x8005C8EC</v>
      </c>
      <c r="F434" s="30" t="s">
        <v>27</v>
      </c>
    </row>
    <row r="436" spans="1:7" ht="15" customHeight="1" x14ac:dyDescent="0.55000000000000004">
      <c r="A436" s="7" t="s">
        <v>23</v>
      </c>
      <c r="C436" s="9" t="s">
        <v>68</v>
      </c>
      <c r="D436" s="9" t="s">
        <v>471</v>
      </c>
      <c r="E436" t="s">
        <v>472</v>
      </c>
      <c r="F436" s="30"/>
    </row>
    <row r="437" spans="1:7" ht="15" customHeight="1" x14ac:dyDescent="0.55000000000000004">
      <c r="D437" s="9" t="str">
        <f>LEFT(INDEX(D:D,ROW()-1),3)&amp;DEC2HEX(4+HEX2DEC(MID(INDEX(D:D,ROW()-1),4,7)),7)</f>
        <v>0x80122FA0</v>
      </c>
      <c r="E437" t="s">
        <v>473</v>
      </c>
      <c r="F437" s="30"/>
    </row>
    <row r="438" spans="1:7" ht="15" customHeight="1" x14ac:dyDescent="0.55000000000000004">
      <c r="D438" s="9" t="str">
        <f>LEFT(INDEX(D:D,ROW()-1),3)&amp;DEC2HEX(4+HEX2DEC(MID(INDEX(D:D,ROW()-1),4,7)),7)</f>
        <v>0x80122FA4</v>
      </c>
      <c r="E438" t="s">
        <v>474</v>
      </c>
      <c r="F438" s="30"/>
    </row>
    <row r="439" spans="1:7" ht="15" customHeight="1" x14ac:dyDescent="0.55000000000000004">
      <c r="D439" s="9" t="str">
        <f>LEFT(INDEX(D:D,ROW()-1),3)&amp;DEC2HEX(4+HEX2DEC(MID(INDEX(D:D,ROW()-1),4,7)),7)</f>
        <v>0x80122FA8</v>
      </c>
      <c r="E439" t="s">
        <v>475</v>
      </c>
      <c r="F439" s="30"/>
    </row>
    <row r="440" spans="1:7" ht="15" customHeight="1" x14ac:dyDescent="0.55000000000000004">
      <c r="D440" s="9" t="str">
        <f>LEFT(INDEX(D:D,ROW()-1),3)&amp;DEC2HEX(4+HEX2DEC(MID(INDEX(D:D,ROW()-1),4,7)),7)</f>
        <v>0x80122FAC</v>
      </c>
      <c r="E440" t="s">
        <v>476</v>
      </c>
      <c r="F440" s="30"/>
    </row>
    <row r="441" spans="1:7" ht="15" customHeight="1" x14ac:dyDescent="0.55000000000000004">
      <c r="D441" s="9" t="str">
        <f>LEFT(INDEX(D:D,ROW()-1),3)&amp;DEC2HEX(4+HEX2DEC(MID(INDEX(D:D,ROW()-1),4,7)),7)</f>
        <v>0x80122FB0</v>
      </c>
      <c r="E441" t="s">
        <v>83</v>
      </c>
      <c r="F441" s="30"/>
    </row>
    <row r="442" spans="1:7" ht="15" customHeight="1" x14ac:dyDescent="0.55000000000000004">
      <c r="D442" s="9" t="str">
        <f>LEFT(INDEX(D:D,ROW()-1),3)&amp;DEC2HEX(4+HEX2DEC(MID(INDEX(D:D,ROW()-1),4,7)),7)</f>
        <v>0x80122FB4</v>
      </c>
      <c r="E442" t="s">
        <v>477</v>
      </c>
      <c r="F442" s="30"/>
    </row>
    <row r="443" spans="1:7" ht="15" customHeight="1" x14ac:dyDescent="0.55000000000000004">
      <c r="D443" s="9" t="str">
        <f>LEFT(INDEX(D:D,ROW()-1),3)&amp;DEC2HEX(4+HEX2DEC(MID(INDEX(D:D,ROW()-1),4,7)),7)</f>
        <v>0x80122FB8</v>
      </c>
      <c r="E443" t="s">
        <v>478</v>
      </c>
      <c r="F443" s="30"/>
    </row>
    <row r="444" spans="1:7" ht="15" customHeight="1" x14ac:dyDescent="0.55000000000000004">
      <c r="D444" s="9" t="str">
        <f>LEFT(INDEX(D:D,ROW()-1),3)&amp;DEC2HEX(4+HEX2DEC(MID(INDEX(D:D,ROW()-1),4,7)),7)</f>
        <v>0x80122FBC</v>
      </c>
      <c r="E444" t="s">
        <v>479</v>
      </c>
      <c r="F444" s="30"/>
    </row>
    <row r="445" spans="1:7" ht="15" customHeight="1" x14ac:dyDescent="0.55000000000000004">
      <c r="D445" s="9" t="str">
        <f>LEFT(INDEX(D:D,ROW()-1),3)&amp;DEC2HEX(4+HEX2DEC(MID(INDEX(D:D,ROW()-1),4,7)),7)</f>
        <v>0x80122FC0</v>
      </c>
      <c r="E445" t="s">
        <v>480</v>
      </c>
      <c r="F445" s="30"/>
    </row>
    <row r="446" spans="1:7" ht="15" customHeight="1" x14ac:dyDescent="0.55000000000000004">
      <c r="D446" s="9" t="str">
        <f>LEFT(INDEX(D:D,ROW()-1),3)&amp;DEC2HEX(4+HEX2DEC(MID(INDEX(D:D,ROW()-1),4,7)),7)</f>
        <v>0x80122FC4</v>
      </c>
      <c r="E446" t="s">
        <v>481</v>
      </c>
      <c r="F446" s="30"/>
    </row>
    <row r="447" spans="1:7" ht="15" customHeight="1" x14ac:dyDescent="0.55000000000000004">
      <c r="D447" s="9" t="str">
        <f>LEFT(INDEX(D:D,ROW()-1),3)&amp;DEC2HEX(4+HEX2DEC(MID(INDEX(D:D,ROW()-1),4,7)),7)</f>
        <v>0x80122FC8</v>
      </c>
      <c r="E447" t="s">
        <v>565</v>
      </c>
      <c r="F447" s="30"/>
      <c r="G447" s="34" t="s">
        <v>482</v>
      </c>
    </row>
    <row r="448" spans="1:7" ht="15" customHeight="1" x14ac:dyDescent="0.55000000000000004">
      <c r="D448" s="9" t="str">
        <f>LEFT(INDEX(D:D,ROW()-1),3)&amp;DEC2HEX(4+HEX2DEC(MID(INDEX(D:D,ROW()-1),4,7)),7)</f>
        <v>0x80122FCC</v>
      </c>
      <c r="E448" t="s">
        <v>483</v>
      </c>
      <c r="F448" s="30"/>
    </row>
    <row r="449" spans="4:7" ht="15" customHeight="1" x14ac:dyDescent="0.55000000000000004">
      <c r="D449" s="9" t="str">
        <f>LEFT(INDEX(D:D,ROW()-1),3)&amp;DEC2HEX(4+HEX2DEC(MID(INDEX(D:D,ROW()-1),4,7)),7)</f>
        <v>0x80122FD0</v>
      </c>
      <c r="E449" t="s">
        <v>484</v>
      </c>
      <c r="F449" s="30"/>
      <c r="G449" s="34" t="s">
        <v>485</v>
      </c>
    </row>
    <row r="450" spans="4:7" ht="15" customHeight="1" x14ac:dyDescent="0.55000000000000004">
      <c r="D450" s="9" t="str">
        <f>LEFT(INDEX(D:D,ROW()-1),3)&amp;DEC2HEX(4+HEX2DEC(MID(INDEX(D:D,ROW()-1),4,7)),7)</f>
        <v>0x80122FD4</v>
      </c>
      <c r="E450" t="s">
        <v>486</v>
      </c>
      <c r="F450" s="30"/>
    </row>
    <row r="451" spans="4:7" ht="15" customHeight="1" x14ac:dyDescent="0.55000000000000004">
      <c r="D451" s="9" t="str">
        <f>LEFT(INDEX(D:D,ROW()-1),3)&amp;DEC2HEX(4+HEX2DEC(MID(INDEX(D:D,ROW()-1),4,7)),7)</f>
        <v>0x80122FD8</v>
      </c>
      <c r="E451" t="s">
        <v>487</v>
      </c>
      <c r="F451" s="30"/>
    </row>
    <row r="452" spans="4:7" ht="15" customHeight="1" x14ac:dyDescent="0.55000000000000004">
      <c r="D452" s="9" t="str">
        <f>LEFT(INDEX(D:D,ROW()-1),3)&amp;DEC2HEX(4+HEX2DEC(MID(INDEX(D:D,ROW()-1),4,7)),7)</f>
        <v>0x80122FDC</v>
      </c>
      <c r="E452" s="82" t="str">
        <f>"beq r2, r0, "&amp;D542</f>
        <v>beq r2, r0, 0x80123144</v>
      </c>
      <c r="F452" s="30"/>
      <c r="G452" s="34" t="s">
        <v>488</v>
      </c>
    </row>
    <row r="453" spans="4:7" ht="15" customHeight="1" x14ac:dyDescent="0.55000000000000004">
      <c r="D453" s="9" t="str">
        <f>LEFT(INDEX(D:D,ROW()-1),3)&amp;DEC2HEX(4+HEX2DEC(MID(INDEX(D:D,ROW()-1),4,7)),7)</f>
        <v>0x80122FE0</v>
      </c>
      <c r="E453" t="s">
        <v>34</v>
      </c>
      <c r="F453" s="30"/>
    </row>
    <row r="454" spans="4:7" ht="15" customHeight="1" x14ac:dyDescent="0.55000000000000004">
      <c r="D454" s="9" t="str">
        <f>LEFT(INDEX(D:D,ROW()-1),3)&amp;DEC2HEX(4+HEX2DEC(MID(INDEX(D:D,ROW()-1),4,7)),7)</f>
        <v>0x80122FE4</v>
      </c>
      <c r="E454" t="s">
        <v>563</v>
      </c>
      <c r="F454" s="30"/>
    </row>
    <row r="455" spans="4:7" ht="15" customHeight="1" x14ac:dyDescent="0.55000000000000004">
      <c r="D455" s="9" t="str">
        <f>LEFT(INDEX(D:D,ROW()-1),3)&amp;DEC2HEX(4+HEX2DEC(MID(INDEX(D:D,ROW()-1),4,7)),7)</f>
        <v>0x80122FE8</v>
      </c>
      <c r="E455" t="s">
        <v>489</v>
      </c>
      <c r="F455" s="30"/>
      <c r="G455" s="34" t="s">
        <v>490</v>
      </c>
    </row>
    <row r="456" spans="4:7" ht="15" customHeight="1" x14ac:dyDescent="0.55000000000000004">
      <c r="D456" s="9" t="str">
        <f>LEFT(INDEX(D:D,ROW()-1),3)&amp;DEC2HEX(4+HEX2DEC(MID(INDEX(D:D,ROW()-1),4,7)),7)</f>
        <v>0x80122FEC</v>
      </c>
      <c r="E456" t="s">
        <v>491</v>
      </c>
      <c r="F456" s="30"/>
      <c r="G456" s="34" t="s">
        <v>492</v>
      </c>
    </row>
    <row r="457" spans="4:7" ht="15" customHeight="1" x14ac:dyDescent="0.55000000000000004">
      <c r="D457" s="9" t="str">
        <f>LEFT(INDEX(D:D,ROW()-1),3)&amp;DEC2HEX(4+HEX2DEC(MID(INDEX(D:D,ROW()-1),4,7)),7)</f>
        <v>0x80122FF0</v>
      </c>
      <c r="E457" t="s">
        <v>164</v>
      </c>
      <c r="F457" s="30"/>
      <c r="G457" s="34" t="s">
        <v>493</v>
      </c>
    </row>
    <row r="458" spans="4:7" ht="15" customHeight="1" x14ac:dyDescent="0.55000000000000004">
      <c r="D458" s="9" t="str">
        <f>LEFT(INDEX(D:D,ROW()-1),3)&amp;DEC2HEX(4+HEX2DEC(MID(INDEX(D:D,ROW()-1),4,7)),7)</f>
        <v>0x80122FF4</v>
      </c>
      <c r="E458" t="s">
        <v>494</v>
      </c>
      <c r="F458" s="30"/>
    </row>
    <row r="459" spans="4:7" ht="15" customHeight="1" x14ac:dyDescent="0.55000000000000004">
      <c r="D459" s="9" t="str">
        <f>LEFT(INDEX(D:D,ROW()-1),3)&amp;DEC2HEX(4+HEX2DEC(MID(INDEX(D:D,ROW()-1),4,7)),7)</f>
        <v>0x80122FF8</v>
      </c>
      <c r="E459" s="36" t="str">
        <f>"beq r2, r0, "&amp;D475</f>
        <v>beq r2, r0, 0x80123038</v>
      </c>
      <c r="F459" s="30"/>
      <c r="G459" s="34" t="s">
        <v>495</v>
      </c>
    </row>
    <row r="460" spans="4:7" ht="15" customHeight="1" x14ac:dyDescent="0.55000000000000004">
      <c r="D460" s="9" t="str">
        <f>LEFT(INDEX(D:D,ROW()-1),3)&amp;DEC2HEX(4+HEX2DEC(MID(INDEX(D:D,ROW()-1),4,7)),7)</f>
        <v>0x80122FFC</v>
      </c>
      <c r="E460" t="s">
        <v>496</v>
      </c>
      <c r="F460" s="30"/>
    </row>
    <row r="461" spans="4:7" ht="15" customHeight="1" x14ac:dyDescent="0.55000000000000004">
      <c r="D461" s="9" t="str">
        <f>LEFT(INDEX(D:D,ROW()-1),3)&amp;DEC2HEX(4+HEX2DEC(MID(INDEX(D:D,ROW()-1),4,7)),7)</f>
        <v>0x80123000</v>
      </c>
      <c r="E461" t="s">
        <v>497</v>
      </c>
      <c r="F461" s="30"/>
      <c r="G461" s="34" t="s">
        <v>498</v>
      </c>
    </row>
    <row r="462" spans="4:7" ht="15" customHeight="1" x14ac:dyDescent="0.55000000000000004">
      <c r="D462" s="9" t="str">
        <f>LEFT(INDEX(D:D,ROW()-1),3)&amp;DEC2HEX(4+HEX2DEC(MID(INDEX(D:D,ROW()-1),4,7)),7)</f>
        <v>0x80123004</v>
      </c>
      <c r="E462" t="s">
        <v>34</v>
      </c>
      <c r="F462" s="30"/>
    </row>
    <row r="463" spans="4:7" ht="15" customHeight="1" x14ac:dyDescent="0.55000000000000004">
      <c r="D463" s="9" t="str">
        <f>LEFT(INDEX(D:D,ROW()-1),3)&amp;DEC2HEX(4+HEX2DEC(MID(INDEX(D:D,ROW()-1),4,7)),7)</f>
        <v>0x80123008</v>
      </c>
      <c r="E463" t="s">
        <v>499</v>
      </c>
      <c r="F463" s="30"/>
      <c r="G463" s="34" t="s">
        <v>500</v>
      </c>
    </row>
    <row r="464" spans="4:7" ht="15" customHeight="1" x14ac:dyDescent="0.55000000000000004">
      <c r="D464" s="9" t="str">
        <f>LEFT(INDEX(D:D,ROW()-1),3)&amp;DEC2HEX(4+HEX2DEC(MID(INDEX(D:D,ROW()-1),4,7)),7)</f>
        <v>0x8012300C</v>
      </c>
      <c r="E464" t="s">
        <v>501</v>
      </c>
      <c r="F464" s="30"/>
      <c r="G464" s="34" t="s">
        <v>502</v>
      </c>
    </row>
    <row r="465" spans="4:7" ht="15" customHeight="1" x14ac:dyDescent="0.55000000000000004">
      <c r="D465" s="9" t="str">
        <f>LEFT(INDEX(D:D,ROW()-1),3)&amp;DEC2HEX(4+HEX2DEC(MID(INDEX(D:D,ROW()-1),4,7)),7)</f>
        <v>0x80123010</v>
      </c>
      <c r="E465" t="s">
        <v>503</v>
      </c>
      <c r="F465" s="30"/>
      <c r="G465" s="34" t="s">
        <v>504</v>
      </c>
    </row>
    <row r="466" spans="4:7" ht="15" customHeight="1" x14ac:dyDescent="0.55000000000000004">
      <c r="D466" s="9" t="str">
        <f>LEFT(INDEX(D:D,ROW()-1),3)&amp;DEC2HEX(4+HEX2DEC(MID(INDEX(D:D,ROW()-1),4,7)),7)</f>
        <v>0x80123014</v>
      </c>
      <c r="E466" t="s">
        <v>505</v>
      </c>
      <c r="F466" s="30"/>
      <c r="G466" s="34" t="s">
        <v>506</v>
      </c>
    </row>
    <row r="467" spans="4:7" ht="15" customHeight="1" x14ac:dyDescent="0.55000000000000004">
      <c r="D467" s="9" t="str">
        <f>LEFT(INDEX(D:D,ROW()-1),3)&amp;DEC2HEX(4+HEX2DEC(MID(INDEX(D:D,ROW()-1),4,7)),7)</f>
        <v>0x80123018</v>
      </c>
      <c r="E467" s="37" t="str">
        <f>"beq r19, r0, "&amp;D472</f>
        <v>beq r19, r0, 0x8012302C</v>
      </c>
      <c r="F467" s="30"/>
    </row>
    <row r="468" spans="4:7" ht="15" customHeight="1" x14ac:dyDescent="0.55000000000000004">
      <c r="D468" s="9" t="str">
        <f>LEFT(INDEX(D:D,ROW()-1),3)&amp;DEC2HEX(4+HEX2DEC(MID(INDEX(D:D,ROW()-1),4,7)),7)</f>
        <v>0x8012301C</v>
      </c>
      <c r="E468" t="s">
        <v>34</v>
      </c>
      <c r="F468" s="30"/>
    </row>
    <row r="469" spans="4:7" ht="15" customHeight="1" x14ac:dyDescent="0.55000000000000004">
      <c r="D469" s="9" t="str">
        <f>LEFT(INDEX(D:D,ROW()-1),3)&amp;DEC2HEX(4+HEX2DEC(MID(INDEX(D:D,ROW()-1),4,7)),7)</f>
        <v>0x80123020</v>
      </c>
      <c r="E469" t="s">
        <v>507</v>
      </c>
      <c r="F469" s="30"/>
      <c r="G469" s="34" t="s">
        <v>508</v>
      </c>
    </row>
    <row r="470" spans="4:7" ht="15" customHeight="1" x14ac:dyDescent="0.55000000000000004">
      <c r="D470" s="9" t="str">
        <f>LEFT(INDEX(D:D,ROW()-1),3)&amp;DEC2HEX(4+HEX2DEC(MID(INDEX(D:D,ROW()-1),4,7)),7)</f>
        <v>0x80123024</v>
      </c>
      <c r="E470" s="47" t="str">
        <f>"j "&amp;D507</f>
        <v>j 0x801230B8</v>
      </c>
      <c r="F470" s="30"/>
      <c r="G470" s="34" t="s">
        <v>509</v>
      </c>
    </row>
    <row r="471" spans="4:7" ht="15" customHeight="1" x14ac:dyDescent="0.55000000000000004">
      <c r="D471" s="9" t="str">
        <f>LEFT(INDEX(D:D,ROW()-1),3)&amp;DEC2HEX(4+HEX2DEC(MID(INDEX(D:D,ROW()-1),4,7)),7)</f>
        <v>0x80123028</v>
      </c>
      <c r="E471" t="s">
        <v>510</v>
      </c>
      <c r="F471" s="30"/>
      <c r="G471" s="34" t="s">
        <v>511</v>
      </c>
    </row>
    <row r="472" spans="4:7" ht="15" customHeight="1" x14ac:dyDescent="0.55000000000000004">
      <c r="D472" s="39" t="str">
        <f>LEFT(INDEX(D:D,ROW()-1),3)&amp;DEC2HEX(4+HEX2DEC(MID(INDEX(D:D,ROW()-1),4,7)),7)</f>
        <v>0x8012302C</v>
      </c>
      <c r="E472" t="s">
        <v>512</v>
      </c>
      <c r="F472" s="30"/>
      <c r="G472" s="34" t="s">
        <v>508</v>
      </c>
    </row>
    <row r="473" spans="4:7" ht="15" customHeight="1" x14ac:dyDescent="0.55000000000000004">
      <c r="D473" s="9" t="str">
        <f>LEFT(INDEX(D:D,ROW()-1),3)&amp;DEC2HEX(4+HEX2DEC(MID(INDEX(D:D,ROW()-1),4,7)),7)</f>
        <v>0x80123030</v>
      </c>
      <c r="E473" s="47" t="str">
        <f>"j "&amp;D507</f>
        <v>j 0x801230B8</v>
      </c>
      <c r="F473" s="30"/>
      <c r="G473" s="34" t="s">
        <v>509</v>
      </c>
    </row>
    <row r="474" spans="4:7" ht="15" customHeight="1" x14ac:dyDescent="0.55000000000000004">
      <c r="D474" s="9" t="str">
        <f>LEFT(INDEX(D:D,ROW()-1),3)&amp;DEC2HEX(4+HEX2DEC(MID(INDEX(D:D,ROW()-1),4,7)),7)</f>
        <v>0x80123034</v>
      </c>
      <c r="E474" t="s">
        <v>513</v>
      </c>
      <c r="F474" s="30"/>
      <c r="G474" s="34" t="s">
        <v>511</v>
      </c>
    </row>
    <row r="475" spans="4:7" ht="15" customHeight="1" x14ac:dyDescent="0.55000000000000004">
      <c r="D475" s="38" t="str">
        <f>LEFT(INDEX(D:D,ROW()-1),3)&amp;DEC2HEX(4+HEX2DEC(MID(INDEX(D:D,ROW()-1),4,7)),7)</f>
        <v>0x80123038</v>
      </c>
      <c r="E475" s="49" t="str">
        <f>"beq r2, r0, "&amp;D486</f>
        <v>beq r2, r0, 0x80123064</v>
      </c>
      <c r="F475" s="30"/>
      <c r="G475" s="34" t="s">
        <v>514</v>
      </c>
    </row>
    <row r="476" spans="4:7" ht="15" customHeight="1" x14ac:dyDescent="0.55000000000000004">
      <c r="D476" s="9" t="str">
        <f>LEFT(INDEX(D:D,ROW()-1),3)&amp;DEC2HEX(4+HEX2DEC(MID(INDEX(D:D,ROW()-1),4,7)),7)</f>
        <v>0x8012303C</v>
      </c>
      <c r="E476" t="s">
        <v>515</v>
      </c>
      <c r="F476" s="30"/>
    </row>
    <row r="477" spans="4:7" ht="15" customHeight="1" x14ac:dyDescent="0.55000000000000004">
      <c r="D477" s="9" t="str">
        <f>LEFT(INDEX(D:D,ROW()-1),3)&amp;DEC2HEX(4+HEX2DEC(MID(INDEX(D:D,ROW()-1),4,7)),7)</f>
        <v>0x80123040</v>
      </c>
      <c r="E477" t="s">
        <v>497</v>
      </c>
      <c r="F477" s="30"/>
      <c r="G477" s="34" t="s">
        <v>498</v>
      </c>
    </row>
    <row r="478" spans="4:7" ht="15" customHeight="1" x14ac:dyDescent="0.55000000000000004">
      <c r="D478" s="9" t="str">
        <f>LEFT(INDEX(D:D,ROW()-1),3)&amp;DEC2HEX(4+HEX2DEC(MID(INDEX(D:D,ROW()-1),4,7)),7)</f>
        <v>0x80123044</v>
      </c>
      <c r="E478" t="s">
        <v>34</v>
      </c>
      <c r="F478" s="30"/>
    </row>
    <row r="479" spans="4:7" ht="15" customHeight="1" x14ac:dyDescent="0.55000000000000004">
      <c r="D479" s="9" t="str">
        <f>LEFT(INDEX(D:D,ROW()-1),3)&amp;DEC2HEX(4+HEX2DEC(MID(INDEX(D:D,ROW()-1),4,7)),7)</f>
        <v>0x80123048</v>
      </c>
      <c r="E479" t="s">
        <v>516</v>
      </c>
      <c r="F479" s="30"/>
      <c r="G479" s="34" t="s">
        <v>170</v>
      </c>
    </row>
    <row r="480" spans="4:7" ht="15" customHeight="1" x14ac:dyDescent="0.55000000000000004">
      <c r="D480" s="9" t="str">
        <f>LEFT(INDEX(D:D,ROW()-1),3)&amp;DEC2HEX(4+HEX2DEC(MID(INDEX(D:D,ROW()-1),4,7)),7)</f>
        <v>0x8012304C</v>
      </c>
      <c r="E480" t="s">
        <v>501</v>
      </c>
      <c r="F480" s="30"/>
      <c r="G480" s="34" t="s">
        <v>517</v>
      </c>
    </row>
    <row r="481" spans="4:7" ht="15" customHeight="1" x14ac:dyDescent="0.55000000000000004">
      <c r="D481" s="9" t="str">
        <f>LEFT(INDEX(D:D,ROW()-1),3)&amp;DEC2HEX(4+HEX2DEC(MID(INDEX(D:D,ROW()-1),4,7)),7)</f>
        <v>0x80123050</v>
      </c>
      <c r="E481" t="s">
        <v>518</v>
      </c>
      <c r="F481" s="30"/>
      <c r="G481" s="34" t="s">
        <v>519</v>
      </c>
    </row>
    <row r="482" spans="4:7" ht="15" customHeight="1" x14ac:dyDescent="0.55000000000000004">
      <c r="D482" s="9" t="str">
        <f>LEFT(INDEX(D:D,ROW()-1),3)&amp;DEC2HEX(4+HEX2DEC(MID(INDEX(D:D,ROW()-1),4,7)),7)</f>
        <v>0x80123054</v>
      </c>
      <c r="E482" t="s">
        <v>520</v>
      </c>
      <c r="F482" s="30"/>
      <c r="G482" s="34" t="s">
        <v>521</v>
      </c>
    </row>
    <row r="483" spans="4:7" ht="15" customHeight="1" x14ac:dyDescent="0.55000000000000004">
      <c r="D483" s="9" t="str">
        <f>LEFT(INDEX(D:D,ROW()-1),3)&amp;DEC2HEX(4+HEX2DEC(MID(INDEX(D:D,ROW()-1),4,7)),7)</f>
        <v>0x80123058</v>
      </c>
      <c r="E483" t="s">
        <v>522</v>
      </c>
      <c r="F483" s="30"/>
      <c r="G483" s="34" t="s">
        <v>523</v>
      </c>
    </row>
    <row r="484" spans="4:7" ht="15" customHeight="1" x14ac:dyDescent="0.55000000000000004">
      <c r="D484" s="9" t="str">
        <f>LEFT(INDEX(D:D,ROW()-1),3)&amp;DEC2HEX(4+HEX2DEC(MID(INDEX(D:D,ROW()-1),4,7)),7)</f>
        <v>0x8012305C</v>
      </c>
      <c r="E484" s="47" t="str">
        <f>"j "&amp;D507</f>
        <v>j 0x801230B8</v>
      </c>
      <c r="F484" s="30"/>
    </row>
    <row r="485" spans="4:7" ht="15" customHeight="1" x14ac:dyDescent="0.55000000000000004">
      <c r="D485" s="9" t="str">
        <f>LEFT(INDEX(D:D,ROW()-1),3)&amp;DEC2HEX(4+HEX2DEC(MID(INDEX(D:D,ROW()-1),4,7)),7)</f>
        <v>0x80123060</v>
      </c>
      <c r="E485" t="s">
        <v>524</v>
      </c>
      <c r="F485" s="30"/>
      <c r="G485" s="34" t="s">
        <v>540</v>
      </c>
    </row>
    <row r="486" spans="4:7" ht="15" customHeight="1" x14ac:dyDescent="0.55000000000000004">
      <c r="D486" s="50" t="str">
        <f>LEFT(INDEX(D:D,ROW()-1),3)&amp;DEC2HEX(4+HEX2DEC(MID(INDEX(D:D,ROW()-1),4,7)),7)</f>
        <v>0x80123064</v>
      </c>
      <c r="E486" s="51" t="str">
        <f>"beq r2, r0, "&amp;D497</f>
        <v>beq r2, r0, 0x80123090</v>
      </c>
      <c r="F486" s="30"/>
      <c r="G486" s="34" t="s">
        <v>525</v>
      </c>
    </row>
    <row r="487" spans="4:7" ht="15" customHeight="1" x14ac:dyDescent="0.55000000000000004">
      <c r="D487" s="9" t="str">
        <f>LEFT(INDEX(D:D,ROW()-1),3)&amp;DEC2HEX(4+HEX2DEC(MID(INDEX(D:D,ROW()-1),4,7)),7)</f>
        <v>0x80123068</v>
      </c>
      <c r="E487" t="s">
        <v>526</v>
      </c>
      <c r="F487" s="30"/>
    </row>
    <row r="488" spans="4:7" ht="15" customHeight="1" x14ac:dyDescent="0.55000000000000004">
      <c r="D488" s="9" t="str">
        <f>LEFT(INDEX(D:D,ROW()-1),3)&amp;DEC2HEX(4+HEX2DEC(MID(INDEX(D:D,ROW()-1),4,7)),7)</f>
        <v>0x8012306C</v>
      </c>
      <c r="E488" t="s">
        <v>497</v>
      </c>
      <c r="F488" s="30"/>
      <c r="G488" s="34" t="s">
        <v>498</v>
      </c>
    </row>
    <row r="489" spans="4:7" ht="15" customHeight="1" x14ac:dyDescent="0.55000000000000004">
      <c r="D489" s="9" t="str">
        <f>LEFT(INDEX(D:D,ROW()-1),3)&amp;DEC2HEX(4+HEX2DEC(MID(INDEX(D:D,ROW()-1),4,7)),7)</f>
        <v>0x80123070</v>
      </c>
      <c r="E489" t="s">
        <v>34</v>
      </c>
      <c r="F489" s="30"/>
    </row>
    <row r="490" spans="4:7" ht="15" customHeight="1" x14ac:dyDescent="0.55000000000000004">
      <c r="D490" s="9" t="str">
        <f>LEFT(INDEX(D:D,ROW()-1),3)&amp;DEC2HEX(4+HEX2DEC(MID(INDEX(D:D,ROW()-1),4,7)),7)</f>
        <v>0x80123074</v>
      </c>
      <c r="E490" t="s">
        <v>516</v>
      </c>
      <c r="F490" s="30"/>
      <c r="G490" s="34" t="s">
        <v>170</v>
      </c>
    </row>
    <row r="491" spans="4:7" ht="15" customHeight="1" x14ac:dyDescent="0.55000000000000004">
      <c r="D491" s="9" t="str">
        <f>LEFT(INDEX(D:D,ROW()-1),3)&amp;DEC2HEX(4+HEX2DEC(MID(INDEX(D:D,ROW()-1),4,7)),7)</f>
        <v>0x80123078</v>
      </c>
      <c r="E491" t="s">
        <v>501</v>
      </c>
      <c r="F491" s="30"/>
      <c r="G491" s="34" t="s">
        <v>517</v>
      </c>
    </row>
    <row r="492" spans="4:7" ht="15" customHeight="1" x14ac:dyDescent="0.55000000000000004">
      <c r="D492" s="9" t="str">
        <f>LEFT(INDEX(D:D,ROW()-1),3)&amp;DEC2HEX(4+HEX2DEC(MID(INDEX(D:D,ROW()-1),4,7)),7)</f>
        <v>0x8012307C</v>
      </c>
      <c r="E492" t="s">
        <v>527</v>
      </c>
      <c r="F492" s="30"/>
      <c r="G492" s="34" t="s">
        <v>396</v>
      </c>
    </row>
    <row r="493" spans="4:7" ht="15" customHeight="1" x14ac:dyDescent="0.55000000000000004">
      <c r="D493" s="9" t="str">
        <f>LEFT(INDEX(D:D,ROW()-1),3)&amp;DEC2HEX(4+HEX2DEC(MID(INDEX(D:D,ROW()-1),4,7)),7)</f>
        <v>0x80123080</v>
      </c>
      <c r="E493" t="s">
        <v>528</v>
      </c>
      <c r="F493" s="30"/>
      <c r="G493" s="34" t="s">
        <v>406</v>
      </c>
    </row>
    <row r="494" spans="4:7" ht="15" customHeight="1" x14ac:dyDescent="0.55000000000000004">
      <c r="D494" s="9" t="str">
        <f>LEFT(INDEX(D:D,ROW()-1),3)&amp;DEC2HEX(4+HEX2DEC(MID(INDEX(D:D,ROW()-1),4,7)),7)</f>
        <v>0x80123084</v>
      </c>
      <c r="E494" t="s">
        <v>529</v>
      </c>
      <c r="F494" s="30"/>
      <c r="G494" s="34" t="s">
        <v>530</v>
      </c>
    </row>
    <row r="495" spans="4:7" ht="15" customHeight="1" x14ac:dyDescent="0.55000000000000004">
      <c r="D495" s="9" t="str">
        <f>LEFT(INDEX(D:D,ROW()-1),3)&amp;DEC2HEX(4+HEX2DEC(MID(INDEX(D:D,ROW()-1),4,7)),7)</f>
        <v>0x80123088</v>
      </c>
      <c r="E495" s="47" t="str">
        <f>"j "&amp;D507</f>
        <v>j 0x801230B8</v>
      </c>
      <c r="F495" s="30"/>
    </row>
    <row r="496" spans="4:7" ht="15" customHeight="1" x14ac:dyDescent="0.55000000000000004">
      <c r="D496" s="9" t="str">
        <f>LEFT(INDEX(D:D,ROW()-1),3)&amp;DEC2HEX(4+HEX2DEC(MID(INDEX(D:D,ROW()-1),4,7)),7)</f>
        <v>0x8012308C</v>
      </c>
      <c r="E496" t="s">
        <v>531</v>
      </c>
      <c r="F496" s="30"/>
      <c r="G496" s="34" t="s">
        <v>532</v>
      </c>
    </row>
    <row r="497" spans="4:7" ht="15" customHeight="1" x14ac:dyDescent="0.55000000000000004">
      <c r="D497" s="52" t="str">
        <f>LEFT(INDEX(D:D,ROW()-1),3)&amp;DEC2HEX(4+HEX2DEC(MID(INDEX(D:D,ROW()-1),4,7)),7)</f>
        <v>0x80123090</v>
      </c>
      <c r="E497" s="47" t="str">
        <f>"beq r2, r0, "&amp;D507</f>
        <v>beq r2, r0, 0x801230B8</v>
      </c>
      <c r="F497" s="30"/>
      <c r="G497" s="34" t="s">
        <v>533</v>
      </c>
    </row>
    <row r="498" spans="4:7" ht="15" customHeight="1" x14ac:dyDescent="0.55000000000000004">
      <c r="D498" s="9" t="str">
        <f>LEFT(INDEX(D:D,ROW()-1),3)&amp;DEC2HEX(4+HEX2DEC(MID(INDEX(D:D,ROW()-1),4,7)),7)</f>
        <v>0x80123094</v>
      </c>
      <c r="E498" t="s">
        <v>34</v>
      </c>
      <c r="F498" s="30"/>
    </row>
    <row r="499" spans="4:7" ht="15" customHeight="1" x14ac:dyDescent="0.55000000000000004">
      <c r="D499" s="9" t="str">
        <f>LEFT(INDEX(D:D,ROW()-1),3)&amp;DEC2HEX(4+HEX2DEC(MID(INDEX(D:D,ROW()-1),4,7)),7)</f>
        <v>0x80123098</v>
      </c>
      <c r="E499" t="s">
        <v>497</v>
      </c>
      <c r="F499" s="30"/>
      <c r="G499" s="34" t="s">
        <v>498</v>
      </c>
    </row>
    <row r="500" spans="4:7" ht="15" customHeight="1" x14ac:dyDescent="0.55000000000000004">
      <c r="D500" s="9" t="str">
        <f>LEFT(INDEX(D:D,ROW()-1),3)&amp;DEC2HEX(4+HEX2DEC(MID(INDEX(D:D,ROW()-1),4,7)),7)</f>
        <v>0x8012309C</v>
      </c>
      <c r="E500" t="s">
        <v>34</v>
      </c>
      <c r="F500" s="30"/>
    </row>
    <row r="501" spans="4:7" ht="15" customHeight="1" x14ac:dyDescent="0.55000000000000004">
      <c r="D501" s="9" t="str">
        <f>LEFT(INDEX(D:D,ROW()-1),3)&amp;DEC2HEX(4+HEX2DEC(MID(INDEX(D:D,ROW()-1),4,7)),7)</f>
        <v>0x801230A0</v>
      </c>
      <c r="E501" t="s">
        <v>516</v>
      </c>
      <c r="F501" s="30"/>
      <c r="G501" s="34" t="s">
        <v>170</v>
      </c>
    </row>
    <row r="502" spans="4:7" ht="15" customHeight="1" x14ac:dyDescent="0.55000000000000004">
      <c r="D502" s="9" t="str">
        <f>LEFT(INDEX(D:D,ROW()-1),3)&amp;DEC2HEX(4+HEX2DEC(MID(INDEX(D:D,ROW()-1),4,7)),7)</f>
        <v>0x801230A4</v>
      </c>
      <c r="E502" t="s">
        <v>501</v>
      </c>
      <c r="F502" s="30"/>
      <c r="G502" s="34" t="s">
        <v>517</v>
      </c>
    </row>
    <row r="503" spans="4:7" ht="15" customHeight="1" x14ac:dyDescent="0.55000000000000004">
      <c r="D503" s="9" t="str">
        <f>LEFT(INDEX(D:D,ROW()-1),3)&amp;DEC2HEX(4+HEX2DEC(MID(INDEX(D:D,ROW()-1),4,7)),7)</f>
        <v>0x801230A8</v>
      </c>
      <c r="E503" t="s">
        <v>534</v>
      </c>
      <c r="F503" s="30"/>
      <c r="G503" s="34" t="s">
        <v>535</v>
      </c>
    </row>
    <row r="504" spans="4:7" ht="15" customHeight="1" x14ac:dyDescent="0.55000000000000004">
      <c r="D504" s="9" t="str">
        <f>LEFT(INDEX(D:D,ROW()-1),3)&amp;DEC2HEX(4+HEX2DEC(MID(INDEX(D:D,ROW()-1),4,7)),7)</f>
        <v>0x801230AC</v>
      </c>
      <c r="E504" t="s">
        <v>536</v>
      </c>
      <c r="F504" s="30"/>
      <c r="G504" s="34" t="s">
        <v>537</v>
      </c>
    </row>
    <row r="505" spans="4:7" ht="15" customHeight="1" x14ac:dyDescent="0.55000000000000004">
      <c r="D505" s="9" t="str">
        <f>LEFT(INDEX(D:D,ROW()-1),3)&amp;DEC2HEX(4+HEX2DEC(MID(INDEX(D:D,ROW()-1),4,7)),7)</f>
        <v>0x801230B0</v>
      </c>
      <c r="E505" t="s">
        <v>538</v>
      </c>
      <c r="F505" s="30"/>
      <c r="G505" s="34" t="s">
        <v>523</v>
      </c>
    </row>
    <row r="506" spans="4:7" ht="15" customHeight="1" x14ac:dyDescent="0.55000000000000004">
      <c r="D506" s="9" t="str">
        <f>LEFT(INDEX(D:D,ROW()-1),3)&amp;DEC2HEX(4+HEX2DEC(MID(INDEX(D:D,ROW()-1),4,7)),7)</f>
        <v>0x801230B4</v>
      </c>
      <c r="E506" t="s">
        <v>539</v>
      </c>
      <c r="F506" s="30"/>
      <c r="G506" s="34" t="s">
        <v>540</v>
      </c>
    </row>
    <row r="507" spans="4:7" ht="15" customHeight="1" x14ac:dyDescent="0.55000000000000004">
      <c r="D507" s="54" t="str">
        <f>LEFT(INDEX(D:D,ROW()-1),3)&amp;DEC2HEX(4+HEX2DEC(MID(INDEX(D:D,ROW()-1),4,7)),7)</f>
        <v>0x801230B8</v>
      </c>
      <c r="E507" t="s">
        <v>541</v>
      </c>
      <c r="F507" s="30"/>
      <c r="G507" s="34" t="s">
        <v>542</v>
      </c>
    </row>
    <row r="508" spans="4:7" ht="15" customHeight="1" x14ac:dyDescent="0.55000000000000004">
      <c r="D508" s="9" t="str">
        <f>LEFT(INDEX(D:D,ROW()-1),3)&amp;DEC2HEX(4+HEX2DEC(MID(INDEX(D:D,ROW()-1),4,7)),7)</f>
        <v>0x801230BC</v>
      </c>
      <c r="E508" t="s">
        <v>310</v>
      </c>
      <c r="F508" s="30"/>
    </row>
    <row r="509" spans="4:7" ht="15" customHeight="1" x14ac:dyDescent="0.55000000000000004">
      <c r="D509" s="9" t="str">
        <f>LEFT(INDEX(D:D,ROW()-1),3)&amp;DEC2HEX(4+HEX2DEC(MID(INDEX(D:D,ROW()-1),4,7)),7)</f>
        <v>0x801230C0</v>
      </c>
      <c r="E509" t="s">
        <v>50</v>
      </c>
      <c r="F509" s="30"/>
    </row>
    <row r="510" spans="4:7" ht="15" customHeight="1" x14ac:dyDescent="0.55000000000000004">
      <c r="D510" s="9" t="str">
        <f>LEFT(INDEX(D:D,ROW()-1),3)&amp;DEC2HEX(4+HEX2DEC(MID(INDEX(D:D,ROW()-1),4,7)),7)</f>
        <v>0x801230C4</v>
      </c>
      <c r="E510" t="s">
        <v>51</v>
      </c>
      <c r="F510" s="30"/>
    </row>
    <row r="511" spans="4:7" ht="15" customHeight="1" x14ac:dyDescent="0.55000000000000004">
      <c r="D511" s="9" t="str">
        <f>LEFT(INDEX(D:D,ROW()-1),3)&amp;DEC2HEX(4+HEX2DEC(MID(INDEX(D:D,ROW()-1),4,7)),7)</f>
        <v>0x801230C8</v>
      </c>
      <c r="E511" t="s">
        <v>543</v>
      </c>
      <c r="F511" s="30"/>
      <c r="G511" s="34" t="s">
        <v>544</v>
      </c>
    </row>
    <row r="512" spans="4:7" ht="15" customHeight="1" x14ac:dyDescent="0.55000000000000004">
      <c r="D512" s="9" t="str">
        <f>LEFT(INDEX(D:D,ROW()-1),3)&amp;DEC2HEX(4+HEX2DEC(MID(INDEX(D:D,ROW()-1),4,7)),7)</f>
        <v>0x801230CC</v>
      </c>
      <c r="E512" t="s">
        <v>34</v>
      </c>
      <c r="F512" s="30"/>
    </row>
    <row r="513" spans="4:7" ht="15" customHeight="1" x14ac:dyDescent="0.55000000000000004">
      <c r="D513" s="9" t="str">
        <f>LEFT(INDEX(D:D,ROW()-1),3)&amp;DEC2HEX(4+HEX2DEC(MID(INDEX(D:D,ROW()-1),4,7)),7)</f>
        <v>0x801230D0</v>
      </c>
      <c r="E513" t="s">
        <v>545</v>
      </c>
      <c r="F513" s="30"/>
    </row>
    <row r="514" spans="4:7" ht="15" customHeight="1" x14ac:dyDescent="0.55000000000000004">
      <c r="D514" s="9" t="str">
        <f>LEFT(INDEX(D:D,ROW()-1),3)&amp;DEC2HEX(4+HEX2DEC(MID(INDEX(D:D,ROW()-1),4,7)),7)</f>
        <v>0x801230D4</v>
      </c>
      <c r="E514" t="s">
        <v>49</v>
      </c>
      <c r="F514" s="30"/>
    </row>
    <row r="515" spans="4:7" ht="15" customHeight="1" x14ac:dyDescent="0.55000000000000004">
      <c r="D515" s="9" t="str">
        <f>LEFT(INDEX(D:D,ROW()-1),3)&amp;DEC2HEX(4+HEX2DEC(MID(INDEX(D:D,ROW()-1),4,7)),7)</f>
        <v>0x801230D8</v>
      </c>
      <c r="E515" t="s">
        <v>501</v>
      </c>
      <c r="F515" s="30"/>
      <c r="G515" s="34" t="s">
        <v>546</v>
      </c>
    </row>
    <row r="516" spans="4:7" ht="15" customHeight="1" x14ac:dyDescent="0.55000000000000004">
      <c r="D516" s="9" t="str">
        <f>LEFT(INDEX(D:D,ROW()-1),3)&amp;DEC2HEX(4+HEX2DEC(MID(INDEX(D:D,ROW()-1),4,7)),7)</f>
        <v>0x801230DC</v>
      </c>
      <c r="E516" t="s">
        <v>547</v>
      </c>
      <c r="F516" s="30"/>
      <c r="G516" s="34" t="s">
        <v>1153</v>
      </c>
    </row>
    <row r="517" spans="4:7" ht="15" customHeight="1" x14ac:dyDescent="0.55000000000000004">
      <c r="D517" s="9" t="str">
        <f>LEFT(INDEX(D:D,ROW()-1),3)&amp;DEC2HEX(4+HEX2DEC(MID(INDEX(D:D,ROW()-1),4,7)),7)</f>
        <v>0x801230E0</v>
      </c>
      <c r="E517" t="s">
        <v>587</v>
      </c>
      <c r="F517" s="30"/>
    </row>
    <row r="518" spans="4:7" ht="15" customHeight="1" x14ac:dyDescent="0.55000000000000004">
      <c r="D518" s="9" t="str">
        <f>LEFT(INDEX(D:D,ROW()-1),3)&amp;DEC2HEX(4+HEX2DEC(MID(INDEX(D:D,ROW()-1),4,7)),7)</f>
        <v>0x801230E4</v>
      </c>
      <c r="E518" t="s">
        <v>586</v>
      </c>
      <c r="F518" s="30"/>
    </row>
    <row r="519" spans="4:7" ht="15" customHeight="1" x14ac:dyDescent="0.55000000000000004">
      <c r="D519" s="9" t="str">
        <f>LEFT(INDEX(D:D,ROW()-1),3)&amp;DEC2HEX(4+HEX2DEC(MID(INDEX(D:D,ROW()-1),4,7)),7)</f>
        <v>0x801230E8</v>
      </c>
      <c r="E519" t="s">
        <v>34</v>
      </c>
      <c r="F519" s="30"/>
    </row>
    <row r="520" spans="4:7" ht="15" customHeight="1" x14ac:dyDescent="0.55000000000000004">
      <c r="D520" s="9" t="str">
        <f>LEFT(INDEX(D:D,ROW()-1),3)&amp;DEC2HEX(4+HEX2DEC(MID(INDEX(D:D,ROW()-1),4,7)),7)</f>
        <v>0x801230EC</v>
      </c>
      <c r="E520" t="s">
        <v>548</v>
      </c>
      <c r="F520" s="30"/>
    </row>
    <row r="521" spans="4:7" ht="15" customHeight="1" x14ac:dyDescent="0.55000000000000004">
      <c r="D521" s="9" t="str">
        <f>LEFT(INDEX(D:D,ROW()-1),3)&amp;DEC2HEX(4+HEX2DEC(MID(INDEX(D:D,ROW()-1),4,7)),7)</f>
        <v>0x801230F0</v>
      </c>
      <c r="E521" t="s">
        <v>549</v>
      </c>
      <c r="F521" s="30"/>
      <c r="G521" s="34" t="s">
        <v>550</v>
      </c>
    </row>
    <row r="522" spans="4:7" ht="15" customHeight="1" x14ac:dyDescent="0.55000000000000004">
      <c r="D522" s="9" t="str">
        <f>LEFT(INDEX(D:D,ROW()-1),3)&amp;DEC2HEX(4+HEX2DEC(MID(INDEX(D:D,ROW()-1),4,7)),7)</f>
        <v>0x801230F4</v>
      </c>
      <c r="E522" t="s">
        <v>584</v>
      </c>
      <c r="F522" s="30"/>
    </row>
    <row r="523" spans="4:7" ht="15" customHeight="1" x14ac:dyDescent="0.55000000000000004">
      <c r="D523" s="9" t="str">
        <f>LEFT(INDEX(D:D,ROW()-1),3)&amp;DEC2HEX(4+HEX2DEC(MID(INDEX(D:D,ROW()-1),4,7)),7)</f>
        <v>0x801230F8</v>
      </c>
      <c r="E523" t="s">
        <v>585</v>
      </c>
      <c r="F523" s="30"/>
    </row>
    <row r="524" spans="4:7" ht="15" customHeight="1" x14ac:dyDescent="0.55000000000000004">
      <c r="D524" s="9" t="str">
        <f>LEFT(INDEX(D:D,ROW()-1),3)&amp;DEC2HEX(4+HEX2DEC(MID(INDEX(D:D,ROW()-1),4,7)),7)</f>
        <v>0x801230FC</v>
      </c>
      <c r="E524" t="s">
        <v>34</v>
      </c>
      <c r="F524" s="30"/>
    </row>
    <row r="525" spans="4:7" ht="15" customHeight="1" x14ac:dyDescent="0.55000000000000004">
      <c r="D525" s="9" t="str">
        <f>LEFT(INDEX(D:D,ROW()-1),3)&amp;DEC2HEX(4+HEX2DEC(MID(INDEX(D:D,ROW()-1),4,7)),7)</f>
        <v>0x80123100</v>
      </c>
      <c r="E525" t="s">
        <v>548</v>
      </c>
      <c r="F525" s="30"/>
    </row>
    <row r="526" spans="4:7" ht="15" customHeight="1" x14ac:dyDescent="0.55000000000000004">
      <c r="D526" s="9" t="str">
        <f>LEFT(INDEX(D:D,ROW()-1),3)&amp;DEC2HEX(4+HEX2DEC(MID(INDEX(D:D,ROW()-1),4,7)),7)</f>
        <v>0x80123104</v>
      </c>
      <c r="E526" t="s">
        <v>551</v>
      </c>
      <c r="F526" s="30"/>
      <c r="G526" t="s">
        <v>566</v>
      </c>
    </row>
    <row r="527" spans="4:7" ht="15" customHeight="1" x14ac:dyDescent="0.55000000000000004">
      <c r="D527" s="9" t="str">
        <f>LEFT(INDEX(D:D,ROW()-1),3)&amp;DEC2HEX(4+HEX2DEC(MID(INDEX(D:D,ROW()-1),4,7)),7)</f>
        <v>0x80123108</v>
      </c>
      <c r="E527" t="s">
        <v>581</v>
      </c>
      <c r="F527" s="30"/>
    </row>
    <row r="528" spans="4:7" ht="15" customHeight="1" x14ac:dyDescent="0.55000000000000004">
      <c r="D528" s="9" t="str">
        <f>LEFT(INDEX(D:D,ROW()-1),3)&amp;DEC2HEX(4+HEX2DEC(MID(INDEX(D:D,ROW()-1),4,7)),7)</f>
        <v>0x8012310C</v>
      </c>
      <c r="E528" t="s">
        <v>580</v>
      </c>
      <c r="F528" s="30"/>
    </row>
    <row r="529" spans="4:7" ht="15" customHeight="1" x14ac:dyDescent="0.55000000000000004">
      <c r="D529" s="9" t="str">
        <f>LEFT(INDEX(D:D,ROW()-1),3)&amp;DEC2HEX(4+HEX2DEC(MID(INDEX(D:D,ROW()-1),4,7)),7)</f>
        <v>0x80123110</v>
      </c>
      <c r="E529" t="s">
        <v>34</v>
      </c>
      <c r="F529" s="30"/>
    </row>
    <row r="530" spans="4:7" ht="15" customHeight="1" x14ac:dyDescent="0.55000000000000004">
      <c r="D530" s="9" t="str">
        <f>LEFT(INDEX(D:D,ROW()-1),3)&amp;DEC2HEX(4+HEX2DEC(MID(INDEX(D:D,ROW()-1),4,7)),7)</f>
        <v>0x80123114</v>
      </c>
      <c r="E530" t="s">
        <v>548</v>
      </c>
      <c r="F530" s="30"/>
    </row>
    <row r="531" spans="4:7" ht="15" customHeight="1" x14ac:dyDescent="0.55000000000000004">
      <c r="D531" s="9" t="str">
        <f>LEFT(INDEX(D:D,ROW()-1),3)&amp;DEC2HEX(4+HEX2DEC(MID(INDEX(D:D,ROW()-1),4,7)),7)</f>
        <v>0x80123118</v>
      </c>
      <c r="E531" t="s">
        <v>552</v>
      </c>
      <c r="F531" s="30"/>
      <c r="G531" t="s">
        <v>567</v>
      </c>
    </row>
    <row r="532" spans="4:7" ht="15" customHeight="1" x14ac:dyDescent="0.55000000000000004">
      <c r="D532" s="9" t="str">
        <f>LEFT(INDEX(D:D,ROW()-1),3)&amp;DEC2HEX(4+HEX2DEC(MID(INDEX(D:D,ROW()-1),4,7)),7)</f>
        <v>0x8012311C</v>
      </c>
      <c r="E532" t="s">
        <v>579</v>
      </c>
      <c r="F532" s="30"/>
    </row>
    <row r="533" spans="4:7" ht="15" customHeight="1" x14ac:dyDescent="0.55000000000000004">
      <c r="D533" s="9" t="str">
        <f>LEFT(INDEX(D:D,ROW()-1),3)&amp;DEC2HEX(4+HEX2DEC(MID(INDEX(D:D,ROW()-1),4,7)),7)</f>
        <v>0x80123120</v>
      </c>
      <c r="E533" t="s">
        <v>578</v>
      </c>
      <c r="F533" s="30"/>
    </row>
    <row r="534" spans="4:7" ht="15" customHeight="1" x14ac:dyDescent="0.55000000000000004">
      <c r="D534" s="9" t="str">
        <f>LEFT(INDEX(D:D,ROW()-1),3)&amp;DEC2HEX(4+HEX2DEC(MID(INDEX(D:D,ROW()-1),4,7)),7)</f>
        <v>0x80123124</v>
      </c>
      <c r="E534" t="s">
        <v>34</v>
      </c>
      <c r="F534" s="30"/>
    </row>
    <row r="535" spans="4:7" ht="15" customHeight="1" x14ac:dyDescent="0.55000000000000004">
      <c r="D535" s="9" t="str">
        <f>LEFT(INDEX(D:D,ROW()-1),3)&amp;DEC2HEX(4+HEX2DEC(MID(INDEX(D:D,ROW()-1),4,7)),7)</f>
        <v>0x80123128</v>
      </c>
      <c r="E535" t="s">
        <v>548</v>
      </c>
      <c r="F535" s="30"/>
    </row>
    <row r="536" spans="4:7" ht="15" customHeight="1" x14ac:dyDescent="0.55000000000000004">
      <c r="D536" s="9" t="str">
        <f>LEFT(INDEX(D:D,ROW()-1),3)&amp;DEC2HEX(4+HEX2DEC(MID(INDEX(D:D,ROW()-1),4,7)),7)</f>
        <v>0x8012312C</v>
      </c>
      <c r="E536" t="s">
        <v>553</v>
      </c>
      <c r="F536" s="30"/>
      <c r="G536" t="s">
        <v>568</v>
      </c>
    </row>
    <row r="537" spans="4:7" ht="15" customHeight="1" x14ac:dyDescent="0.55000000000000004">
      <c r="D537" s="9" t="str">
        <f>LEFT(INDEX(D:D,ROW()-1),3)&amp;DEC2HEX(4+HEX2DEC(MID(INDEX(D:D,ROW()-1),4,7)),7)</f>
        <v>0x80123130</v>
      </c>
      <c r="E537" t="s">
        <v>576</v>
      </c>
      <c r="F537" s="30"/>
    </row>
    <row r="538" spans="4:7" ht="15" customHeight="1" x14ac:dyDescent="0.55000000000000004">
      <c r="D538" s="9" t="str">
        <f>LEFT(INDEX(D:D,ROW()-1),3)&amp;DEC2HEX(4+HEX2DEC(MID(INDEX(D:D,ROW()-1),4,7)),7)</f>
        <v>0x80123134</v>
      </c>
      <c r="E538" t="s">
        <v>577</v>
      </c>
      <c r="F538" s="30"/>
    </row>
    <row r="539" spans="4:7" ht="15" customHeight="1" x14ac:dyDescent="0.55000000000000004">
      <c r="D539" s="9" t="str">
        <f>LEFT(INDEX(D:D,ROW()-1),3)&amp;DEC2HEX(4+HEX2DEC(MID(INDEX(D:D,ROW()-1),4,7)),7)</f>
        <v>0x80123138</v>
      </c>
      <c r="E539" t="s">
        <v>34</v>
      </c>
      <c r="F539" s="30"/>
    </row>
    <row r="540" spans="4:7" ht="15" customHeight="1" x14ac:dyDescent="0.55000000000000004">
      <c r="D540" s="9" t="str">
        <f>LEFT(INDEX(D:D,ROW()-1),3)&amp;DEC2HEX(4+HEX2DEC(MID(INDEX(D:D,ROW()-1),4,7)),7)</f>
        <v>0x8012313C</v>
      </c>
      <c r="E540" t="s">
        <v>548</v>
      </c>
      <c r="F540" s="30"/>
    </row>
    <row r="541" spans="4:7" ht="15" customHeight="1" x14ac:dyDescent="0.55000000000000004">
      <c r="D541" s="9" t="str">
        <f>LEFT(INDEX(D:D,ROW()-1),3)&amp;DEC2HEX(4+HEX2DEC(MID(INDEX(D:D,ROW()-1),4,7)),7)</f>
        <v>0x80123140</v>
      </c>
      <c r="E541" t="s">
        <v>554</v>
      </c>
      <c r="F541" s="30"/>
      <c r="G541" t="s">
        <v>569</v>
      </c>
    </row>
    <row r="542" spans="4:7" ht="15" customHeight="1" x14ac:dyDescent="0.55000000000000004">
      <c r="D542" s="76" t="str">
        <f>LEFT(INDEX(D:D,ROW()-1),3)&amp;DEC2HEX(4+HEX2DEC(MID(INDEX(D:D,ROW()-1),4,7)),7)</f>
        <v>0x80123144</v>
      </c>
      <c r="E542" t="s">
        <v>555</v>
      </c>
      <c r="F542" s="30"/>
    </row>
    <row r="543" spans="4:7" ht="15" customHeight="1" x14ac:dyDescent="0.55000000000000004">
      <c r="D543" s="9" t="str">
        <f>LEFT(INDEX(D:D,ROW()-1),3)&amp;DEC2HEX(4+HEX2DEC(MID(INDEX(D:D,ROW()-1),4,7)),7)</f>
        <v>0x80123148</v>
      </c>
      <c r="E543" t="s">
        <v>556</v>
      </c>
      <c r="F543" s="30"/>
    </row>
    <row r="544" spans="4:7" ht="15" customHeight="1" x14ac:dyDescent="0.55000000000000004">
      <c r="D544" s="9" t="str">
        <f>LEFT(INDEX(D:D,ROW()-1),3)&amp;DEC2HEX(4+HEX2DEC(MID(INDEX(D:D,ROW()-1),4,7)),7)</f>
        <v>0x8012314C</v>
      </c>
      <c r="E544" t="s">
        <v>557</v>
      </c>
      <c r="F544" s="30"/>
    </row>
    <row r="545" spans="1:7" ht="15" customHeight="1" x14ac:dyDescent="0.55000000000000004">
      <c r="D545" s="9" t="str">
        <f>LEFT(INDEX(D:D,ROW()-1),3)&amp;DEC2HEX(4+HEX2DEC(MID(INDEX(D:D,ROW()-1),4,7)),7)</f>
        <v>0x80123150</v>
      </c>
      <c r="E545" t="s">
        <v>558</v>
      </c>
      <c r="F545" s="30"/>
    </row>
    <row r="546" spans="1:7" ht="15" customHeight="1" x14ac:dyDescent="0.55000000000000004">
      <c r="D546" s="9" t="str">
        <f>LEFT(INDEX(D:D,ROW()-1),3)&amp;DEC2HEX(4+HEX2DEC(MID(INDEX(D:D,ROW()-1),4,7)),7)</f>
        <v>0x80123154</v>
      </c>
      <c r="E546" t="s">
        <v>559</v>
      </c>
      <c r="F546" s="30"/>
    </row>
    <row r="547" spans="1:7" ht="15" customHeight="1" x14ac:dyDescent="0.55000000000000004">
      <c r="D547" s="9" t="str">
        <f>LEFT(INDEX(D:D,ROW()-1),3)&amp;DEC2HEX(4+HEX2DEC(MID(INDEX(D:D,ROW()-1),4,7)),7)</f>
        <v>0x80123158</v>
      </c>
      <c r="E547" t="s">
        <v>560</v>
      </c>
      <c r="F547" s="30"/>
    </row>
    <row r="548" spans="1:7" ht="15" customHeight="1" x14ac:dyDescent="0.55000000000000004">
      <c r="D548" s="9" t="str">
        <f>LEFT(INDEX(D:D,ROW()-1),3)&amp;DEC2HEX(4+HEX2DEC(MID(INDEX(D:D,ROW()-1),4,7)),7)</f>
        <v>0x8012315C</v>
      </c>
      <c r="E548" t="s">
        <v>38</v>
      </c>
      <c r="F548" s="30"/>
    </row>
    <row r="549" spans="1:7" ht="15" customHeight="1" x14ac:dyDescent="0.55000000000000004">
      <c r="D549" s="9" t="str">
        <f>LEFT(INDEX(D:D,ROW()-1),3)&amp;DEC2HEX(4+HEX2DEC(MID(INDEX(D:D,ROW()-1),4,7)),7)</f>
        <v>0x80123160</v>
      </c>
      <c r="E549" t="s">
        <v>34</v>
      </c>
      <c r="F549" s="30"/>
    </row>
    <row r="550" spans="1:7" ht="15" customHeight="1" x14ac:dyDescent="0.55000000000000004">
      <c r="D550" s="9" t="str">
        <f>LEFT(INDEX(D:D,ROW()-1),3)&amp;DEC2HEX(4+HEX2DEC(MID(INDEX(D:D,ROW()-1),4,7)),7)</f>
        <v>0x80123164</v>
      </c>
      <c r="F550" s="30" t="s">
        <v>27</v>
      </c>
    </row>
    <row r="552" spans="1:7" ht="15" customHeight="1" x14ac:dyDescent="0.55000000000000004">
      <c r="A552" s="7" t="s">
        <v>22</v>
      </c>
      <c r="B552" s="35" t="s">
        <v>596</v>
      </c>
      <c r="G552" s="30" t="s">
        <v>27</v>
      </c>
    </row>
    <row r="554" spans="1:7" ht="15" customHeight="1" x14ac:dyDescent="0.55000000000000004">
      <c r="A554" s="7" t="s">
        <v>28</v>
      </c>
      <c r="B554" s="35" t="s">
        <v>597</v>
      </c>
      <c r="G554" s="30" t="s">
        <v>27</v>
      </c>
    </row>
    <row r="556" spans="1:7" ht="15" customHeight="1" x14ac:dyDescent="0.55000000000000004">
      <c r="A556" s="7" t="s">
        <v>23</v>
      </c>
      <c r="C556" s="9" t="s">
        <v>24</v>
      </c>
      <c r="D556" s="9" t="s">
        <v>598</v>
      </c>
      <c r="E556" s="36" t="str">
        <f>"jal "&amp;D560</f>
        <v>jal 0x8015E654</v>
      </c>
      <c r="F556" s="30" t="s">
        <v>599</v>
      </c>
      <c r="G556" s="34" t="s">
        <v>600</v>
      </c>
    </row>
    <row r="557" spans="1:7" ht="15" customHeight="1" x14ac:dyDescent="0.55000000000000004">
      <c r="D557" s="9" t="str">
        <f>LEFT(INDEX(D:D,ROW()-1),3)&amp;DEC2HEX(4+HEX2DEC(MID(INDEX(D:D,ROW()-1),4,7)),7)</f>
        <v>0x8017C80C</v>
      </c>
      <c r="E557" t="s">
        <v>34</v>
      </c>
      <c r="F557" s="30" t="s">
        <v>601</v>
      </c>
    </row>
    <row r="558" spans="1:7" ht="15" customHeight="1" x14ac:dyDescent="0.55000000000000004">
      <c r="D558" s="9" t="str">
        <f>LEFT(INDEX(D:D,ROW()-1),3)&amp;DEC2HEX(4+HEX2DEC(MID(INDEX(D:D,ROW()-1),4,7)),7)</f>
        <v>0x8017C810</v>
      </c>
      <c r="F558" s="30" t="s">
        <v>27</v>
      </c>
    </row>
    <row r="560" spans="1:7" ht="15" customHeight="1" x14ac:dyDescent="0.55000000000000004">
      <c r="A560" s="7" t="s">
        <v>23</v>
      </c>
      <c r="C560" s="9" t="s">
        <v>24</v>
      </c>
      <c r="D560" s="38" t="str">
        <f>"0x"&amp;DEC2HEX(HEX2DEC(RIGHT(D158,8))+1,8)</f>
        <v>0x8015E654</v>
      </c>
      <c r="E560" t="s">
        <v>472</v>
      </c>
      <c r="F560" s="30" t="s">
        <v>602</v>
      </c>
    </row>
    <row r="561" spans="4:7" ht="15" customHeight="1" x14ac:dyDescent="0.55000000000000004">
      <c r="D561" s="9" t="str">
        <f>LEFT(INDEX(D:D,ROW()-1),3)&amp;DEC2HEX(4+HEX2DEC(MID(INDEX(D:D,ROW()-1),4,7)),7)</f>
        <v>0x8015E658</v>
      </c>
      <c r="E561" t="s">
        <v>480</v>
      </c>
      <c r="F561" s="30" t="s">
        <v>603</v>
      </c>
    </row>
    <row r="562" spans="4:7" ht="15" customHeight="1" x14ac:dyDescent="0.55000000000000004">
      <c r="D562" s="9" t="str">
        <f>LEFT(INDEX(D:D,ROW()-1),3)&amp;DEC2HEX(4+HEX2DEC(MID(INDEX(D:D,ROW()-1),4,7)),7)</f>
        <v>0x8015E65C</v>
      </c>
      <c r="E562" t="s">
        <v>604</v>
      </c>
      <c r="F562" s="30" t="s">
        <v>605</v>
      </c>
    </row>
    <row r="563" spans="4:7" ht="15" customHeight="1" x14ac:dyDescent="0.55000000000000004">
      <c r="D563" s="9" t="str">
        <f>LEFT(INDEX(D:D,ROW()-1),3)&amp;DEC2HEX(4+HEX2DEC(MID(INDEX(D:D,ROW()-1),4,7)),7)</f>
        <v>0x8015E660</v>
      </c>
      <c r="E563" t="s">
        <v>606</v>
      </c>
      <c r="F563" s="30" t="s">
        <v>607</v>
      </c>
    </row>
    <row r="564" spans="4:7" ht="15" customHeight="1" x14ac:dyDescent="0.55000000000000004">
      <c r="D564" s="9" t="str">
        <f>LEFT(INDEX(D:D,ROW()-1),3)&amp;DEC2HEX(4+HEX2DEC(MID(INDEX(D:D,ROW()-1),4,7)),7)</f>
        <v>0x8015E664</v>
      </c>
      <c r="E564" s="37" t="str">
        <f>"bne r2, r0, "&amp;D590</f>
        <v>bne r2, r0, 0x8015E6CC</v>
      </c>
      <c r="F564" s="30" t="s">
        <v>608</v>
      </c>
      <c r="G564" s="34" t="s">
        <v>609</v>
      </c>
    </row>
    <row r="565" spans="4:7" ht="15" customHeight="1" x14ac:dyDescent="0.55000000000000004">
      <c r="D565" s="9" t="str">
        <f>LEFT(INDEX(D:D,ROW()-1),3)&amp;DEC2HEX(4+HEX2DEC(MID(INDEX(D:D,ROW()-1),4,7)),7)</f>
        <v>0x8015E668</v>
      </c>
      <c r="E565" t="s">
        <v>34</v>
      </c>
      <c r="F565" s="30" t="s">
        <v>601</v>
      </c>
    </row>
    <row r="566" spans="4:7" ht="15" customHeight="1" x14ac:dyDescent="0.55000000000000004">
      <c r="D566" s="9" t="str">
        <f>LEFT(INDEX(D:D,ROW()-1),3)&amp;DEC2HEX(4+HEX2DEC(MID(INDEX(D:D,ROW()-1),4,7)),7)</f>
        <v>0x8015E66C</v>
      </c>
      <c r="E566" t="s">
        <v>610</v>
      </c>
      <c r="F566" s="30" t="s">
        <v>611</v>
      </c>
      <c r="G566" s="34" t="s">
        <v>612</v>
      </c>
    </row>
    <row r="567" spans="4:7" ht="15" customHeight="1" x14ac:dyDescent="0.55000000000000004">
      <c r="D567" s="9" t="str">
        <f>LEFT(INDEX(D:D,ROW()-1),3)&amp;DEC2HEX(4+HEX2DEC(MID(INDEX(D:D,ROW()-1),4,7)),7)</f>
        <v>0x8015E670</v>
      </c>
      <c r="E567" t="s">
        <v>613</v>
      </c>
      <c r="F567" s="30" t="s">
        <v>614</v>
      </c>
      <c r="G567" s="34" t="s">
        <v>615</v>
      </c>
    </row>
    <row r="568" spans="4:7" ht="15" customHeight="1" x14ac:dyDescent="0.55000000000000004">
      <c r="D568" s="9" t="str">
        <f>LEFT(INDEX(D:D,ROW()-1),3)&amp;DEC2HEX(4+HEX2DEC(MID(INDEX(D:D,ROW()-1),4,7)),7)</f>
        <v>0x8015E674</v>
      </c>
      <c r="E568" t="s">
        <v>616</v>
      </c>
      <c r="F568" s="30" t="s">
        <v>617</v>
      </c>
      <c r="G568" s="34" t="s">
        <v>618</v>
      </c>
    </row>
    <row r="569" spans="4:7" ht="15" customHeight="1" x14ac:dyDescent="0.55000000000000004">
      <c r="D569" s="9" t="str">
        <f>LEFT(INDEX(D:D,ROW()-1),3)&amp;DEC2HEX(4+HEX2DEC(MID(INDEX(D:D,ROW()-1),4,7)),7)</f>
        <v>0x8015E678</v>
      </c>
      <c r="E569" t="s">
        <v>619</v>
      </c>
      <c r="F569" s="30" t="s">
        <v>620</v>
      </c>
    </row>
    <row r="570" spans="4:7" ht="15" customHeight="1" x14ac:dyDescent="0.55000000000000004">
      <c r="D570" s="9" t="str">
        <f>LEFT(INDEX(D:D,ROW()-1),3)&amp;DEC2HEX(4+HEX2DEC(MID(INDEX(D:D,ROW()-1),4,7)),7)</f>
        <v>0x8015E67C</v>
      </c>
      <c r="E570" t="s">
        <v>621</v>
      </c>
      <c r="F570" s="30" t="s">
        <v>622</v>
      </c>
    </row>
    <row r="571" spans="4:7" ht="15" customHeight="1" x14ac:dyDescent="0.55000000000000004">
      <c r="D571" s="9" t="str">
        <f>LEFT(INDEX(D:D,ROW()-1),3)&amp;DEC2HEX(4+HEX2DEC(MID(INDEX(D:D,ROW()-1),4,7)),7)</f>
        <v>0x8015E680</v>
      </c>
      <c r="E571" t="s">
        <v>623</v>
      </c>
      <c r="F571" s="30" t="s">
        <v>624</v>
      </c>
      <c r="G571" s="34" t="s">
        <v>625</v>
      </c>
    </row>
    <row r="572" spans="4:7" ht="15" customHeight="1" x14ac:dyDescent="0.55000000000000004">
      <c r="D572" s="9" t="str">
        <f>LEFT(INDEX(D:D,ROW()-1),3)&amp;DEC2HEX(4+HEX2DEC(MID(INDEX(D:D,ROW()-1),4,7)),7)</f>
        <v>0x8015E684</v>
      </c>
      <c r="E572" t="s">
        <v>626</v>
      </c>
      <c r="F572" s="30" t="s">
        <v>627</v>
      </c>
      <c r="G572" s="34" t="s">
        <v>628</v>
      </c>
    </row>
    <row r="573" spans="4:7" ht="15" customHeight="1" x14ac:dyDescent="0.55000000000000004">
      <c r="D573" s="9" t="str">
        <f>LEFT(INDEX(D:D,ROW()-1),3)&amp;DEC2HEX(4+HEX2DEC(MID(INDEX(D:D,ROW()-1),4,7)),7)</f>
        <v>0x8015E688</v>
      </c>
      <c r="E573" t="s">
        <v>629</v>
      </c>
      <c r="F573" s="30" t="s">
        <v>630</v>
      </c>
      <c r="G573" s="34" t="s">
        <v>631</v>
      </c>
    </row>
    <row r="574" spans="4:7" ht="15" customHeight="1" x14ac:dyDescent="0.55000000000000004">
      <c r="D574" s="9" t="str">
        <f>LEFT(INDEX(D:D,ROW()-1),3)&amp;DEC2HEX(4+HEX2DEC(MID(INDEX(D:D,ROW()-1),4,7)),7)</f>
        <v>0x8015E68C</v>
      </c>
      <c r="E574" t="s">
        <v>632</v>
      </c>
      <c r="F574" s="30" t="s">
        <v>633</v>
      </c>
      <c r="G574" s="34" t="s">
        <v>634</v>
      </c>
    </row>
    <row r="575" spans="4:7" ht="15" customHeight="1" x14ac:dyDescent="0.55000000000000004">
      <c r="D575" s="9" t="str">
        <f>LEFT(INDEX(D:D,ROW()-1),3)&amp;DEC2HEX(4+HEX2DEC(MID(INDEX(D:D,ROW()-1),4,7)),7)</f>
        <v>0x8015E690</v>
      </c>
      <c r="E575" s="37" t="str">
        <f>"beq r2, r0, "&amp;D590</f>
        <v>beq r2, r0, 0x8015E6CC</v>
      </c>
      <c r="F575" s="30" t="s">
        <v>635</v>
      </c>
      <c r="G575" s="34" t="s">
        <v>636</v>
      </c>
    </row>
    <row r="576" spans="4:7" ht="15" customHeight="1" x14ac:dyDescent="0.55000000000000004">
      <c r="D576" s="9" t="str">
        <f>LEFT(INDEX(D:D,ROW()-1),3)&amp;DEC2HEX(4+HEX2DEC(MID(INDEX(D:D,ROW()-1),4,7)),7)</f>
        <v>0x8015E694</v>
      </c>
      <c r="E576" t="s">
        <v>637</v>
      </c>
      <c r="F576" s="30" t="s">
        <v>638</v>
      </c>
    </row>
    <row r="577" spans="4:7" ht="15" customHeight="1" x14ac:dyDescent="0.55000000000000004">
      <c r="D577" s="9" t="str">
        <f>LEFT(INDEX(D:D,ROW()-1),3)&amp;DEC2HEX(4+HEX2DEC(MID(INDEX(D:D,ROW()-1),4,7)),7)</f>
        <v>0x8015E698</v>
      </c>
      <c r="E577" s="47" t="str">
        <f>"bne r3, r0, "&amp;D587</f>
        <v>bne r3, r0, 0x8015E6C0</v>
      </c>
      <c r="F577" s="30" t="s">
        <v>639</v>
      </c>
      <c r="G577" s="34" t="s">
        <v>640</v>
      </c>
    </row>
    <row r="578" spans="4:7" ht="15" customHeight="1" x14ac:dyDescent="0.55000000000000004">
      <c r="D578" s="9" t="str">
        <f>LEFT(INDEX(D:D,ROW()-1),3)&amp;DEC2HEX(4+HEX2DEC(MID(INDEX(D:D,ROW()-1),4,7)),7)</f>
        <v>0x8015E69C</v>
      </c>
      <c r="E578" t="s">
        <v>641</v>
      </c>
      <c r="F578" s="30" t="s">
        <v>642</v>
      </c>
    </row>
    <row r="579" spans="4:7" ht="15" customHeight="1" x14ac:dyDescent="0.55000000000000004">
      <c r="D579" s="9" t="str">
        <f>LEFT(INDEX(D:D,ROW()-1),3)&amp;DEC2HEX(4+HEX2DEC(MID(INDEX(D:D,ROW()-1),4,7)),7)</f>
        <v>0x8015E6A0</v>
      </c>
      <c r="E579" s="47" t="str">
        <f>"bne r4, r0, "&amp;D587</f>
        <v>bne r4, r0, 0x8015E6C0</v>
      </c>
      <c r="F579" s="30" t="s">
        <v>643</v>
      </c>
      <c r="G579" s="34" t="s">
        <v>644</v>
      </c>
    </row>
    <row r="580" spans="4:7" ht="15" customHeight="1" x14ac:dyDescent="0.55000000000000004">
      <c r="D580" s="9" t="str">
        <f>LEFT(INDEX(D:D,ROW()-1),3)&amp;DEC2HEX(4+HEX2DEC(MID(INDEX(D:D,ROW()-1),4,7)),7)</f>
        <v>0x8015E6A4</v>
      </c>
      <c r="E580" t="s">
        <v>34</v>
      </c>
      <c r="F580" s="30" t="s">
        <v>601</v>
      </c>
    </row>
    <row r="581" spans="4:7" ht="15" customHeight="1" x14ac:dyDescent="0.55000000000000004">
      <c r="D581" s="9" t="str">
        <f>LEFT(INDEX(D:D,ROW()-1),3)&amp;DEC2HEX(4+HEX2DEC(MID(INDEX(D:D,ROW()-1),4,7)),7)</f>
        <v>0x8015E6A8</v>
      </c>
      <c r="E581" t="s">
        <v>327</v>
      </c>
      <c r="F581" s="30" t="s">
        <v>645</v>
      </c>
      <c r="G581" s="34" t="s">
        <v>646</v>
      </c>
    </row>
    <row r="582" spans="4:7" ht="15" customHeight="1" x14ac:dyDescent="0.55000000000000004">
      <c r="D582" s="9" t="str">
        <f>LEFT(INDEX(D:D,ROW()-1),3)&amp;DEC2HEX(4+HEX2DEC(MID(INDEX(D:D,ROW()-1),4,7)),7)</f>
        <v>0x8015E6AC</v>
      </c>
      <c r="E582" t="s">
        <v>647</v>
      </c>
      <c r="F582" s="30" t="s">
        <v>648</v>
      </c>
      <c r="G582" s="34" t="s">
        <v>649</v>
      </c>
    </row>
    <row r="583" spans="4:7" ht="15" customHeight="1" x14ac:dyDescent="0.55000000000000004">
      <c r="D583" s="9" t="str">
        <f>LEFT(INDEX(D:D,ROW()-1),3)&amp;DEC2HEX(4+HEX2DEC(MID(INDEX(D:D,ROW()-1),4,7)),7)</f>
        <v>0x8015E6B0</v>
      </c>
      <c r="E583" s="37" t="str">
        <f>"bne r3, r0, "&amp;D590</f>
        <v>bne r3, r0, 0x8015E6CC</v>
      </c>
      <c r="F583" s="30" t="s">
        <v>650</v>
      </c>
      <c r="G583" s="34" t="s">
        <v>651</v>
      </c>
    </row>
    <row r="584" spans="4:7" ht="15" customHeight="1" x14ac:dyDescent="0.55000000000000004">
      <c r="D584" s="9" t="str">
        <f>LEFT(INDEX(D:D,ROW()-1),3)&amp;DEC2HEX(4+HEX2DEC(MID(INDEX(D:D,ROW()-1),4,7)),7)</f>
        <v>0x8015E6B4</v>
      </c>
      <c r="E584" t="s">
        <v>34</v>
      </c>
      <c r="F584" s="30" t="s">
        <v>601</v>
      </c>
    </row>
    <row r="585" spans="4:7" ht="15" customHeight="1" x14ac:dyDescent="0.55000000000000004">
      <c r="D585" s="9" t="str">
        <f>LEFT(INDEX(D:D,ROW()-1),3)&amp;DEC2HEX(4+HEX2DEC(MID(INDEX(D:D,ROW()-1),4,7)),7)</f>
        <v>0x8015E6B8</v>
      </c>
      <c r="E585" s="37" t="str">
        <f>"beq r4, r0, "&amp;D590</f>
        <v>beq r4, r0, 0x8015E6CC</v>
      </c>
      <c r="F585" s="30" t="s">
        <v>652</v>
      </c>
      <c r="G585" s="34" t="s">
        <v>653</v>
      </c>
    </row>
    <row r="586" spans="4:7" ht="15" customHeight="1" x14ac:dyDescent="0.55000000000000004">
      <c r="D586" s="9" t="str">
        <f>LEFT(INDEX(D:D,ROW()-1),3)&amp;DEC2HEX(4+HEX2DEC(MID(INDEX(D:D,ROW()-1),4,7)),7)</f>
        <v>0x8015E6BC</v>
      </c>
      <c r="E586" t="s">
        <v>34</v>
      </c>
      <c r="F586" s="30" t="s">
        <v>601</v>
      </c>
    </row>
    <row r="587" spans="4:7" ht="15" customHeight="1" x14ac:dyDescent="0.55000000000000004">
      <c r="D587" s="54" t="str">
        <f>LEFT(INDEX(D:D,ROW()-1),3)&amp;DEC2HEX(4+HEX2DEC(MID(INDEX(D:D,ROW()-1),4,7)),7)</f>
        <v>0x8015E6C0</v>
      </c>
      <c r="E587" t="s">
        <v>654</v>
      </c>
      <c r="F587" s="30" t="s">
        <v>655</v>
      </c>
    </row>
    <row r="588" spans="4:7" ht="15" customHeight="1" x14ac:dyDescent="0.55000000000000004">
      <c r="D588" s="9" t="str">
        <f>LEFT(INDEX(D:D,ROW()-1),3)&amp;DEC2HEX(4+HEX2DEC(MID(INDEX(D:D,ROW()-1),4,7)),7)</f>
        <v>0x8015E6C4</v>
      </c>
      <c r="E588" t="s">
        <v>656</v>
      </c>
      <c r="F588" s="30" t="s">
        <v>657</v>
      </c>
    </row>
    <row r="589" spans="4:7" ht="15" customHeight="1" x14ac:dyDescent="0.55000000000000004">
      <c r="D589" s="9" t="str">
        <f>LEFT(INDEX(D:D,ROW()-1),3)&amp;DEC2HEX(4+HEX2DEC(MID(INDEX(D:D,ROW()-1),4,7)),7)</f>
        <v>0x8015E6C8</v>
      </c>
      <c r="E589" t="s">
        <v>658</v>
      </c>
      <c r="F589" s="30" t="s">
        <v>659</v>
      </c>
      <c r="G589" s="34" t="s">
        <v>660</v>
      </c>
    </row>
    <row r="590" spans="4:7" ht="15" customHeight="1" x14ac:dyDescent="0.55000000000000004">
      <c r="D590" s="39" t="str">
        <f>LEFT(INDEX(D:D,ROW()-1),3)&amp;DEC2HEX(4+HEX2DEC(MID(INDEX(D:D,ROW()-1),4,7)),7)</f>
        <v>0x8015E6CC</v>
      </c>
      <c r="E590" t="s">
        <v>661</v>
      </c>
      <c r="F590" s="30" t="s">
        <v>662</v>
      </c>
    </row>
    <row r="591" spans="4:7" ht="15" customHeight="1" x14ac:dyDescent="0.55000000000000004">
      <c r="D591" s="9" t="str">
        <f>LEFT(INDEX(D:D,ROW()-1),3)&amp;DEC2HEX(4+HEX2DEC(MID(INDEX(D:D,ROW()-1),4,7)),7)</f>
        <v>0x8015E6D0</v>
      </c>
      <c r="E591" t="s">
        <v>555</v>
      </c>
      <c r="F591" s="30" t="s">
        <v>663</v>
      </c>
    </row>
    <row r="592" spans="4:7" ht="15" customHeight="1" x14ac:dyDescent="0.55000000000000004">
      <c r="D592" s="9" t="str">
        <f>LEFT(INDEX(D:D,ROW()-1),3)&amp;DEC2HEX(4+HEX2DEC(MID(INDEX(D:D,ROW()-1),4,7)),7)</f>
        <v>0x8015E6D4</v>
      </c>
      <c r="E592" t="s">
        <v>560</v>
      </c>
      <c r="F592" s="30" t="s">
        <v>664</v>
      </c>
    </row>
    <row r="593" spans="1:7" ht="15" customHeight="1" x14ac:dyDescent="0.55000000000000004">
      <c r="D593" s="9" t="str">
        <f>LEFT(INDEX(D:D,ROW()-1),3)&amp;DEC2HEX(4+HEX2DEC(MID(INDEX(D:D,ROW()-1),4,7)),7)</f>
        <v>0x8015E6D8</v>
      </c>
      <c r="E593" t="s">
        <v>38</v>
      </c>
      <c r="F593" s="30" t="s">
        <v>665</v>
      </c>
    </row>
    <row r="594" spans="1:7" ht="15" customHeight="1" x14ac:dyDescent="0.55000000000000004">
      <c r="D594" s="9" t="str">
        <f>LEFT(INDEX(D:D,ROW()-1),3)&amp;DEC2HEX(4+HEX2DEC(MID(INDEX(D:D,ROW()-1),4,7)),7)</f>
        <v>0x8015E6DC</v>
      </c>
      <c r="E594" t="s">
        <v>34</v>
      </c>
      <c r="F594" s="30" t="s">
        <v>601</v>
      </c>
    </row>
    <row r="595" spans="1:7" ht="15" customHeight="1" x14ac:dyDescent="0.55000000000000004">
      <c r="D595" s="9" t="str">
        <f>LEFT(INDEX(D:D,ROW()-1),3)&amp;DEC2HEX(4+HEX2DEC(MID(INDEX(D:D,ROW()-1),4,7)),7)</f>
        <v>0x8015E6E0</v>
      </c>
      <c r="F595" s="30" t="s">
        <v>27</v>
      </c>
    </row>
    <row r="598" spans="1:7" ht="15" customHeight="1" x14ac:dyDescent="0.55000000000000004">
      <c r="A598" s="7" t="s">
        <v>22</v>
      </c>
      <c r="B598" s="35" t="s">
        <v>666</v>
      </c>
      <c r="G598" s="30" t="s">
        <v>27</v>
      </c>
    </row>
    <row r="600" spans="1:7" ht="15" customHeight="1" x14ac:dyDescent="0.55000000000000004">
      <c r="A600" s="7" t="s">
        <v>28</v>
      </c>
      <c r="B600" s="35" t="s">
        <v>889</v>
      </c>
      <c r="G600" s="30" t="s">
        <v>27</v>
      </c>
    </row>
    <row r="601" spans="1:7" ht="15" customHeight="1" x14ac:dyDescent="0.55000000000000004">
      <c r="A601" s="31"/>
      <c r="B601" s="85" t="s">
        <v>890</v>
      </c>
      <c r="C601" s="32"/>
      <c r="D601" s="32"/>
      <c r="E601" s="33"/>
      <c r="G601" s="30"/>
    </row>
    <row r="602" spans="1:7" ht="15" customHeight="1" x14ac:dyDescent="0.55000000000000004">
      <c r="A602" s="31"/>
      <c r="B602" s="85" t="s">
        <v>891</v>
      </c>
      <c r="C602" s="32"/>
      <c r="D602" s="32"/>
      <c r="E602" s="33"/>
      <c r="G602" s="30"/>
    </row>
    <row r="603" spans="1:7" ht="15" customHeight="1" x14ac:dyDescent="0.55000000000000004">
      <c r="A603" s="31"/>
      <c r="B603" s="85" t="s">
        <v>892</v>
      </c>
      <c r="C603" s="32"/>
      <c r="D603" s="32"/>
      <c r="E603" s="33"/>
      <c r="G603" s="30"/>
    </row>
    <row r="605" spans="1:7" ht="15" customHeight="1" x14ac:dyDescent="0.55000000000000004">
      <c r="A605" s="7" t="s">
        <v>23</v>
      </c>
      <c r="C605" s="9" t="s">
        <v>29</v>
      </c>
      <c r="D605" s="9" t="s">
        <v>588</v>
      </c>
      <c r="E605" t="s">
        <v>31</v>
      </c>
      <c r="F605" s="30" t="s">
        <v>667</v>
      </c>
      <c r="G605" s="34" t="s">
        <v>668</v>
      </c>
    </row>
    <row r="606" spans="1:7" ht="15" customHeight="1" x14ac:dyDescent="0.55000000000000004">
      <c r="D606" s="9" t="str">
        <f>LEFT(INDEX(D:D,ROW()-1),3)&amp;DEC2HEX(4+HEX2DEC(MID(INDEX(D:D,ROW()-1),4,7)),7)</f>
        <v>0x8005DB74</v>
      </c>
      <c r="E606" t="s">
        <v>32</v>
      </c>
      <c r="F606" s="30" t="s">
        <v>669</v>
      </c>
    </row>
    <row r="607" spans="1:7" ht="15" customHeight="1" x14ac:dyDescent="0.55000000000000004">
      <c r="D607" s="9" t="str">
        <f>LEFT(INDEX(D:D,ROW()-1),3)&amp;DEC2HEX(4+HEX2DEC(MID(INDEX(D:D,ROW()-1),4,7)),7)</f>
        <v>0x8005DB78</v>
      </c>
      <c r="E607" t="s">
        <v>670</v>
      </c>
      <c r="F607" s="30" t="s">
        <v>671</v>
      </c>
    </row>
    <row r="608" spans="1:7" ht="15" customHeight="1" x14ac:dyDescent="0.55000000000000004">
      <c r="D608" s="9" t="str">
        <f>LEFT(INDEX(D:D,ROW()-1),3)&amp;DEC2HEX(4+HEX2DEC(MID(INDEX(D:D,ROW()-1),4,7)),7)</f>
        <v>0x8005DB7C</v>
      </c>
      <c r="E608" s="36" t="str">
        <f>"bne r2, r5, "&amp;D612</f>
        <v>bne r2, r5, 0x8005DB8C</v>
      </c>
      <c r="F608" s="30" t="s">
        <v>672</v>
      </c>
      <c r="G608" s="34" t="s">
        <v>673</v>
      </c>
    </row>
    <row r="609" spans="4:7" ht="15" customHeight="1" x14ac:dyDescent="0.55000000000000004">
      <c r="D609" s="9" t="str">
        <f>LEFT(INDEX(D:D,ROW()-1),3)&amp;DEC2HEX(4+HEX2DEC(MID(INDEX(D:D,ROW()-1),4,7)),7)</f>
        <v>0x8005DB80</v>
      </c>
      <c r="E609" t="s">
        <v>674</v>
      </c>
      <c r="F609" s="30" t="s">
        <v>675</v>
      </c>
      <c r="G609" s="34" t="s">
        <v>676</v>
      </c>
    </row>
    <row r="610" spans="4:7" ht="15" customHeight="1" x14ac:dyDescent="0.55000000000000004">
      <c r="D610" s="9" t="str">
        <f>LEFT(INDEX(D:D,ROW()-1),3)&amp;DEC2HEX(4+HEX2DEC(MID(INDEX(D:D,ROW()-1),4,7)),7)</f>
        <v>0x8005DB84</v>
      </c>
      <c r="E610" s="37" t="str">
        <f>"jal "&amp;D647</f>
        <v>jal 0x8002705C</v>
      </c>
      <c r="F610" s="30" t="s">
        <v>677</v>
      </c>
      <c r="G610" s="34" t="s">
        <v>678</v>
      </c>
    </row>
    <row r="611" spans="4:7" ht="15" customHeight="1" x14ac:dyDescent="0.55000000000000004">
      <c r="D611" s="9" t="str">
        <f>LEFT(INDEX(D:D,ROW()-1),3)&amp;DEC2HEX(4+HEX2DEC(MID(INDEX(D:D,ROW()-1),4,7)),7)</f>
        <v>0x8005DB88</v>
      </c>
      <c r="E611" t="s">
        <v>679</v>
      </c>
      <c r="F611" s="30" t="s">
        <v>680</v>
      </c>
      <c r="G611" s="34" t="s">
        <v>681</v>
      </c>
    </row>
    <row r="612" spans="4:7" ht="15" customHeight="1" x14ac:dyDescent="0.55000000000000004">
      <c r="D612" s="38" t="str">
        <f>LEFT(INDEX(D:D,ROW()-1),3)&amp;DEC2HEX(4+HEX2DEC(MID(INDEX(D:D,ROW()-1),4,7)),7)</f>
        <v>0x8005DB8C</v>
      </c>
      <c r="E612" s="47" t="str">
        <f>"jal "&amp;D640</f>
        <v>jal 0x8005DBFC</v>
      </c>
      <c r="F612" s="30" t="s">
        <v>682</v>
      </c>
      <c r="G612" s="34" t="s">
        <v>683</v>
      </c>
    </row>
    <row r="613" spans="4:7" ht="15" customHeight="1" x14ac:dyDescent="0.55000000000000004">
      <c r="D613" s="9" t="str">
        <f>LEFT(INDEX(D:D,ROW()-1),3)&amp;DEC2HEX(4+HEX2DEC(MID(INDEX(D:D,ROW()-1),4,7)),7)</f>
        <v>0x8005DB90</v>
      </c>
      <c r="E613" t="s">
        <v>34</v>
      </c>
      <c r="F613" s="30" t="s">
        <v>601</v>
      </c>
    </row>
    <row r="614" spans="4:7" ht="15" customHeight="1" x14ac:dyDescent="0.55000000000000004">
      <c r="D614" s="9" t="str">
        <f>LEFT(INDEX(D:D,ROW()-1),3)&amp;DEC2HEX(4+HEX2DEC(MID(INDEX(D:D,ROW()-1),4,7)),7)</f>
        <v>0x8005DB94</v>
      </c>
      <c r="E614" t="s">
        <v>46</v>
      </c>
      <c r="F614" s="30" t="s">
        <v>684</v>
      </c>
    </row>
    <row r="615" spans="4:7" ht="15" customHeight="1" x14ac:dyDescent="0.55000000000000004">
      <c r="D615" s="9" t="str">
        <f>LEFT(INDEX(D:D,ROW()-1),3)&amp;DEC2HEX(4+HEX2DEC(MID(INDEX(D:D,ROW()-1),4,7)),7)</f>
        <v>0x8005DB98</v>
      </c>
      <c r="E615" t="s">
        <v>685</v>
      </c>
      <c r="F615" s="30" t="s">
        <v>686</v>
      </c>
      <c r="G615" s="34" t="s">
        <v>590</v>
      </c>
    </row>
    <row r="616" spans="4:7" ht="15" customHeight="1" x14ac:dyDescent="0.55000000000000004">
      <c r="D616" s="9" t="str">
        <f>LEFT(INDEX(D:D,ROW()-1),3)&amp;DEC2HEX(4+HEX2DEC(MID(INDEX(D:D,ROW()-1),4,7)),7)</f>
        <v>0x8005DB9C</v>
      </c>
      <c r="E616" t="s">
        <v>687</v>
      </c>
      <c r="F616" s="30" t="s">
        <v>688</v>
      </c>
      <c r="G616" s="34" t="s">
        <v>689</v>
      </c>
    </row>
    <row r="617" spans="4:7" ht="15" customHeight="1" x14ac:dyDescent="0.55000000000000004">
      <c r="D617" s="9" t="str">
        <f>LEFT(INDEX(D:D,ROW()-1),3)&amp;DEC2HEX(4+HEX2DEC(MID(INDEX(D:D,ROW()-1),4,7)),7)</f>
        <v>0x8005DBA0</v>
      </c>
      <c r="E617" t="s">
        <v>690</v>
      </c>
      <c r="F617" s="30" t="s">
        <v>691</v>
      </c>
      <c r="G617" s="34" t="s">
        <v>692</v>
      </c>
    </row>
    <row r="618" spans="4:7" ht="15" customHeight="1" x14ac:dyDescent="0.55000000000000004">
      <c r="D618" s="9" t="str">
        <f>LEFT(INDEX(D:D,ROW()-1),3)&amp;DEC2HEX(4+HEX2DEC(MID(INDEX(D:D,ROW()-1),4,7)),7)</f>
        <v>0x8005DBA4</v>
      </c>
      <c r="E618" t="s">
        <v>34</v>
      </c>
      <c r="F618" s="30" t="s">
        <v>601</v>
      </c>
    </row>
    <row r="619" spans="4:7" ht="15" customHeight="1" x14ac:dyDescent="0.55000000000000004">
      <c r="D619" s="9" t="str">
        <f>LEFT(INDEX(D:D,ROW()-1),3)&amp;DEC2HEX(4+HEX2DEC(MID(INDEX(D:D,ROW()-1),4,7)),7)</f>
        <v>0x8005DBA8</v>
      </c>
      <c r="E619" s="49" t="str">
        <f>"beq r8, r0, "&amp;D636</f>
        <v>beq r8, r0, 0x8005DBEC</v>
      </c>
      <c r="F619" s="30" t="s">
        <v>693</v>
      </c>
      <c r="G619" s="34" t="s">
        <v>694</v>
      </c>
    </row>
    <row r="620" spans="4:7" ht="15" customHeight="1" x14ac:dyDescent="0.55000000000000004">
      <c r="D620" s="9" t="str">
        <f>LEFT(INDEX(D:D,ROW()-1),3)&amp;DEC2HEX(4+HEX2DEC(MID(INDEX(D:D,ROW()-1),4,7)),7)</f>
        <v>0x8005DBAC</v>
      </c>
      <c r="E620" t="s">
        <v>695</v>
      </c>
      <c r="F620" s="30" t="s">
        <v>696</v>
      </c>
      <c r="G620" s="34" t="s">
        <v>697</v>
      </c>
    </row>
    <row r="621" spans="4:7" ht="15" customHeight="1" x14ac:dyDescent="0.55000000000000004">
      <c r="D621" s="9" t="str">
        <f>LEFT(INDEX(D:D,ROW()-1),3)&amp;DEC2HEX(4+HEX2DEC(MID(INDEX(D:D,ROW()-1),4,7)),7)</f>
        <v>0x8005DBB0</v>
      </c>
      <c r="E621" s="51" t="str">
        <f>"beq r6, r0, "&amp;D626</f>
        <v>beq r6, r0, 0x8005DBC4</v>
      </c>
      <c r="F621" s="30" t="s">
        <v>698</v>
      </c>
      <c r="G621" s="34" t="s">
        <v>699</v>
      </c>
    </row>
    <row r="622" spans="4:7" ht="15" customHeight="1" x14ac:dyDescent="0.55000000000000004">
      <c r="D622" s="9" t="str">
        <f>LEFT(INDEX(D:D,ROW()-1),3)&amp;DEC2HEX(4+HEX2DEC(MID(INDEX(D:D,ROW()-1),4,7)),7)</f>
        <v>0x8005DBB4</v>
      </c>
      <c r="E622" t="s">
        <v>34</v>
      </c>
      <c r="F622" s="30" t="s">
        <v>601</v>
      </c>
    </row>
    <row r="623" spans="4:7" ht="15" customHeight="1" x14ac:dyDescent="0.55000000000000004">
      <c r="D623" s="9" t="str">
        <f>LEFT(INDEX(D:D,ROW()-1),3)&amp;DEC2HEX(4+HEX2DEC(MID(INDEX(D:D,ROW()-1),4,7)),7)</f>
        <v>0x8005DBB8</v>
      </c>
      <c r="E623" t="s">
        <v>700</v>
      </c>
      <c r="F623" s="30" t="s">
        <v>701</v>
      </c>
    </row>
    <row r="624" spans="4:7" ht="15" customHeight="1" x14ac:dyDescent="0.55000000000000004">
      <c r="D624" s="9" t="str">
        <f>LEFT(INDEX(D:D,ROW()-1),3)&amp;DEC2HEX(4+HEX2DEC(MID(INDEX(D:D,ROW()-1),4,7)),7)</f>
        <v>0x8005DBBC</v>
      </c>
      <c r="E624" s="49" t="str">
        <f>"j "&amp;D636</f>
        <v>j 0x8005DBEC</v>
      </c>
      <c r="F624" s="30" t="s">
        <v>702</v>
      </c>
      <c r="G624" s="34" t="s">
        <v>703</v>
      </c>
    </row>
    <row r="625" spans="4:7" ht="15" customHeight="1" x14ac:dyDescent="0.55000000000000004">
      <c r="D625" s="9" t="str">
        <f>LEFT(INDEX(D:D,ROW()-1),3)&amp;DEC2HEX(4+HEX2DEC(MID(INDEX(D:D,ROW()-1),4,7)),7)</f>
        <v>0x8005DBC0</v>
      </c>
      <c r="E625" t="s">
        <v>695</v>
      </c>
      <c r="F625" s="30" t="s">
        <v>696</v>
      </c>
      <c r="G625" s="34" t="s">
        <v>697</v>
      </c>
    </row>
    <row r="626" spans="4:7" ht="15" customHeight="1" x14ac:dyDescent="0.55000000000000004">
      <c r="D626" s="52" t="str">
        <f>LEFT(INDEX(D:D,ROW()-1),3)&amp;DEC2HEX(4+HEX2DEC(MID(INDEX(D:D,ROW()-1),4,7)),7)</f>
        <v>0x8005DBC4</v>
      </c>
      <c r="E626" t="s">
        <v>704</v>
      </c>
      <c r="F626" s="30" t="s">
        <v>705</v>
      </c>
    </row>
    <row r="627" spans="4:7" ht="15" customHeight="1" x14ac:dyDescent="0.55000000000000004">
      <c r="D627" s="9" t="str">
        <f>LEFT(INDEX(D:D,ROW()-1),3)&amp;DEC2HEX(4+HEX2DEC(MID(INDEX(D:D,ROW()-1),4,7)),7)</f>
        <v>0x8005DBC8</v>
      </c>
      <c r="E627" s="53" t="str">
        <f>"bne r3, r5, "&amp;D633</f>
        <v>bne r3, r5, 0x8005DBE0</v>
      </c>
      <c r="F627" s="30" t="s">
        <v>706</v>
      </c>
      <c r="G627" s="34" t="s">
        <v>707</v>
      </c>
    </row>
    <row r="628" spans="4:7" ht="15" customHeight="1" x14ac:dyDescent="0.55000000000000004">
      <c r="D628" s="9" t="str">
        <f>LEFT(INDEX(D:D,ROW()-1),3)&amp;DEC2HEX(4+HEX2DEC(MID(INDEX(D:D,ROW()-1),4,7)),7)</f>
        <v>0x8005DBCC</v>
      </c>
      <c r="E628" t="s">
        <v>695</v>
      </c>
      <c r="F628" s="30" t="s">
        <v>696</v>
      </c>
      <c r="G628" s="34" t="s">
        <v>697</v>
      </c>
    </row>
    <row r="629" spans="4:7" ht="15" customHeight="1" x14ac:dyDescent="0.55000000000000004">
      <c r="D629" s="9" t="str">
        <f>LEFT(INDEX(D:D,ROW()-1),3)&amp;DEC2HEX(4+HEX2DEC(MID(INDEX(D:D,ROW()-1),4,7)),7)</f>
        <v>0x8005DBD0</v>
      </c>
      <c r="E629" s="55" t="str">
        <f>"jal "&amp;D657</f>
        <v>jal 0x80027084</v>
      </c>
      <c r="F629" s="30" t="s">
        <v>708</v>
      </c>
      <c r="G629" s="34" t="s">
        <v>709</v>
      </c>
    </row>
    <row r="630" spans="4:7" ht="15" customHeight="1" x14ac:dyDescent="0.55000000000000004">
      <c r="D630" s="9" t="str">
        <f>LEFT(INDEX(D:D,ROW()-1),3)&amp;DEC2HEX(4+HEX2DEC(MID(INDEX(D:D,ROW()-1),4,7)),7)</f>
        <v>0x8005DBD4</v>
      </c>
      <c r="E630" t="s">
        <v>34</v>
      </c>
      <c r="F630" s="30" t="s">
        <v>601</v>
      </c>
    </row>
    <row r="631" spans="4:7" ht="15" customHeight="1" x14ac:dyDescent="0.55000000000000004">
      <c r="D631" s="9" t="str">
        <f>LEFT(INDEX(D:D,ROW()-1),3)&amp;DEC2HEX(4+HEX2DEC(MID(INDEX(D:D,ROW()-1),4,7)),7)</f>
        <v>0x8005DBD8</v>
      </c>
      <c r="E631" s="49" t="str">
        <f>"bne r2, r0, "&amp;D636</f>
        <v>bne r2, r0, 0x8005DBEC</v>
      </c>
      <c r="F631" s="30" t="s">
        <v>710</v>
      </c>
      <c r="G631" s="34" t="s">
        <v>711</v>
      </c>
    </row>
    <row r="632" spans="4:7" ht="15" customHeight="1" x14ac:dyDescent="0.55000000000000004">
      <c r="D632" s="9" t="str">
        <f>LEFT(INDEX(D:D,ROW()-1),3)&amp;DEC2HEX(4+HEX2DEC(MID(INDEX(D:D,ROW()-1),4,7)),7)</f>
        <v>0x8005DBDC</v>
      </c>
      <c r="E632" t="s">
        <v>34</v>
      </c>
      <c r="F632" s="30" t="s">
        <v>601</v>
      </c>
    </row>
    <row r="633" spans="4:7" ht="15" customHeight="1" x14ac:dyDescent="0.55000000000000004">
      <c r="D633" s="46" t="str">
        <f>LEFT(INDEX(D:D,ROW()-1),3)&amp;DEC2HEX(4+HEX2DEC(MID(INDEX(D:D,ROW()-1),4,7)),7)</f>
        <v>0x8005DBE0</v>
      </c>
      <c r="E633" s="59" t="str">
        <f>"jal "&amp;D664</f>
        <v>jal 0x800270A0</v>
      </c>
      <c r="F633" s="30" t="s">
        <v>712</v>
      </c>
      <c r="G633" s="34" t="s">
        <v>713</v>
      </c>
    </row>
    <row r="634" spans="4:7" ht="15" customHeight="1" x14ac:dyDescent="0.55000000000000004">
      <c r="D634" s="9" t="str">
        <f>LEFT(INDEX(D:D,ROW()-1),3)&amp;DEC2HEX(4+HEX2DEC(MID(INDEX(D:D,ROW()-1),4,7)),7)</f>
        <v>0x8005DBE4</v>
      </c>
      <c r="E634" t="s">
        <v>34</v>
      </c>
      <c r="F634" s="30" t="s">
        <v>601</v>
      </c>
    </row>
    <row r="635" spans="4:7" ht="15" customHeight="1" x14ac:dyDescent="0.55000000000000004">
      <c r="D635" s="9" t="str">
        <f>LEFT(INDEX(D:D,ROW()-1),3)&amp;DEC2HEX(4+HEX2DEC(MID(INDEX(D:D,ROW()-1),4,7)),7)</f>
        <v>0x8005DBE8</v>
      </c>
      <c r="E635" t="s">
        <v>714</v>
      </c>
      <c r="F635" s="30" t="s">
        <v>715</v>
      </c>
      <c r="G635" s="34" t="s">
        <v>716</v>
      </c>
    </row>
    <row r="636" spans="4:7" ht="15" customHeight="1" x14ac:dyDescent="0.55000000000000004">
      <c r="D636" s="50" t="str">
        <f>LEFT(INDEX(D:D,ROW()-1),3)&amp;DEC2HEX(4+HEX2DEC(MID(INDEX(D:D,ROW()-1),4,7)),7)</f>
        <v>0x8005DBEC</v>
      </c>
      <c r="E636" t="s">
        <v>36</v>
      </c>
      <c r="F636" s="30" t="s">
        <v>717</v>
      </c>
    </row>
    <row r="637" spans="4:7" ht="15" customHeight="1" x14ac:dyDescent="0.55000000000000004">
      <c r="D637" s="9" t="str">
        <f>LEFT(INDEX(D:D,ROW()-1),3)&amp;DEC2HEX(4+HEX2DEC(MID(INDEX(D:D,ROW()-1),4,7)),7)</f>
        <v>0x8005DBF0</v>
      </c>
      <c r="E637" t="s">
        <v>37</v>
      </c>
      <c r="F637" s="30" t="s">
        <v>718</v>
      </c>
    </row>
    <row r="638" spans="4:7" ht="15" customHeight="1" x14ac:dyDescent="0.55000000000000004">
      <c r="D638" s="9" t="str">
        <f>LEFT(INDEX(D:D,ROW()-1),3)&amp;DEC2HEX(4+HEX2DEC(MID(INDEX(D:D,ROW()-1),4,7)),7)</f>
        <v>0x8005DBF4</v>
      </c>
      <c r="E638" t="s">
        <v>38</v>
      </c>
      <c r="F638" s="30" t="s">
        <v>665</v>
      </c>
    </row>
    <row r="639" spans="4:7" ht="15" customHeight="1" x14ac:dyDescent="0.55000000000000004">
      <c r="D639" s="9" t="str">
        <f>LEFT(INDEX(D:D,ROW()-1),3)&amp;DEC2HEX(4+HEX2DEC(MID(INDEX(D:D,ROW()-1),4,7)),7)</f>
        <v>0x8005DBF8</v>
      </c>
      <c r="E639" t="s">
        <v>34</v>
      </c>
      <c r="F639" s="30" t="s">
        <v>601</v>
      </c>
    </row>
    <row r="640" spans="4:7" ht="15" customHeight="1" x14ac:dyDescent="0.55000000000000004">
      <c r="D640" s="54" t="str">
        <f>LEFT(INDEX(D:D,ROW()-1),3)&amp;DEC2HEX(4+HEX2DEC(MID(INDEX(D:D,ROW()-1),4,7)),7)</f>
        <v>0x8005DBFC</v>
      </c>
      <c r="E640" t="str">
        <f>"lui r2, "&amp;UpperAddress(D680)</f>
        <v>lui r2, 0x8002</v>
      </c>
      <c r="F640" s="30" t="s">
        <v>719</v>
      </c>
    </row>
    <row r="641" spans="1:7" ht="15" customHeight="1" x14ac:dyDescent="0.55000000000000004">
      <c r="D641" s="9" t="str">
        <f>LEFT(INDEX(D:D,ROW()-1),3)&amp;DEC2HEX(4+HEX2DEC(MID(INDEX(D:D,ROW()-1),4,7)),7)</f>
        <v>0x8005DC00</v>
      </c>
      <c r="E641" t="s">
        <v>720</v>
      </c>
      <c r="F641" s="30" t="s">
        <v>721</v>
      </c>
    </row>
    <row r="642" spans="1:7" ht="15" customHeight="1" x14ac:dyDescent="0.55000000000000004">
      <c r="D642" s="9" t="str">
        <f>LEFT(INDEX(D:D,ROW()-1),3)&amp;DEC2HEX(4+HEX2DEC(MID(INDEX(D:D,ROW()-1),4,7)),7)</f>
        <v>0x8005DC04</v>
      </c>
      <c r="E642" t="str">
        <f>"lbu r2,"&amp;LowerAddress(D680)&amp;"(r2)"</f>
        <v>lbu r2,0x70E0(r2)</v>
      </c>
      <c r="F642" s="30" t="s">
        <v>722</v>
      </c>
      <c r="G642" s="34" t="s">
        <v>723</v>
      </c>
    </row>
    <row r="643" spans="1:7" ht="15" customHeight="1" x14ac:dyDescent="0.55000000000000004">
      <c r="D643" s="9" t="str">
        <f>LEFT(INDEX(D:D,ROW()-1),3)&amp;DEC2HEX(4+HEX2DEC(MID(INDEX(D:D,ROW()-1),4,7)),7)</f>
        <v>0x8005DC08</v>
      </c>
      <c r="E643" t="s">
        <v>38</v>
      </c>
      <c r="F643" s="30" t="s">
        <v>665</v>
      </c>
    </row>
    <row r="644" spans="1:7" ht="15" customHeight="1" x14ac:dyDescent="0.55000000000000004">
      <c r="D644" s="9" t="str">
        <f>LEFT(INDEX(D:D,ROW()-1),3)&amp;DEC2HEX(4+HEX2DEC(MID(INDEX(D:D,ROW()-1),4,7)),7)</f>
        <v>0x8005DC0C</v>
      </c>
      <c r="E644" t="s">
        <v>724</v>
      </c>
      <c r="F644" s="30" t="s">
        <v>725</v>
      </c>
      <c r="G644" s="34" t="s">
        <v>726</v>
      </c>
    </row>
    <row r="645" spans="1:7" ht="15" customHeight="1" x14ac:dyDescent="0.55000000000000004">
      <c r="D645" s="9" t="str">
        <f>LEFT(INDEX(D:D,ROW()-1),3)&amp;DEC2HEX(4+HEX2DEC(MID(INDEX(D:D,ROW()-1),4,7)),7)</f>
        <v>0x8005DC10</v>
      </c>
      <c r="F645" s="30" t="s">
        <v>27</v>
      </c>
    </row>
    <row r="647" spans="1:7" ht="15" customHeight="1" x14ac:dyDescent="0.55000000000000004">
      <c r="A647" s="7" t="s">
        <v>23</v>
      </c>
      <c r="C647" s="9" t="s">
        <v>29</v>
      </c>
      <c r="D647" s="39" t="s">
        <v>727</v>
      </c>
      <c r="E647" t="s">
        <v>728</v>
      </c>
      <c r="F647" s="30" t="s">
        <v>729</v>
      </c>
      <c r="G647" s="34" t="s">
        <v>589</v>
      </c>
    </row>
    <row r="648" spans="1:7" ht="15" customHeight="1" x14ac:dyDescent="0.55000000000000004">
      <c r="D648" s="9" t="str">
        <f>LEFT(INDEX(D:D,ROW()-1),3)&amp;DEC2HEX(4+HEX2DEC(MID(INDEX(D:D,ROW()-1),4,7)),7)</f>
        <v>0x80027060</v>
      </c>
      <c r="E648" t="s">
        <v>730</v>
      </c>
      <c r="F648" s="30" t="s">
        <v>731</v>
      </c>
      <c r="G648" s="34" t="s">
        <v>269</v>
      </c>
    </row>
    <row r="649" spans="1:7" ht="15" customHeight="1" x14ac:dyDescent="0.55000000000000004">
      <c r="D649" s="9" t="str">
        <f>LEFT(INDEX(D:D,ROW()-1),3)&amp;DEC2HEX(4+HEX2DEC(MID(INDEX(D:D,ROW()-1),4,7)),7)</f>
        <v>0x80027064</v>
      </c>
      <c r="E649" t="s">
        <v>732</v>
      </c>
      <c r="F649" s="30" t="s">
        <v>733</v>
      </c>
    </row>
    <row r="650" spans="1:7" ht="15" customHeight="1" x14ac:dyDescent="0.55000000000000004">
      <c r="D650" s="9" t="str">
        <f>LEFT(INDEX(D:D,ROW()-1),3)&amp;DEC2HEX(4+HEX2DEC(MID(INDEX(D:D,ROW()-1),4,7)),7)</f>
        <v>0x80027068</v>
      </c>
      <c r="E650" s="61" t="str">
        <f>"bne r2, r0, "&amp;D655</f>
        <v>bne r2, r0, 0x8002707C</v>
      </c>
      <c r="F650" s="30" t="s">
        <v>710</v>
      </c>
      <c r="G650" s="34" t="s">
        <v>734</v>
      </c>
    </row>
    <row r="651" spans="1:7" ht="15" customHeight="1" x14ac:dyDescent="0.55000000000000004">
      <c r="D651" s="9" t="str">
        <f>LEFT(INDEX(D:D,ROW()-1),3)&amp;DEC2HEX(4+HEX2DEC(MID(INDEX(D:D,ROW()-1),4,7)),7)</f>
        <v>0x8002706C</v>
      </c>
      <c r="E651" t="s">
        <v>735</v>
      </c>
      <c r="F651" s="30" t="s">
        <v>736</v>
      </c>
    </row>
    <row r="652" spans="1:7" ht="15" customHeight="1" x14ac:dyDescent="0.55000000000000004">
      <c r="D652" s="9" t="str">
        <f>LEFT(INDEX(D:D,ROW()-1),3)&amp;DEC2HEX(4+HEX2DEC(MID(INDEX(D:D,ROW()-1),4,7)),7)</f>
        <v>0x80027070</v>
      </c>
      <c r="E652" s="61" t="str">
        <f>"bne r2, r0, "&amp;D655</f>
        <v>bne r2, r0, 0x8002707C</v>
      </c>
      <c r="F652" s="30" t="s">
        <v>737</v>
      </c>
    </row>
    <row r="653" spans="1:7" ht="15" customHeight="1" x14ac:dyDescent="0.55000000000000004">
      <c r="D653" s="9" t="str">
        <f>LEFT(INDEX(D:D,ROW()-1),3)&amp;DEC2HEX(4+HEX2DEC(MID(INDEX(D:D,ROW()-1),4,7)),7)</f>
        <v>0x80027074</v>
      </c>
      <c r="E653" t="s">
        <v>34</v>
      </c>
      <c r="F653" s="30" t="s">
        <v>601</v>
      </c>
    </row>
    <row r="654" spans="1:7" ht="15" customHeight="1" x14ac:dyDescent="0.55000000000000004">
      <c r="D654" s="9" t="str">
        <f>LEFT(INDEX(D:D,ROW()-1),3)&amp;DEC2HEX(4+HEX2DEC(MID(INDEX(D:D,ROW()-1),4,7)),7)</f>
        <v>0x80027078</v>
      </c>
      <c r="E654" t="s">
        <v>738</v>
      </c>
      <c r="F654" s="30" t="s">
        <v>739</v>
      </c>
      <c r="G654" s="34" t="s">
        <v>740</v>
      </c>
    </row>
    <row r="655" spans="1:7" ht="15" customHeight="1" x14ac:dyDescent="0.55000000000000004">
      <c r="D655" s="67" t="str">
        <f>LEFT(INDEX(D:D,ROW()-1),3)&amp;DEC2HEX(4+HEX2DEC(MID(INDEX(D:D,ROW()-1),4,7)),7)</f>
        <v>0x8002707C</v>
      </c>
      <c r="E655" t="s">
        <v>38</v>
      </c>
      <c r="F655" s="30" t="s">
        <v>665</v>
      </c>
      <c r="G655" s="34" t="s">
        <v>741</v>
      </c>
    </row>
    <row r="656" spans="1:7" ht="15" customHeight="1" x14ac:dyDescent="0.55000000000000004">
      <c r="D656" s="9" t="str">
        <f>LEFT(INDEX(D:D,ROW()-1),3)&amp;DEC2HEX(4+HEX2DEC(MID(INDEX(D:D,ROW()-1),4,7)),7)</f>
        <v>0x80027080</v>
      </c>
      <c r="E656" t="s">
        <v>742</v>
      </c>
      <c r="F656" s="30" t="s">
        <v>743</v>
      </c>
      <c r="G656" s="34" t="s">
        <v>744</v>
      </c>
    </row>
    <row r="657" spans="4:7" ht="15" customHeight="1" x14ac:dyDescent="0.55000000000000004">
      <c r="D657" s="48" t="str">
        <f>LEFT(INDEX(D:D,ROW()-1),3)&amp;DEC2HEX(4+HEX2DEC(MID(INDEX(D:D,ROW()-1),4,7)),7)</f>
        <v>0x80027084</v>
      </c>
      <c r="E657" t="s">
        <v>745</v>
      </c>
      <c r="F657" s="30" t="s">
        <v>746</v>
      </c>
      <c r="G657" s="34" t="s">
        <v>747</v>
      </c>
    </row>
    <row r="658" spans="4:7" ht="15" customHeight="1" x14ac:dyDescent="0.55000000000000004">
      <c r="D658" s="9" t="str">
        <f>LEFT(INDEX(D:D,ROW()-1),3)&amp;DEC2HEX(4+HEX2DEC(MID(INDEX(D:D,ROW()-1),4,7)),7)</f>
        <v>0x80027088</v>
      </c>
      <c r="E658" t="s">
        <v>34</v>
      </c>
      <c r="F658" s="30" t="s">
        <v>601</v>
      </c>
    </row>
    <row r="659" spans="4:7" ht="15" customHeight="1" x14ac:dyDescent="0.55000000000000004">
      <c r="D659" s="9" t="str">
        <f>LEFT(INDEX(D:D,ROW()-1),3)&amp;DEC2HEX(4+HEX2DEC(MID(INDEX(D:D,ROW()-1),4,7)),7)</f>
        <v>0x8002708C</v>
      </c>
      <c r="E659" s="63" t="str">
        <f>"beq r2, r0, "&amp;D662</f>
        <v>beq r2, r0, 0x80027098</v>
      </c>
      <c r="F659" s="30" t="s">
        <v>748</v>
      </c>
      <c r="G659" s="34" t="s">
        <v>749</v>
      </c>
    </row>
    <row r="660" spans="4:7" ht="15" customHeight="1" x14ac:dyDescent="0.55000000000000004">
      <c r="D660" s="9" t="str">
        <f>LEFT(INDEX(D:D,ROW()-1),3)&amp;DEC2HEX(4+HEX2DEC(MID(INDEX(D:D,ROW()-1),4,7)),7)</f>
        <v>0x80027090</v>
      </c>
      <c r="E660" t="s">
        <v>695</v>
      </c>
      <c r="F660" s="30" t="s">
        <v>696</v>
      </c>
      <c r="G660" s="34" t="s">
        <v>697</v>
      </c>
    </row>
    <row r="661" spans="4:7" ht="15" customHeight="1" x14ac:dyDescent="0.55000000000000004">
      <c r="D661" s="9" t="str">
        <f>LEFT(INDEX(D:D,ROW()-1),3)&amp;DEC2HEX(4+HEX2DEC(MID(INDEX(D:D,ROW()-1),4,7)),7)</f>
        <v>0x80027094</v>
      </c>
      <c r="E661" t="s">
        <v>750</v>
      </c>
      <c r="F661" s="30" t="s">
        <v>751</v>
      </c>
      <c r="G661" s="34" t="s">
        <v>752</v>
      </c>
    </row>
    <row r="662" spans="4:7" ht="15" customHeight="1" x14ac:dyDescent="0.55000000000000004">
      <c r="D662" s="64" t="str">
        <f>LEFT(INDEX(D:D,ROW()-1),3)&amp;DEC2HEX(4+HEX2DEC(MID(INDEX(D:D,ROW()-1),4,7)),7)</f>
        <v>0x80027098</v>
      </c>
      <c r="E662" t="s">
        <v>38</v>
      </c>
      <c r="F662" s="30" t="s">
        <v>665</v>
      </c>
    </row>
    <row r="663" spans="4:7" ht="15" customHeight="1" x14ac:dyDescent="0.55000000000000004">
      <c r="D663" s="9" t="str">
        <f>LEFT(INDEX(D:D,ROW()-1),3)&amp;DEC2HEX(4+HEX2DEC(MID(INDEX(D:D,ROW()-1),4,7)),7)</f>
        <v>0x8002709C</v>
      </c>
      <c r="E663" t="s">
        <v>34</v>
      </c>
      <c r="F663" s="30" t="s">
        <v>601</v>
      </c>
    </row>
    <row r="664" spans="4:7" ht="15" customHeight="1" x14ac:dyDescent="0.55000000000000004">
      <c r="D664" s="72" t="str">
        <f>LEFT(INDEX(D:D,ROW()-1),3)&amp;DEC2HEX(4+HEX2DEC(MID(INDEX(D:D,ROW()-1),4,7)),7)</f>
        <v>0x800270A0</v>
      </c>
      <c r="E664" t="str">
        <f>"lbu r4,0x00"&amp;'CT Timers'!F2&amp;"(r7)"</f>
        <v>lbu r4,0x0090(r7)</v>
      </c>
      <c r="F664" s="30" t="s">
        <v>753</v>
      </c>
      <c r="G664" s="34" t="s">
        <v>754</v>
      </c>
    </row>
    <row r="665" spans="4:7" ht="15" customHeight="1" x14ac:dyDescent="0.55000000000000004">
      <c r="D665" s="9" t="str">
        <f>LEFT(INDEX(D:D,ROW()-1),3)&amp;DEC2HEX(4+HEX2DEC(MID(INDEX(D:D,ROW()-1),4,7)),7)</f>
        <v>0x800270A4</v>
      </c>
      <c r="E665" t="s">
        <v>755</v>
      </c>
      <c r="F665" s="30" t="s">
        <v>756</v>
      </c>
    </row>
    <row r="666" spans="4:7" ht="15" customHeight="1" x14ac:dyDescent="0.55000000000000004">
      <c r="D666" s="9" t="str">
        <f>LEFT(INDEX(D:D,ROW()-1),3)&amp;DEC2HEX(4+HEX2DEC(MID(INDEX(D:D,ROW()-1),4,7)),7)</f>
        <v>0x800270A8</v>
      </c>
      <c r="E666" t="str">
        <f>"andi r4, r4, 0x00"&amp;'CT Timers'!F3</f>
        <v>andi r4, r4, 0x0080</v>
      </c>
      <c r="F666" s="30" t="s">
        <v>642</v>
      </c>
    </row>
    <row r="667" spans="4:7" ht="15" customHeight="1" x14ac:dyDescent="0.55000000000000004">
      <c r="D667" s="9" t="str">
        <f>LEFT(INDEX(D:D,ROW()-1),3)&amp;DEC2HEX(4+HEX2DEC(MID(INDEX(D:D,ROW()-1),4,7)),7)</f>
        <v>0x800270AC</v>
      </c>
      <c r="E667" s="65" t="str">
        <f>"beq r4, r0, "&amp;D672</f>
        <v>beq r4, r0, 0x800270C0</v>
      </c>
      <c r="F667" s="30" t="s">
        <v>652</v>
      </c>
      <c r="G667" s="34" t="s">
        <v>757</v>
      </c>
    </row>
    <row r="668" spans="4:7" ht="15" customHeight="1" x14ac:dyDescent="0.55000000000000004">
      <c r="D668" s="9" t="str">
        <f>LEFT(INDEX(D:D,ROW()-1),3)&amp;DEC2HEX(4+HEX2DEC(MID(INDEX(D:D,ROW()-1),4,7)),7)</f>
        <v>0x800270B0</v>
      </c>
      <c r="E668" t="s">
        <v>34</v>
      </c>
      <c r="F668" s="30" t="s">
        <v>601</v>
      </c>
    </row>
    <row r="669" spans="4:7" ht="15" customHeight="1" x14ac:dyDescent="0.55000000000000004">
      <c r="D669" s="9" t="str">
        <f>LEFT(INDEX(D:D,ROW()-1),3)&amp;DEC2HEX(4+HEX2DEC(MID(INDEX(D:D,ROW()-1),4,7)),7)</f>
        <v>0x800270B4</v>
      </c>
      <c r="E669" t="s">
        <v>758</v>
      </c>
      <c r="F669" s="30" t="s">
        <v>759</v>
      </c>
    </row>
    <row r="670" spans="4:7" ht="15" customHeight="1" x14ac:dyDescent="0.55000000000000004">
      <c r="D670" s="9" t="str">
        <f>LEFT(INDEX(D:D,ROW()-1),3)&amp;DEC2HEX(4+HEX2DEC(MID(INDEX(D:D,ROW()-1),4,7)),7)</f>
        <v>0x800270B8</v>
      </c>
      <c r="E670" t="s">
        <v>760</v>
      </c>
      <c r="F670" s="30" t="s">
        <v>761</v>
      </c>
    </row>
    <row r="671" spans="4:7" ht="15" customHeight="1" x14ac:dyDescent="0.55000000000000004">
      <c r="D671" s="9" t="str">
        <f>LEFT(INDEX(D:D,ROW()-1),3)&amp;DEC2HEX(4+HEX2DEC(MID(INDEX(D:D,ROW()-1),4,7)),7)</f>
        <v>0x800270BC</v>
      </c>
      <c r="E671" t="s">
        <v>762</v>
      </c>
      <c r="F671" s="30" t="s">
        <v>763</v>
      </c>
      <c r="G671" s="34" t="s">
        <v>764</v>
      </c>
    </row>
    <row r="672" spans="4:7" ht="15" customHeight="1" x14ac:dyDescent="0.55000000000000004">
      <c r="D672" s="69" t="str">
        <f>LEFT(INDEX(D:D,ROW()-1),3)&amp;DEC2HEX(4+HEX2DEC(MID(INDEX(D:D,ROW()-1),4,7)),7)</f>
        <v>0x800270C0</v>
      </c>
      <c r="E672" t="str">
        <f>"lbu r4,0x00"&amp;'CT Timers'!I2&amp;"(r7)"</f>
        <v>lbu r4,0x0090(r7)</v>
      </c>
      <c r="F672" s="30" t="s">
        <v>753</v>
      </c>
      <c r="G672" s="34" t="s">
        <v>754</v>
      </c>
    </row>
    <row r="673" spans="1:7" ht="15" customHeight="1" x14ac:dyDescent="0.55000000000000004">
      <c r="D673" s="9" t="str">
        <f>LEFT(INDEX(D:D,ROW()-1),3)&amp;DEC2HEX(4+HEX2DEC(MID(INDEX(D:D,ROW()-1),4,7)),7)</f>
        <v>0x800270C4</v>
      </c>
      <c r="E673" t="s">
        <v>34</v>
      </c>
      <c r="F673" s="30" t="s">
        <v>601</v>
      </c>
    </row>
    <row r="674" spans="1:7" ht="15" customHeight="1" x14ac:dyDescent="0.55000000000000004">
      <c r="D674" s="9" t="str">
        <f>LEFT(INDEX(D:D,ROW()-1),3)&amp;DEC2HEX(4+HEX2DEC(MID(INDEX(D:D,ROW()-1),4,7)),7)</f>
        <v>0x800270C8</v>
      </c>
      <c r="E674" t="str">
        <f>"andi r4, r4, 0x00"&amp;'CT Timers'!I3</f>
        <v>andi r4, r4, 0x0080</v>
      </c>
      <c r="F674" s="30" t="s">
        <v>642</v>
      </c>
    </row>
    <row r="675" spans="1:7" ht="15" customHeight="1" x14ac:dyDescent="0.55000000000000004">
      <c r="D675" s="9" t="str">
        <f>LEFT(INDEX(D:D,ROW()-1),3)&amp;DEC2HEX(4+HEX2DEC(MID(INDEX(D:D,ROW()-1),4,7)),7)</f>
        <v>0x800270CC</v>
      </c>
      <c r="E675" s="66" t="str">
        <f>"beq r4, r0, "&amp;D678</f>
        <v>beq r4, r0, 0x800270D8</v>
      </c>
      <c r="F675" s="30" t="s">
        <v>765</v>
      </c>
      <c r="G675" s="34" t="s">
        <v>757</v>
      </c>
    </row>
    <row r="676" spans="1:7" ht="15" customHeight="1" x14ac:dyDescent="0.55000000000000004">
      <c r="D676" s="9" t="str">
        <f>LEFT(INDEX(D:D,ROW()-1),3)&amp;DEC2HEX(4+HEX2DEC(MID(INDEX(D:D,ROW()-1),4,7)),7)</f>
        <v>0x800270D0</v>
      </c>
      <c r="E676" t="s">
        <v>34</v>
      </c>
      <c r="F676" s="30" t="s">
        <v>601</v>
      </c>
    </row>
    <row r="677" spans="1:7" ht="15" customHeight="1" x14ac:dyDescent="0.55000000000000004">
      <c r="D677" s="9" t="str">
        <f>LEFT(INDEX(D:D,ROW()-1),3)&amp;DEC2HEX(4+HEX2DEC(MID(INDEX(D:D,ROW()-1),4,7)),7)</f>
        <v>0x800270D4</v>
      </c>
      <c r="E677" t="s">
        <v>766</v>
      </c>
      <c r="F677" s="30" t="s">
        <v>767</v>
      </c>
      <c r="G677" s="34" t="s">
        <v>768</v>
      </c>
    </row>
    <row r="678" spans="1:7" ht="15" customHeight="1" x14ac:dyDescent="0.55000000000000004">
      <c r="D678" s="58" t="str">
        <f>LEFT(INDEX(D:D,ROW()-1),3)&amp;DEC2HEX(4+HEX2DEC(MID(INDEX(D:D,ROW()-1),4,7)),7)</f>
        <v>0x800270D8</v>
      </c>
      <c r="E678" t="s">
        <v>38</v>
      </c>
      <c r="F678" s="30" t="s">
        <v>665</v>
      </c>
    </row>
    <row r="679" spans="1:7" ht="15" customHeight="1" x14ac:dyDescent="0.55000000000000004">
      <c r="D679" s="9" t="str">
        <f>LEFT(INDEX(D:D,ROW()-1),3)&amp;DEC2HEX(4+HEX2DEC(MID(INDEX(D:D,ROW()-1),4,7)),7)</f>
        <v>0x800270DC</v>
      </c>
      <c r="E679" t="s">
        <v>34</v>
      </c>
      <c r="F679" s="30" t="s">
        <v>601</v>
      </c>
    </row>
    <row r="680" spans="1:7" ht="15" customHeight="1" x14ac:dyDescent="0.55000000000000004">
      <c r="D680" s="9" t="str">
        <f>LEFT(INDEX(D:D,ROW()-1),3)&amp;DEC2HEX(4+HEX2DEC(MID(INDEX(D:D,ROW()-1),4,7)),7)</f>
        <v>0x800270E0</v>
      </c>
      <c r="E680" s="30" t="str">
        <f>'CT Timers'!C2&amp;'CT Timers'!C3&amp;'CT Timers'!C4&amp;'CT Timers'!C5&amp;'CT Timers'!C6&amp;'CT Timers'!C7&amp;'CT Timers'!C8&amp;'CT Timers'!C9&amp;'CT Timers'!C10&amp;'CT Timers'!C11&amp;'CT Timers'!C12&amp;'CT Timers'!C13&amp;'CT Timers'!C14&amp;'CT Timers'!C15&amp;'CT Timers'!C16&amp;'CT Timers'!C17&amp;'CT Timers'!C18&amp;'CT Timers'!C19&amp;'CT Timers'!C20&amp;'CT Timers'!C21&amp;'CT Timers'!C22&amp;'CT Timers'!C23&amp;'CT Timers'!C24&amp;'CT Timers'!C25&amp;'CT Timers'!C26&amp;'CT Timers'!C27&amp;'CT Timers'!C28&amp;'CT Timers'!C29&amp;'CT Timers'!C30&amp;'CT Timers'!C31&amp;'CT Timers'!C32&amp;'CT Timers'!C33&amp;'CT Timers'!C34&amp;'CT Timers'!C35&amp;'CT Timers'!C36&amp;'CT Timers'!C37&amp;'CT Timers'!C38&amp;'CT Timers'!C39&amp;'CT Timers'!C40&amp;'CT Timers'!C41</f>
        <v>FFFFFFFFFFFFFFFFFFFFFFFFFFFFFFFFFFFFFFFFFFFFFFFF000102030405060708090A0B0C0D0E0F</v>
      </c>
      <c r="F680" s="30" t="s">
        <v>769</v>
      </c>
    </row>
    <row r="681" spans="1:7" ht="15" customHeight="1" x14ac:dyDescent="0.55000000000000004">
      <c r="D681" s="9" t="str">
        <f>LEFT(INDEX(D:D,ROW()-1),3)&amp;DEC2HEX(INT(LEN(SUBSTITUTE(E680," ","")))/2+HEX2DEC(MID(INDEX(D:D,ROW()-1),4,7)),7)</f>
        <v>0x80027108</v>
      </c>
      <c r="F681" s="30" t="s">
        <v>27</v>
      </c>
    </row>
    <row r="683" spans="1:7" ht="15" customHeight="1" x14ac:dyDescent="0.55000000000000004">
      <c r="A683" s="7" t="s">
        <v>23</v>
      </c>
      <c r="C683" s="9" t="s">
        <v>24</v>
      </c>
      <c r="D683" s="9" t="s">
        <v>770</v>
      </c>
      <c r="E683" t="s">
        <v>31</v>
      </c>
      <c r="F683" s="30" t="s">
        <v>667</v>
      </c>
    </row>
    <row r="684" spans="1:7" ht="15" customHeight="1" x14ac:dyDescent="0.55000000000000004">
      <c r="D684" s="9" t="str">
        <f>LEFT(INDEX(D:D,ROW()-1),3)&amp;DEC2HEX(4+HEX2DEC(MID(INDEX(D:D,ROW()-1),4,7)),7)</f>
        <v>0x8018D914</v>
      </c>
      <c r="E684" t="s">
        <v>771</v>
      </c>
      <c r="F684" s="30" t="s">
        <v>772</v>
      </c>
    </row>
    <row r="685" spans="1:7" ht="15" customHeight="1" x14ac:dyDescent="0.55000000000000004">
      <c r="D685" s="9" t="str">
        <f>LEFT(INDEX(D:D,ROW()-1),3)&amp;DEC2HEX(4+HEX2DEC(MID(INDEX(D:D,ROW()-1),4,7)),7)</f>
        <v>0x8018D918</v>
      </c>
      <c r="E685" t="s">
        <v>773</v>
      </c>
      <c r="F685" s="30" t="s">
        <v>774</v>
      </c>
    </row>
    <row r="686" spans="1:7" ht="15" customHeight="1" x14ac:dyDescent="0.55000000000000004">
      <c r="D686" s="9" t="str">
        <f>LEFT(INDEX(D:D,ROW()-1),3)&amp;DEC2HEX(4+HEX2DEC(MID(INDEX(D:D,ROW()-1),4,7)),7)</f>
        <v>0x8018D91C</v>
      </c>
      <c r="E686" t="s">
        <v>208</v>
      </c>
      <c r="F686" s="30" t="s">
        <v>775</v>
      </c>
    </row>
    <row r="687" spans="1:7" ht="15" customHeight="1" x14ac:dyDescent="0.55000000000000004">
      <c r="D687" s="9" t="str">
        <f>LEFT(INDEX(D:D,ROW()-1),3)&amp;DEC2HEX(4+HEX2DEC(MID(INDEX(D:D,ROW()-1),4,7)),7)</f>
        <v>0x8018D920</v>
      </c>
      <c r="E687" t="s">
        <v>776</v>
      </c>
      <c r="F687" s="30" t="s">
        <v>777</v>
      </c>
      <c r="G687" s="34" t="s">
        <v>778</v>
      </c>
    </row>
    <row r="688" spans="1:7" ht="15" customHeight="1" x14ac:dyDescent="0.55000000000000004">
      <c r="D688" s="9" t="str">
        <f>LEFT(INDEX(D:D,ROW()-1),3)&amp;DEC2HEX(4+HEX2DEC(MID(INDEX(D:D,ROW()-1),4,7)),7)</f>
        <v>0x8018D924</v>
      </c>
      <c r="E688" t="s">
        <v>779</v>
      </c>
      <c r="F688" s="30" t="s">
        <v>780</v>
      </c>
      <c r="G688" s="34" t="s">
        <v>781</v>
      </c>
    </row>
    <row r="689" spans="4:7" ht="15" customHeight="1" x14ac:dyDescent="0.55000000000000004">
      <c r="D689" s="9" t="str">
        <f>LEFT(INDEX(D:D,ROW()-1),3)&amp;DEC2HEX(4+HEX2DEC(MID(INDEX(D:D,ROW()-1),4,7)),7)</f>
        <v>0x8018D928</v>
      </c>
      <c r="E689" t="s">
        <v>782</v>
      </c>
      <c r="F689" s="30" t="s">
        <v>783</v>
      </c>
      <c r="G689" s="34" t="s">
        <v>784</v>
      </c>
    </row>
    <row r="690" spans="4:7" ht="15" customHeight="1" x14ac:dyDescent="0.55000000000000004">
      <c r="D690" s="9" t="str">
        <f>LEFT(INDEX(D:D,ROW()-1),3)&amp;DEC2HEX(4+HEX2DEC(MID(INDEX(D:D,ROW()-1),4,7)),7)</f>
        <v>0x8018D92C</v>
      </c>
      <c r="E690" t="s">
        <v>76</v>
      </c>
      <c r="F690" s="30" t="s">
        <v>785</v>
      </c>
    </row>
    <row r="691" spans="4:7" ht="15" customHeight="1" x14ac:dyDescent="0.55000000000000004">
      <c r="D691" s="9" t="str">
        <f>LEFT(INDEX(D:D,ROW()-1),3)&amp;DEC2HEX(4+HEX2DEC(MID(INDEX(D:D,ROW()-1),4,7)),7)</f>
        <v>0x8018D930</v>
      </c>
      <c r="E691" t="s">
        <v>786</v>
      </c>
      <c r="F691" s="30" t="s">
        <v>787</v>
      </c>
    </row>
    <row r="692" spans="4:7" ht="15" customHeight="1" x14ac:dyDescent="0.55000000000000004">
      <c r="D692" s="9" t="str">
        <f>LEFT(INDEX(D:D,ROW()-1),3)&amp;DEC2HEX(4+HEX2DEC(MID(INDEX(D:D,ROW()-1),4,7)),7)</f>
        <v>0x8018D934</v>
      </c>
      <c r="E692" t="s">
        <v>788</v>
      </c>
      <c r="F692" s="30" t="s">
        <v>789</v>
      </c>
      <c r="G692" s="34" t="s">
        <v>790</v>
      </c>
    </row>
    <row r="693" spans="4:7" ht="15" customHeight="1" x14ac:dyDescent="0.55000000000000004">
      <c r="D693" s="9" t="str">
        <f>LEFT(INDEX(D:D,ROW()-1),3)&amp;DEC2HEX(4+HEX2DEC(MID(INDEX(D:D,ROW()-1),4,7)),7)</f>
        <v>0x8018D938</v>
      </c>
      <c r="E693" t="s">
        <v>887</v>
      </c>
      <c r="F693" s="30" t="s">
        <v>791</v>
      </c>
      <c r="G693" s="34" t="s">
        <v>792</v>
      </c>
    </row>
    <row r="694" spans="4:7" ht="15" customHeight="1" x14ac:dyDescent="0.55000000000000004">
      <c r="D694" s="9" t="str">
        <f>LEFT(INDEX(D:D,ROW()-1),3)&amp;DEC2HEX(4+HEX2DEC(MID(INDEX(D:D,ROW()-1),4,7)),7)</f>
        <v>0x8018D93C</v>
      </c>
      <c r="E694" t="s">
        <v>83</v>
      </c>
      <c r="F694" s="30" t="s">
        <v>793</v>
      </c>
      <c r="G694" s="34" t="s">
        <v>794</v>
      </c>
    </row>
    <row r="695" spans="4:7" ht="15" customHeight="1" x14ac:dyDescent="0.55000000000000004">
      <c r="D695" s="9" t="str">
        <f>LEFT(INDEX(D:D,ROW()-1),3)&amp;DEC2HEX(4+HEX2DEC(MID(INDEX(D:D,ROW()-1),4,7)),7)</f>
        <v>0x8018D940</v>
      </c>
      <c r="E695" t="s">
        <v>795</v>
      </c>
      <c r="F695" s="30" t="s">
        <v>796</v>
      </c>
      <c r="G695" s="34" t="s">
        <v>797</v>
      </c>
    </row>
    <row r="696" spans="4:7" ht="15" customHeight="1" x14ac:dyDescent="0.55000000000000004">
      <c r="D696" s="62" t="str">
        <f>LEFT(INDEX(D:D,ROW()-1),3)&amp;DEC2HEX(4+HEX2DEC(MID(INDEX(D:D,ROW()-1),4,7)),7)</f>
        <v>0x8018D944</v>
      </c>
      <c r="E696" s="56" t="str">
        <f>"jal "&amp;D717</f>
        <v>jal 0x8015E6E0</v>
      </c>
      <c r="F696" s="30" t="s">
        <v>798</v>
      </c>
      <c r="G696" s="34" t="s">
        <v>799</v>
      </c>
    </row>
    <row r="697" spans="4:7" ht="15" customHeight="1" x14ac:dyDescent="0.55000000000000004">
      <c r="D697" s="9" t="str">
        <f>LEFT(INDEX(D:D,ROW()-1),3)&amp;DEC2HEX(4+HEX2DEC(MID(INDEX(D:D,ROW()-1),4,7)),7)</f>
        <v>0x8018D948</v>
      </c>
      <c r="E697" t="s">
        <v>800</v>
      </c>
      <c r="F697" s="30" t="s">
        <v>801</v>
      </c>
    </row>
    <row r="698" spans="4:7" ht="15" customHeight="1" x14ac:dyDescent="0.55000000000000004">
      <c r="D698" s="9" t="str">
        <f>LEFT(INDEX(D:D,ROW()-1),3)&amp;DEC2HEX(4+HEX2DEC(MID(INDEX(D:D,ROW()-1),4,7)),7)</f>
        <v>0x8018D94C</v>
      </c>
      <c r="E698" t="s">
        <v>802</v>
      </c>
      <c r="F698" s="30" t="s">
        <v>803</v>
      </c>
      <c r="G698" s="34" t="s">
        <v>412</v>
      </c>
    </row>
    <row r="699" spans="4:7" ht="15" customHeight="1" x14ac:dyDescent="0.55000000000000004">
      <c r="D699" s="9" t="str">
        <f>LEFT(INDEX(D:D,ROW()-1),3)&amp;DEC2HEX(4+HEX2DEC(MID(INDEX(D:D,ROW()-1),4,7)),7)</f>
        <v>0x8018D950</v>
      </c>
      <c r="E699" t="s">
        <v>804</v>
      </c>
      <c r="F699" s="30" t="s">
        <v>805</v>
      </c>
    </row>
    <row r="700" spans="4:7" ht="15" customHeight="1" x14ac:dyDescent="0.55000000000000004">
      <c r="D700" s="9" t="str">
        <f>LEFT(INDEX(D:D,ROW()-1),3)&amp;DEC2HEX(4+HEX2DEC(MID(INDEX(D:D,ROW()-1),4,7)),7)</f>
        <v>0x8018D954</v>
      </c>
      <c r="E700" s="68" t="str">
        <f>"bne r2, r0, "&amp;D696</f>
        <v>bne r2, r0, 0x8018D944</v>
      </c>
      <c r="F700" s="30" t="s">
        <v>806</v>
      </c>
      <c r="G700" s="34" t="s">
        <v>807</v>
      </c>
    </row>
    <row r="701" spans="4:7" ht="15" customHeight="1" x14ac:dyDescent="0.55000000000000004">
      <c r="D701" s="9" t="str">
        <f>LEFT(INDEX(D:D,ROW()-1),3)&amp;DEC2HEX(4+HEX2DEC(MID(INDEX(D:D,ROW()-1),4,7)),7)</f>
        <v>0x8018D958</v>
      </c>
      <c r="E701" t="s">
        <v>34</v>
      </c>
      <c r="F701" s="30" t="s">
        <v>601</v>
      </c>
    </row>
    <row r="702" spans="4:7" ht="15" customHeight="1" x14ac:dyDescent="0.55000000000000004">
      <c r="D702" s="9" t="str">
        <f>LEFT(INDEX(D:D,ROW()-1),3)&amp;DEC2HEX(4+HEX2DEC(MID(INDEX(D:D,ROW()-1),4,7)),7)</f>
        <v>0x8018D95C</v>
      </c>
      <c r="E702" t="s">
        <v>888</v>
      </c>
      <c r="F702" s="30" t="s">
        <v>808</v>
      </c>
      <c r="G702" s="34" t="s">
        <v>809</v>
      </c>
    </row>
    <row r="703" spans="4:7" ht="15" customHeight="1" x14ac:dyDescent="0.55000000000000004">
      <c r="D703" s="9" t="str">
        <f>LEFT(INDEX(D:D,ROW()-1),3)&amp;DEC2HEX(4+HEX2DEC(MID(INDEX(D:D,ROW()-1),4,7)),7)</f>
        <v>0x8018D960</v>
      </c>
      <c r="E703" t="s">
        <v>810</v>
      </c>
      <c r="F703" s="30" t="s">
        <v>811</v>
      </c>
      <c r="G703" s="34" t="s">
        <v>812</v>
      </c>
    </row>
    <row r="704" spans="4:7" ht="15" customHeight="1" x14ac:dyDescent="0.55000000000000004">
      <c r="D704" s="9" t="str">
        <f>LEFT(INDEX(D:D,ROW()-1),3)&amp;DEC2HEX(4+HEX2DEC(MID(INDEX(D:D,ROW()-1),4,7)),7)</f>
        <v>0x8018D964</v>
      </c>
      <c r="E704" s="70" t="str">
        <f>"beq r2, r0, "&amp;D710</f>
        <v>beq r2, r0, 0x8018D97C</v>
      </c>
      <c r="F704" s="30" t="s">
        <v>813</v>
      </c>
      <c r="G704" s="34" t="s">
        <v>814</v>
      </c>
    </row>
    <row r="705" spans="1:7" ht="15" customHeight="1" x14ac:dyDescent="0.55000000000000004">
      <c r="D705" s="9" t="str">
        <f>LEFT(INDEX(D:D,ROW()-1),3)&amp;DEC2HEX(4+HEX2DEC(MID(INDEX(D:D,ROW()-1),4,7)),7)</f>
        <v>0x8018D968</v>
      </c>
      <c r="E705" t="s">
        <v>815</v>
      </c>
      <c r="F705" s="30" t="s">
        <v>816</v>
      </c>
    </row>
    <row r="706" spans="1:7" ht="15" customHeight="1" x14ac:dyDescent="0.55000000000000004">
      <c r="D706" s="9" t="str">
        <f>LEFT(INDEX(D:D,ROW()-1),3)&amp;DEC2HEX(4+HEX2DEC(MID(INDEX(D:D,ROW()-1),4,7)),7)</f>
        <v>0x8018D96C</v>
      </c>
      <c r="E706" t="s">
        <v>817</v>
      </c>
      <c r="F706" s="30" t="s">
        <v>818</v>
      </c>
    </row>
    <row r="707" spans="1:7" ht="15" customHeight="1" x14ac:dyDescent="0.55000000000000004">
      <c r="D707" s="9" t="str">
        <f>LEFT(INDEX(D:D,ROW()-1),3)&amp;DEC2HEX(4+HEX2DEC(MID(INDEX(D:D,ROW()-1),4,7)),7)</f>
        <v>0x8018D970</v>
      </c>
      <c r="E707" t="s">
        <v>819</v>
      </c>
      <c r="F707" s="30" t="s">
        <v>820</v>
      </c>
    </row>
    <row r="708" spans="1:7" ht="15" customHeight="1" x14ac:dyDescent="0.55000000000000004">
      <c r="D708" s="9" t="str">
        <f>LEFT(INDEX(D:D,ROW()-1),3)&amp;DEC2HEX(4+HEX2DEC(MID(INDEX(D:D,ROW()-1),4,7)),7)</f>
        <v>0x8018D974</v>
      </c>
      <c r="E708" t="s">
        <v>34</v>
      </c>
      <c r="F708" s="30" t="s">
        <v>601</v>
      </c>
    </row>
    <row r="709" spans="1:7" ht="15" customHeight="1" x14ac:dyDescent="0.55000000000000004">
      <c r="D709" s="9" t="str">
        <f>LEFT(INDEX(D:D,ROW()-1),3)&amp;DEC2HEX(4+HEX2DEC(MID(INDEX(D:D,ROW()-1),4,7)),7)</f>
        <v>0x8018D978</v>
      </c>
      <c r="E709" t="s">
        <v>821</v>
      </c>
      <c r="F709" s="30" t="s">
        <v>822</v>
      </c>
      <c r="G709" s="34" t="s">
        <v>823</v>
      </c>
    </row>
    <row r="710" spans="1:7" ht="15" customHeight="1" x14ac:dyDescent="0.55000000000000004">
      <c r="D710" s="71" t="str">
        <f>LEFT(INDEX(D:D,ROW()-1),3)&amp;DEC2HEX(4+HEX2DEC(MID(INDEX(D:D,ROW()-1),4,7)),7)</f>
        <v>0x8018D97C</v>
      </c>
      <c r="E710" t="s">
        <v>824</v>
      </c>
      <c r="F710" s="30" t="s">
        <v>825</v>
      </c>
    </row>
    <row r="711" spans="1:7" ht="15" customHeight="1" x14ac:dyDescent="0.55000000000000004">
      <c r="D711" s="9" t="str">
        <f>LEFT(INDEX(D:D,ROW()-1),3)&amp;DEC2HEX(4+HEX2DEC(MID(INDEX(D:D,ROW()-1),4,7)),7)</f>
        <v>0x8018D980</v>
      </c>
      <c r="E711" t="s">
        <v>826</v>
      </c>
      <c r="F711" s="30" t="s">
        <v>827</v>
      </c>
    </row>
    <row r="712" spans="1:7" ht="15" customHeight="1" x14ac:dyDescent="0.55000000000000004">
      <c r="D712" s="9" t="str">
        <f>LEFT(INDEX(D:D,ROW()-1),3)&amp;DEC2HEX(4+HEX2DEC(MID(INDEX(D:D,ROW()-1),4,7)),7)</f>
        <v>0x8018D984</v>
      </c>
      <c r="E712" t="s">
        <v>128</v>
      </c>
      <c r="F712" s="30" t="s">
        <v>828</v>
      </c>
    </row>
    <row r="713" spans="1:7" ht="15" customHeight="1" x14ac:dyDescent="0.55000000000000004">
      <c r="D713" s="9" t="str">
        <f>LEFT(INDEX(D:D,ROW()-1),3)&amp;DEC2HEX(4+HEX2DEC(MID(INDEX(D:D,ROW()-1),4,7)),7)</f>
        <v>0x8018D988</v>
      </c>
      <c r="E713" t="s">
        <v>38</v>
      </c>
      <c r="F713" s="30" t="s">
        <v>665</v>
      </c>
    </row>
    <row r="714" spans="1:7" ht="15" customHeight="1" x14ac:dyDescent="0.55000000000000004">
      <c r="D714" s="9" t="str">
        <f>LEFT(INDEX(D:D,ROW()-1),3)&amp;DEC2HEX(4+HEX2DEC(MID(INDEX(D:D,ROW()-1),4,7)),7)</f>
        <v>0x8018D98C</v>
      </c>
      <c r="E714" t="s">
        <v>37</v>
      </c>
      <c r="F714" s="30" t="s">
        <v>718</v>
      </c>
    </row>
    <row r="715" spans="1:7" ht="15" customHeight="1" x14ac:dyDescent="0.55000000000000004">
      <c r="D715" s="9" t="str">
        <f>LEFT(INDEX(D:D,ROW()-1),3)&amp;DEC2HEX(4+HEX2DEC(MID(INDEX(D:D,ROW()-1),4,7)),7)</f>
        <v>0x8018D990</v>
      </c>
      <c r="F715" s="30" t="s">
        <v>27</v>
      </c>
    </row>
    <row r="717" spans="1:7" ht="15" customHeight="1" x14ac:dyDescent="0.55000000000000004">
      <c r="A717" s="7" t="s">
        <v>23</v>
      </c>
      <c r="C717" s="9" t="s">
        <v>24</v>
      </c>
      <c r="D717" s="57" t="str">
        <f>D595</f>
        <v>0x8015E6E0</v>
      </c>
      <c r="E717" t="s">
        <v>31</v>
      </c>
      <c r="F717" s="30" t="s">
        <v>667</v>
      </c>
    </row>
    <row r="718" spans="1:7" ht="15" customHeight="1" x14ac:dyDescent="0.55000000000000004">
      <c r="D718" s="9" t="str">
        <f>LEFT(INDEX(D:D,ROW()-1),3)&amp;DEC2HEX(4+HEX2DEC(MID(INDEX(D:D,ROW()-1),4,7)),7)</f>
        <v>0x8015E6E4</v>
      </c>
      <c r="E718" t="s">
        <v>32</v>
      </c>
      <c r="F718" s="30" t="s">
        <v>669</v>
      </c>
    </row>
    <row r="719" spans="1:7" ht="15" customHeight="1" x14ac:dyDescent="0.55000000000000004">
      <c r="D719" s="9" t="str">
        <f>LEFT(INDEX(D:D,ROW()-1),3)&amp;DEC2HEX(4+HEX2DEC(MID(INDEX(D:D,ROW()-1),4,7)),7)</f>
        <v>0x8015E6E8</v>
      </c>
      <c r="E719" t="s">
        <v>670</v>
      </c>
      <c r="F719" s="30" t="s">
        <v>671</v>
      </c>
    </row>
    <row r="720" spans="1:7" ht="15" customHeight="1" x14ac:dyDescent="0.55000000000000004">
      <c r="D720" s="9" t="str">
        <f>LEFT(INDEX(D:D,ROW()-1),3)&amp;DEC2HEX(4+HEX2DEC(MID(INDEX(D:D,ROW()-1),4,7)),7)</f>
        <v>0x8015E6EC</v>
      </c>
      <c r="E720" s="73" t="str">
        <f>"beq r2, r17, "&amp;D755</f>
        <v>beq r2, r17, 0x8015E778</v>
      </c>
      <c r="F720" s="30" t="s">
        <v>829</v>
      </c>
      <c r="G720" s="34" t="s">
        <v>830</v>
      </c>
    </row>
    <row r="721" spans="4:7" ht="15" customHeight="1" x14ac:dyDescent="0.55000000000000004">
      <c r="D721" s="9" t="str">
        <f>LEFT(INDEX(D:D,ROW()-1),3)&amp;DEC2HEX(4+HEX2DEC(MID(INDEX(D:D,ROW()-1),4,7)),7)</f>
        <v>0x8015E6F0</v>
      </c>
      <c r="E721" t="s">
        <v>831</v>
      </c>
      <c r="F721" s="30" t="s">
        <v>832</v>
      </c>
    </row>
    <row r="722" spans="4:7" ht="15" customHeight="1" x14ac:dyDescent="0.55000000000000004">
      <c r="D722" s="9" t="str">
        <f>LEFT(INDEX(D:D,ROW()-1),3)&amp;DEC2HEX(4+HEX2DEC(MID(INDEX(D:D,ROW()-1),4,7)),7)</f>
        <v>0x8015E6F4</v>
      </c>
      <c r="E722" s="73" t="str">
        <f>"beq r2, r17, "&amp;D755</f>
        <v>beq r2, r17, 0x8015E778</v>
      </c>
      <c r="F722" s="30" t="s">
        <v>833</v>
      </c>
      <c r="G722" s="34" t="s">
        <v>834</v>
      </c>
    </row>
    <row r="723" spans="4:7" ht="15" customHeight="1" x14ac:dyDescent="0.55000000000000004">
      <c r="D723" s="9" t="str">
        <f>LEFT(INDEX(D:D,ROW()-1),3)&amp;DEC2HEX(4+HEX2DEC(MID(INDEX(D:D,ROW()-1),4,7)),7)</f>
        <v>0x8015E6F8</v>
      </c>
      <c r="E723" t="s">
        <v>34</v>
      </c>
      <c r="F723" s="30" t="s">
        <v>601</v>
      </c>
    </row>
    <row r="724" spans="4:7" ht="15" customHeight="1" x14ac:dyDescent="0.55000000000000004">
      <c r="D724" s="9" t="str">
        <f>LEFT(INDEX(D:D,ROW()-1),3)&amp;DEC2HEX(4+HEX2DEC(MID(INDEX(D:D,ROW()-1),4,7)),7)</f>
        <v>0x8015E6FC</v>
      </c>
      <c r="E724" t="s">
        <v>835</v>
      </c>
      <c r="F724" s="30" t="s">
        <v>836</v>
      </c>
      <c r="G724" s="34" t="s">
        <v>592</v>
      </c>
    </row>
    <row r="725" spans="4:7" ht="15" customHeight="1" x14ac:dyDescent="0.55000000000000004">
      <c r="D725" s="9" t="str">
        <f>LEFT(INDEX(D:D,ROW()-1),3)&amp;DEC2HEX(4+HEX2DEC(MID(INDEX(D:D,ROW()-1),4,7)),7)</f>
        <v>0x8015E700</v>
      </c>
      <c r="E725" t="s">
        <v>837</v>
      </c>
      <c r="F725" s="30" t="s">
        <v>838</v>
      </c>
      <c r="G725" s="34" t="s">
        <v>839</v>
      </c>
    </row>
    <row r="726" spans="4:7" ht="15" customHeight="1" x14ac:dyDescent="0.55000000000000004">
      <c r="D726" s="9" t="str">
        <f>LEFT(INDEX(D:D,ROW()-1),3)&amp;DEC2HEX(4+HEX2DEC(MID(INDEX(D:D,ROW()-1),4,7)),7)</f>
        <v>0x8015E704</v>
      </c>
      <c r="E726" t="s">
        <v>840</v>
      </c>
      <c r="F726" s="30" t="s">
        <v>841</v>
      </c>
      <c r="G726" s="34" t="s">
        <v>842</v>
      </c>
    </row>
    <row r="727" spans="4:7" ht="15" customHeight="1" x14ac:dyDescent="0.55000000000000004">
      <c r="D727" s="9" t="str">
        <f>LEFT(INDEX(D:D,ROW()-1),3)&amp;DEC2HEX(4+HEX2DEC(MID(INDEX(D:D,ROW()-1),4,7)),7)</f>
        <v>0x8015E708</v>
      </c>
      <c r="E727" t="s">
        <v>843</v>
      </c>
      <c r="F727" s="30" t="s">
        <v>844</v>
      </c>
      <c r="G727" s="34" t="s">
        <v>845</v>
      </c>
    </row>
    <row r="728" spans="4:7" ht="15" customHeight="1" x14ac:dyDescent="0.55000000000000004">
      <c r="D728" s="9" t="str">
        <f>LEFT(INDEX(D:D,ROW()-1),3)&amp;DEC2HEX(4+HEX2DEC(MID(INDEX(D:D,ROW()-1),4,7)),7)</f>
        <v>0x8015E70C</v>
      </c>
      <c r="E728" t="s">
        <v>846</v>
      </c>
      <c r="F728" s="30" t="s">
        <v>847</v>
      </c>
      <c r="G728" s="34" t="s">
        <v>848</v>
      </c>
    </row>
    <row r="729" spans="4:7" ht="15" customHeight="1" x14ac:dyDescent="0.55000000000000004">
      <c r="D729" s="9" t="str">
        <f>LEFT(INDEX(D:D,ROW()-1),3)&amp;DEC2HEX(4+HEX2DEC(MID(INDEX(D:D,ROW()-1),4,7)),7)</f>
        <v>0x8015E710</v>
      </c>
      <c r="E729" t="s">
        <v>849</v>
      </c>
      <c r="F729" s="30" t="s">
        <v>850</v>
      </c>
    </row>
    <row r="730" spans="4:7" ht="15" customHeight="1" x14ac:dyDescent="0.55000000000000004">
      <c r="D730" s="9" t="str">
        <f>LEFT(INDEX(D:D,ROW()-1),3)&amp;DEC2HEX(4+HEX2DEC(MID(INDEX(D:D,ROW()-1),4,7)),7)</f>
        <v>0x8015E714</v>
      </c>
      <c r="E730" t="s">
        <v>851</v>
      </c>
      <c r="F730" s="30" t="s">
        <v>852</v>
      </c>
      <c r="G730" s="34" t="s">
        <v>593</v>
      </c>
    </row>
    <row r="731" spans="4:7" ht="15" customHeight="1" x14ac:dyDescent="0.55000000000000004">
      <c r="D731" s="9" t="str">
        <f>LEFT(INDEX(D:D,ROW()-1),3)&amp;DEC2HEX(4+HEX2DEC(MID(INDEX(D:D,ROW()-1),4,7)),7)</f>
        <v>0x8015E718</v>
      </c>
      <c r="E731" s="73" t="str">
        <f>"beq r2, r0, "&amp;D755</f>
        <v>beq r2, r0, 0x8015E778</v>
      </c>
      <c r="F731" s="30" t="s">
        <v>853</v>
      </c>
      <c r="G731" s="34" t="s">
        <v>854</v>
      </c>
    </row>
    <row r="732" spans="4:7" ht="15" customHeight="1" x14ac:dyDescent="0.55000000000000004">
      <c r="D732" s="9" t="str">
        <f>LEFT(INDEX(D:D,ROW()-1),3)&amp;DEC2HEX(4+HEX2DEC(MID(INDEX(D:D,ROW()-1),4,7)),7)</f>
        <v>0x8015E71C</v>
      </c>
      <c r="E732" t="s">
        <v>855</v>
      </c>
      <c r="F732" s="30" t="s">
        <v>856</v>
      </c>
    </row>
    <row r="733" spans="4:7" ht="15" customHeight="1" x14ac:dyDescent="0.55000000000000004">
      <c r="D733" s="9" t="str">
        <f>LEFT(INDEX(D:D,ROW()-1),3)&amp;DEC2HEX(4+HEX2DEC(MID(INDEX(D:D,ROW()-1),4,7)),7)</f>
        <v>0x8015E720</v>
      </c>
      <c r="E733" s="73" t="str">
        <f>"bne r2, r0, "&amp;D755</f>
        <v>bne r2, r0, 0x8015E778</v>
      </c>
      <c r="F733" s="30" t="s">
        <v>857</v>
      </c>
      <c r="G733" s="34" t="s">
        <v>858</v>
      </c>
    </row>
    <row r="734" spans="4:7" ht="15" customHeight="1" x14ac:dyDescent="0.55000000000000004">
      <c r="D734" s="9" t="str">
        <f>LEFT(INDEX(D:D,ROW()-1),3)&amp;DEC2HEX(4+HEX2DEC(MID(INDEX(D:D,ROW()-1),4,7)),7)</f>
        <v>0x8015E724</v>
      </c>
      <c r="E734" t="s">
        <v>859</v>
      </c>
      <c r="F734" s="30" t="s">
        <v>860</v>
      </c>
      <c r="G734" s="34" t="s">
        <v>676</v>
      </c>
    </row>
    <row r="735" spans="4:7" ht="15" customHeight="1" x14ac:dyDescent="0.55000000000000004">
      <c r="D735" s="9" t="str">
        <f>LEFT(INDEX(D:D,ROW()-1),3)&amp;DEC2HEX(4+HEX2DEC(MID(INDEX(D:D,ROW()-1),4,7)),7)</f>
        <v>0x8015E728</v>
      </c>
      <c r="E735" s="47" t="str">
        <f>"jal "&amp;D640</f>
        <v>jal 0x8005DBFC</v>
      </c>
      <c r="F735" s="30" t="s">
        <v>682</v>
      </c>
      <c r="G735" s="34" t="s">
        <v>861</v>
      </c>
    </row>
    <row r="736" spans="4:7" ht="15" customHeight="1" x14ac:dyDescent="0.55000000000000004">
      <c r="D736" s="9" t="str">
        <f>LEFT(INDEX(D:D,ROW()-1),3)&amp;DEC2HEX(4+HEX2DEC(MID(INDEX(D:D,ROW()-1),4,7)),7)</f>
        <v>0x8015E72C</v>
      </c>
      <c r="E736" t="s">
        <v>483</v>
      </c>
      <c r="F736" s="30" t="s">
        <v>862</v>
      </c>
      <c r="G736" s="34" t="s">
        <v>863</v>
      </c>
    </row>
    <row r="737" spans="4:7" ht="15" customHeight="1" x14ac:dyDescent="0.55000000000000004">
      <c r="D737" s="9" t="str">
        <f>LEFT(INDEX(D:D,ROW()-1),3)&amp;DEC2HEX(4+HEX2DEC(MID(INDEX(D:D,ROW()-1),4,7)),7)</f>
        <v>0x8015E730</v>
      </c>
      <c r="E737" t="s">
        <v>334</v>
      </c>
      <c r="F737" s="30" t="s">
        <v>864</v>
      </c>
    </row>
    <row r="738" spans="4:7" ht="15" customHeight="1" x14ac:dyDescent="0.55000000000000004">
      <c r="D738" s="9" t="str">
        <f>LEFT(INDEX(D:D,ROW()-1),3)&amp;DEC2HEX(4+HEX2DEC(MID(INDEX(D:D,ROW()-1),4,7)),7)</f>
        <v>0x8015E734</v>
      </c>
      <c r="E738" s="73" t="str">
        <f>"beq r3, r2, "&amp;D755</f>
        <v>beq r3, r2, 0x8015E778</v>
      </c>
      <c r="F738" s="30" t="s">
        <v>865</v>
      </c>
      <c r="G738" s="34" t="s">
        <v>866</v>
      </c>
    </row>
    <row r="739" spans="4:7" ht="15" customHeight="1" x14ac:dyDescent="0.55000000000000004">
      <c r="D739" s="9" t="str">
        <f>LEFT(INDEX(D:D,ROW()-1),3)&amp;DEC2HEX(4+HEX2DEC(MID(INDEX(D:D,ROW()-1),4,7)),7)</f>
        <v>0x8015E738</v>
      </c>
      <c r="E739" t="s">
        <v>34</v>
      </c>
      <c r="F739" s="30" t="s">
        <v>601</v>
      </c>
    </row>
    <row r="740" spans="4:7" ht="15" customHeight="1" x14ac:dyDescent="0.55000000000000004">
      <c r="D740" s="9" t="str">
        <f>LEFT(INDEX(D:D,ROW()-1),3)&amp;DEC2HEX(4+HEX2DEC(MID(INDEX(D:D,ROW()-1),4,7)),7)</f>
        <v>0x8015E73C</v>
      </c>
      <c r="E740" t="s">
        <v>867</v>
      </c>
      <c r="F740" s="30" t="s">
        <v>868</v>
      </c>
      <c r="G740" s="34" t="s">
        <v>591</v>
      </c>
    </row>
    <row r="741" spans="4:7" ht="15" customHeight="1" x14ac:dyDescent="0.55000000000000004">
      <c r="D741" s="9" t="str">
        <f>LEFT(INDEX(D:D,ROW()-1),3)&amp;DEC2HEX(4+HEX2DEC(MID(INDEX(D:D,ROW()-1),4,7)),7)</f>
        <v>0x8015E740</v>
      </c>
      <c r="E741" t="s">
        <v>34</v>
      </c>
      <c r="F741" s="30" t="s">
        <v>601</v>
      </c>
    </row>
    <row r="742" spans="4:7" ht="15" customHeight="1" x14ac:dyDescent="0.55000000000000004">
      <c r="D742" s="9" t="str">
        <f>LEFT(INDEX(D:D,ROW()-1),3)&amp;DEC2HEX(4+HEX2DEC(MID(INDEX(D:D,ROW()-1),4,7)),7)</f>
        <v>0x8015E744</v>
      </c>
      <c r="E742" t="s">
        <v>869</v>
      </c>
      <c r="F742" s="30" t="s">
        <v>870</v>
      </c>
      <c r="G742" s="34" t="s">
        <v>594</v>
      </c>
    </row>
    <row r="743" spans="4:7" ht="15" customHeight="1" x14ac:dyDescent="0.55000000000000004">
      <c r="D743" s="9" t="str">
        <f>LEFT(INDEX(D:D,ROW()-1),3)&amp;DEC2HEX(4+HEX2DEC(MID(INDEX(D:D,ROW()-1),4,7)),7)</f>
        <v>0x8015E748</v>
      </c>
      <c r="E743" t="s">
        <v>871</v>
      </c>
      <c r="F743" s="30" t="s">
        <v>872</v>
      </c>
      <c r="G743" s="34" t="s">
        <v>595</v>
      </c>
    </row>
    <row r="744" spans="4:7" ht="15" customHeight="1" x14ac:dyDescent="0.55000000000000004">
      <c r="D744" s="9" t="str">
        <f>LEFT(INDEX(D:D,ROW()-1),3)&amp;DEC2HEX(4+HEX2DEC(MID(INDEX(D:D,ROW()-1),4,7)),7)</f>
        <v>0x8015E74C</v>
      </c>
      <c r="E744" t="s">
        <v>873</v>
      </c>
      <c r="F744" s="30" t="s">
        <v>874</v>
      </c>
    </row>
    <row r="745" spans="4:7" ht="15" customHeight="1" x14ac:dyDescent="0.55000000000000004">
      <c r="D745" s="9" t="str">
        <f>LEFT(INDEX(D:D,ROW()-1),3)&amp;DEC2HEX(4+HEX2DEC(MID(INDEX(D:D,ROW()-1),4,7)),7)</f>
        <v>0x8015E750</v>
      </c>
      <c r="E745" s="73" t="str">
        <f>"bne r2, r0, "&amp;D755</f>
        <v>bne r2, r0, 0x8015E778</v>
      </c>
      <c r="F745" s="30" t="s">
        <v>875</v>
      </c>
      <c r="G745" s="34" t="s">
        <v>876</v>
      </c>
    </row>
    <row r="746" spans="4:7" ht="15" customHeight="1" x14ac:dyDescent="0.55000000000000004">
      <c r="D746" s="9" t="str">
        <f>LEFT(INDEX(D:D,ROW()-1),3)&amp;DEC2HEX(4+HEX2DEC(MID(INDEX(D:D,ROW()-1),4,7)),7)</f>
        <v>0x8015E754</v>
      </c>
      <c r="E746" t="s">
        <v>34</v>
      </c>
      <c r="F746" s="30" t="s">
        <v>601</v>
      </c>
    </row>
    <row r="747" spans="4:7" ht="15" customHeight="1" x14ac:dyDescent="0.55000000000000004">
      <c r="D747" s="9" t="str">
        <f>LEFT(INDEX(D:D,ROW()-1),3)&amp;DEC2HEX(4+HEX2DEC(MID(INDEX(D:D,ROW()-1),4,7)),7)</f>
        <v>0x8015E758</v>
      </c>
      <c r="E747" t="s">
        <v>817</v>
      </c>
      <c r="F747" s="30" t="s">
        <v>818</v>
      </c>
    </row>
    <row r="748" spans="4:7" ht="15" customHeight="1" x14ac:dyDescent="0.55000000000000004">
      <c r="D748" s="9" t="str">
        <f>LEFT(INDEX(D:D,ROW()-1),3)&amp;DEC2HEX(4+HEX2DEC(MID(INDEX(D:D,ROW()-1),4,7)),7)</f>
        <v>0x8015E75C</v>
      </c>
      <c r="E748" t="s">
        <v>819</v>
      </c>
      <c r="F748" s="30" t="s">
        <v>820</v>
      </c>
    </row>
    <row r="749" spans="4:7" ht="15" customHeight="1" x14ac:dyDescent="0.55000000000000004">
      <c r="D749" s="9" t="str">
        <f>LEFT(INDEX(D:D,ROW()-1),3)&amp;DEC2HEX(4+HEX2DEC(MID(INDEX(D:D,ROW()-1),4,7)),7)</f>
        <v>0x8015E760</v>
      </c>
      <c r="E749" t="s">
        <v>34</v>
      </c>
      <c r="F749" s="30" t="s">
        <v>601</v>
      </c>
    </row>
    <row r="750" spans="4:7" ht="15" customHeight="1" x14ac:dyDescent="0.55000000000000004">
      <c r="D750" s="9" t="str">
        <f>LEFT(INDEX(D:D,ROW()-1),3)&amp;DEC2HEX(4+HEX2DEC(MID(INDEX(D:D,ROW()-1),4,7)),7)</f>
        <v>0x8015E764</v>
      </c>
      <c r="E750" t="s">
        <v>877</v>
      </c>
      <c r="F750" s="30" t="s">
        <v>878</v>
      </c>
    </row>
    <row r="751" spans="4:7" ht="15" customHeight="1" x14ac:dyDescent="0.55000000000000004">
      <c r="D751" s="9" t="str">
        <f>LEFT(INDEX(D:D,ROW()-1),3)&amp;DEC2HEX(4+HEX2DEC(MID(INDEX(D:D,ROW()-1),4,7)),7)</f>
        <v>0x8015E768</v>
      </c>
      <c r="E751" t="s">
        <v>879</v>
      </c>
      <c r="F751" s="30" t="s">
        <v>880</v>
      </c>
      <c r="G751" s="34" t="s">
        <v>881</v>
      </c>
    </row>
    <row r="752" spans="4:7" ht="15" customHeight="1" x14ac:dyDescent="0.55000000000000004">
      <c r="D752" s="9" t="str">
        <f>LEFT(INDEX(D:D,ROW()-1),3)&amp;DEC2HEX(4+HEX2DEC(MID(INDEX(D:D,ROW()-1),4,7)),7)</f>
        <v>0x8015E76C</v>
      </c>
      <c r="E752" t="s">
        <v>34</v>
      </c>
      <c r="F752" s="30" t="s">
        <v>601</v>
      </c>
    </row>
    <row r="753" spans="1:7" ht="15" customHeight="1" x14ac:dyDescent="0.55000000000000004">
      <c r="D753" s="9" t="str">
        <f>LEFT(INDEX(D:D,ROW()-1),3)&amp;DEC2HEX(4+HEX2DEC(MID(INDEX(D:D,ROW()-1),4,7)),7)</f>
        <v>0x8015E770</v>
      </c>
      <c r="E753" t="s">
        <v>882</v>
      </c>
      <c r="F753" s="30" t="s">
        <v>883</v>
      </c>
    </row>
    <row r="754" spans="1:7" ht="15" customHeight="1" x14ac:dyDescent="0.55000000000000004">
      <c r="D754" s="9" t="str">
        <f>LEFT(INDEX(D:D,ROW()-1),3)&amp;DEC2HEX(4+HEX2DEC(MID(INDEX(D:D,ROW()-1),4,7)),7)</f>
        <v>0x8015E774</v>
      </c>
      <c r="E754" t="s">
        <v>884</v>
      </c>
      <c r="F754" s="30" t="s">
        <v>885</v>
      </c>
      <c r="G754" s="34" t="s">
        <v>886</v>
      </c>
    </row>
    <row r="755" spans="1:7" ht="15" customHeight="1" x14ac:dyDescent="0.55000000000000004">
      <c r="D755" s="74" t="str">
        <f>LEFT(INDEX(D:D,ROW()-1),3)&amp;DEC2HEX(4+HEX2DEC(MID(INDEX(D:D,ROW()-1),4,7)),7)</f>
        <v>0x8015E778</v>
      </c>
      <c r="E755" t="s">
        <v>36</v>
      </c>
      <c r="F755" s="30" t="s">
        <v>717</v>
      </c>
    </row>
    <row r="756" spans="1:7" ht="15" customHeight="1" x14ac:dyDescent="0.55000000000000004">
      <c r="D756" s="9" t="str">
        <f>LEFT(INDEX(D:D,ROW()-1),3)&amp;DEC2HEX(4+HEX2DEC(MID(INDEX(D:D,ROW()-1),4,7)),7)</f>
        <v>0x8015E77C</v>
      </c>
      <c r="E756" t="s">
        <v>37</v>
      </c>
      <c r="F756" s="30" t="s">
        <v>718</v>
      </c>
    </row>
    <row r="757" spans="1:7" ht="15" customHeight="1" x14ac:dyDescent="0.55000000000000004">
      <c r="D757" s="9" t="str">
        <f>LEFT(INDEX(D:D,ROW()-1),3)&amp;DEC2HEX(4+HEX2DEC(MID(INDEX(D:D,ROW()-1),4,7)),7)</f>
        <v>0x8015E780</v>
      </c>
      <c r="E757" t="s">
        <v>38</v>
      </c>
      <c r="F757" s="30" t="s">
        <v>665</v>
      </c>
    </row>
    <row r="758" spans="1:7" ht="15" customHeight="1" x14ac:dyDescent="0.55000000000000004">
      <c r="D758" s="9" t="str">
        <f>LEFT(INDEX(D:D,ROW()-1),3)&amp;DEC2HEX(4+HEX2DEC(MID(INDEX(D:D,ROW()-1),4,7)),7)</f>
        <v>0x8015E784</v>
      </c>
      <c r="E758" t="s">
        <v>34</v>
      </c>
      <c r="F758" s="30" t="s">
        <v>601</v>
      </c>
    </row>
    <row r="759" spans="1:7" ht="15" customHeight="1" x14ac:dyDescent="0.55000000000000004">
      <c r="D759" s="9" t="str">
        <f>LEFT(INDEX(D:D,ROW()-1),3)&amp;DEC2HEX(4+HEX2DEC(MID(INDEX(D:D,ROW()-1),4,7)),7)</f>
        <v>0x8015E788</v>
      </c>
      <c r="F759" s="30" t="s">
        <v>27</v>
      </c>
    </row>
    <row r="762" spans="1:7" ht="15" customHeight="1" x14ac:dyDescent="0.55000000000000004">
      <c r="A762" s="7" t="s">
        <v>22</v>
      </c>
      <c r="B762" s="35" t="s">
        <v>952</v>
      </c>
      <c r="G762" s="30" t="s">
        <v>27</v>
      </c>
    </row>
    <row r="764" spans="1:7" ht="15" customHeight="1" x14ac:dyDescent="0.55000000000000004">
      <c r="A764" s="7" t="s">
        <v>28</v>
      </c>
      <c r="B764" s="35" t="s">
        <v>953</v>
      </c>
      <c r="G764" s="30" t="s">
        <v>27</v>
      </c>
    </row>
    <row r="765" spans="1:7" ht="15" customHeight="1" x14ac:dyDescent="0.55000000000000004">
      <c r="B765" s="35" t="s">
        <v>954</v>
      </c>
      <c r="G765" s="30" t="s">
        <v>27</v>
      </c>
    </row>
    <row r="766" spans="1:7" ht="15" customHeight="1" x14ac:dyDescent="0.55000000000000004">
      <c r="B766" s="35" t="s">
        <v>955</v>
      </c>
      <c r="G766" s="30" t="s">
        <v>27</v>
      </c>
    </row>
    <row r="767" spans="1:7" ht="15" customHeight="1" x14ac:dyDescent="0.55000000000000004">
      <c r="B767" s="35" t="s">
        <v>956</v>
      </c>
      <c r="G767" s="30" t="s">
        <v>27</v>
      </c>
    </row>
    <row r="768" spans="1:7" ht="15" customHeight="1" x14ac:dyDescent="0.55000000000000004">
      <c r="B768" s="35" t="s">
        <v>957</v>
      </c>
      <c r="G768" s="30" t="s">
        <v>27</v>
      </c>
    </row>
    <row r="769" spans="1:7" ht="15" customHeight="1" x14ac:dyDescent="0.55000000000000004">
      <c r="B769" s="35" t="s">
        <v>958</v>
      </c>
      <c r="G769" s="30" t="s">
        <v>27</v>
      </c>
    </row>
    <row r="771" spans="1:7" ht="15" customHeight="1" x14ac:dyDescent="0.55000000000000004">
      <c r="A771" s="7" t="s">
        <v>25</v>
      </c>
      <c r="B771" s="8" t="s">
        <v>959</v>
      </c>
      <c r="C771" s="9" t="s">
        <v>29</v>
      </c>
      <c r="D771" s="9" t="str">
        <f>D800</f>
        <v>0x8005C918</v>
      </c>
      <c r="E771" s="30" t="s">
        <v>935</v>
      </c>
    </row>
    <row r="773" spans="1:7" ht="15" customHeight="1" x14ac:dyDescent="0.55000000000000004">
      <c r="A773" s="7" t="s">
        <v>25</v>
      </c>
      <c r="B773" s="8" t="s">
        <v>959</v>
      </c>
      <c r="C773" s="9" t="s">
        <v>68</v>
      </c>
      <c r="D773" s="9" t="str">
        <f>D885</f>
        <v>0x8013E454</v>
      </c>
      <c r="E773" s="30" t="s">
        <v>935</v>
      </c>
    </row>
    <row r="775" spans="1:7" ht="15" customHeight="1" x14ac:dyDescent="0.55000000000000004">
      <c r="A775" s="7" t="s">
        <v>25</v>
      </c>
      <c r="B775" s="8" t="s">
        <v>960</v>
      </c>
      <c r="C775" s="9" t="s">
        <v>29</v>
      </c>
      <c r="D775" s="9" t="str">
        <f>D805</f>
        <v>0x8005C92C</v>
      </c>
      <c r="E775" s="30" t="s">
        <v>248</v>
      </c>
    </row>
    <row r="777" spans="1:7" ht="15" customHeight="1" x14ac:dyDescent="0.55000000000000004">
      <c r="A777" s="7" t="s">
        <v>25</v>
      </c>
      <c r="B777" s="8" t="s">
        <v>960</v>
      </c>
      <c r="C777" s="9" t="s">
        <v>68</v>
      </c>
      <c r="D777" s="9" t="str">
        <f>D890</f>
        <v>0x8013E468</v>
      </c>
      <c r="E777" s="30" t="s">
        <v>248</v>
      </c>
    </row>
    <row r="779" spans="1:7" ht="15" customHeight="1" x14ac:dyDescent="0.55000000000000004">
      <c r="A779" s="7" t="s">
        <v>25</v>
      </c>
      <c r="B779" s="8" t="s">
        <v>961</v>
      </c>
      <c r="C779" s="9" t="s">
        <v>29</v>
      </c>
      <c r="D779" s="9" t="str">
        <f>D810</f>
        <v>0x8005C940</v>
      </c>
      <c r="E779" s="30" t="s">
        <v>248</v>
      </c>
    </row>
    <row r="781" spans="1:7" ht="15" customHeight="1" x14ac:dyDescent="0.55000000000000004">
      <c r="A781" s="7" t="s">
        <v>25</v>
      </c>
      <c r="B781" s="8" t="s">
        <v>961</v>
      </c>
      <c r="C781" s="9" t="s">
        <v>68</v>
      </c>
      <c r="D781" s="9" t="str">
        <f>D895</f>
        <v>0x8013E47C</v>
      </c>
      <c r="E781" s="30" t="s">
        <v>248</v>
      </c>
    </row>
    <row r="783" spans="1:7" ht="15" customHeight="1" x14ac:dyDescent="0.55000000000000004">
      <c r="A783" s="7" t="s">
        <v>25</v>
      </c>
      <c r="B783" s="8" t="s">
        <v>962</v>
      </c>
      <c r="C783" s="9" t="s">
        <v>29</v>
      </c>
      <c r="D783" s="9" t="str">
        <f>D815</f>
        <v>0x8005C954</v>
      </c>
      <c r="E783" s="30" t="s">
        <v>248</v>
      </c>
    </row>
    <row r="785" spans="1:7" ht="15" customHeight="1" x14ac:dyDescent="0.55000000000000004">
      <c r="A785" s="7" t="s">
        <v>25</v>
      </c>
      <c r="B785" s="8" t="s">
        <v>962</v>
      </c>
      <c r="C785" s="9" t="s">
        <v>68</v>
      </c>
      <c r="D785" s="9" t="str">
        <f>D900</f>
        <v>0x8013E490</v>
      </c>
      <c r="E785" s="30" t="s">
        <v>248</v>
      </c>
    </row>
    <row r="787" spans="1:7" ht="15" customHeight="1" x14ac:dyDescent="0.55000000000000004">
      <c r="A787" s="7" t="s">
        <v>25</v>
      </c>
      <c r="B787" s="8" t="s">
        <v>963</v>
      </c>
      <c r="C787" s="9" t="s">
        <v>29</v>
      </c>
      <c r="D787" s="9" t="str">
        <f>D820</f>
        <v>0x8005C968</v>
      </c>
      <c r="E787" s="30" t="s">
        <v>935</v>
      </c>
    </row>
    <row r="789" spans="1:7" ht="15" customHeight="1" x14ac:dyDescent="0.55000000000000004">
      <c r="A789" s="7" t="s">
        <v>25</v>
      </c>
      <c r="B789" s="8" t="s">
        <v>963</v>
      </c>
      <c r="C789" s="9" t="s">
        <v>68</v>
      </c>
      <c r="D789" s="9" t="str">
        <f>D905</f>
        <v>0x8013E4A4</v>
      </c>
      <c r="E789" s="30" t="s">
        <v>935</v>
      </c>
    </row>
    <row r="791" spans="1:7" ht="15" customHeight="1" x14ac:dyDescent="0.55000000000000004">
      <c r="A791" s="7" t="s">
        <v>25</v>
      </c>
      <c r="B791" s="8" t="s">
        <v>964</v>
      </c>
      <c r="C791" s="9" t="s">
        <v>29</v>
      </c>
      <c r="D791" s="9" t="str">
        <f>D832</f>
        <v>0x80027114</v>
      </c>
      <c r="E791" s="30" t="s">
        <v>965</v>
      </c>
    </row>
    <row r="793" spans="1:7" ht="15" customHeight="1" x14ac:dyDescent="0.55000000000000004">
      <c r="A793" s="7" t="s">
        <v>25</v>
      </c>
      <c r="B793" s="8" t="s">
        <v>964</v>
      </c>
      <c r="C793" s="9" t="s">
        <v>68</v>
      </c>
      <c r="D793" s="9" t="str">
        <f>D910</f>
        <v>0x8013E4B8</v>
      </c>
      <c r="E793" s="30" t="s">
        <v>965</v>
      </c>
    </row>
    <row r="795" spans="1:7" ht="15" customHeight="1" x14ac:dyDescent="0.55000000000000004">
      <c r="A795" s="7" t="s">
        <v>23</v>
      </c>
      <c r="C795" s="9" t="s">
        <v>29</v>
      </c>
      <c r="D795" s="9" t="s">
        <v>966</v>
      </c>
      <c r="E795" t="s">
        <v>967</v>
      </c>
      <c r="F795" s="30" t="s">
        <v>968</v>
      </c>
      <c r="G795" s="34" t="s">
        <v>969</v>
      </c>
    </row>
    <row r="796" spans="1:7" ht="15" customHeight="1" x14ac:dyDescent="0.55000000000000004">
      <c r="D796" s="9" t="str">
        <f>LEFT(INDEX(D:D,ROW()-1),3)&amp;DEC2HEX(4+HEX2DEC(MID(INDEX(D:D,ROW()-1),4,7)),7)</f>
        <v>0x8005C908</v>
      </c>
      <c r="E796" t="s">
        <v>970</v>
      </c>
      <c r="F796" s="30" t="s">
        <v>971</v>
      </c>
      <c r="G796" s="34" t="s">
        <v>972</v>
      </c>
    </row>
    <row r="797" spans="1:7" ht="15" customHeight="1" x14ac:dyDescent="0.55000000000000004">
      <c r="D797" s="9" t="str">
        <f>LEFT(INDEX(D:D,ROW()-1),3)&amp;DEC2HEX(4+HEX2DEC(MID(INDEX(D:D,ROW()-1),4,7)),7)</f>
        <v>0x8005C90C</v>
      </c>
      <c r="E797" t="s">
        <v>973</v>
      </c>
      <c r="F797" s="30" t="s">
        <v>974</v>
      </c>
    </row>
    <row r="798" spans="1:7" ht="15" customHeight="1" x14ac:dyDescent="0.55000000000000004">
      <c r="D798" s="9" t="str">
        <f>LEFT(INDEX(D:D,ROW()-1),3)&amp;DEC2HEX(4+HEX2DEC(MID(INDEX(D:D,ROW()-1),4,7)),7)</f>
        <v>0x8005C910</v>
      </c>
      <c r="E798" s="36" t="str">
        <f>"beq r3, r0, "&amp;D802</f>
        <v>beq r3, r0, 0x8005C920</v>
      </c>
      <c r="F798" s="30" t="s">
        <v>975</v>
      </c>
      <c r="G798" s="34" t="s">
        <v>976</v>
      </c>
    </row>
    <row r="799" spans="1:7" ht="15" customHeight="1" x14ac:dyDescent="0.55000000000000004">
      <c r="D799" s="9" t="str">
        <f>LEFT(INDEX(D:D,ROW()-1),3)&amp;DEC2HEX(4+HEX2DEC(MID(INDEX(D:D,ROW()-1),4,7)),7)</f>
        <v>0x8005C914</v>
      </c>
      <c r="E799" t="s">
        <v>977</v>
      </c>
      <c r="F799" s="30" t="s">
        <v>978</v>
      </c>
    </row>
    <row r="800" spans="1:7" ht="15" customHeight="1" x14ac:dyDescent="0.55000000000000004">
      <c r="A800" s="7" t="s">
        <v>35</v>
      </c>
      <c r="C800" s="9" t="s">
        <v>29</v>
      </c>
      <c r="D800" s="9" t="str">
        <f>LEFT(INDEX(D:D,ROW()-1),3)&amp;DEC2HEX(4+HEX2DEC(MID(INDEX(D:D,ROW()-1),4,7)),7)</f>
        <v>0x8005C918</v>
      </c>
      <c r="E800" t="s">
        <v>979</v>
      </c>
      <c r="F800" s="30" t="s">
        <v>980</v>
      </c>
      <c r="G800" s="34" t="s">
        <v>981</v>
      </c>
    </row>
    <row r="801" spans="1:7" ht="15" customHeight="1" x14ac:dyDescent="0.55000000000000004">
      <c r="D801" s="9" t="str">
        <f>LEFT(INDEX(D:D,ROW()-1),3)&amp;DEC2HEX(4+HEX2DEC(MID(INDEX(D:D,ROW()-1),4,7)),7)</f>
        <v>0x8005C91C</v>
      </c>
      <c r="E801" t="s">
        <v>982</v>
      </c>
      <c r="F801" s="30" t="s">
        <v>983</v>
      </c>
      <c r="G801" s="34" t="s">
        <v>984</v>
      </c>
    </row>
    <row r="802" spans="1:7" ht="15" customHeight="1" x14ac:dyDescent="0.55000000000000004">
      <c r="D802" s="38" t="str">
        <f>LEFT(INDEX(D:D,ROW()-1),3)&amp;DEC2HEX(4+HEX2DEC(MID(INDEX(D:D,ROW()-1),4,7)),7)</f>
        <v>0x8005C920</v>
      </c>
      <c r="E802" t="s">
        <v>985</v>
      </c>
      <c r="F802" s="30" t="s">
        <v>986</v>
      </c>
      <c r="G802" s="34" t="s">
        <v>987</v>
      </c>
    </row>
    <row r="803" spans="1:7" ht="15" customHeight="1" x14ac:dyDescent="0.55000000000000004">
      <c r="D803" s="9" t="str">
        <f>LEFT(INDEX(D:D,ROW()-1),3)&amp;DEC2HEX(4+HEX2DEC(MID(INDEX(D:D,ROW()-1),4,7)),7)</f>
        <v>0x8005C924</v>
      </c>
      <c r="E803" s="37" t="str">
        <f>"beq r3, r0, "&amp;D807</f>
        <v>beq r3, r0, 0x8005C934</v>
      </c>
      <c r="F803" s="30" t="s">
        <v>975</v>
      </c>
      <c r="G803" s="34" t="s">
        <v>988</v>
      </c>
    </row>
    <row r="804" spans="1:7" ht="15" customHeight="1" x14ac:dyDescent="0.55000000000000004">
      <c r="D804" s="9" t="str">
        <f>LEFT(INDEX(D:D,ROW()-1),3)&amp;DEC2HEX(4+HEX2DEC(MID(INDEX(D:D,ROW()-1),4,7)),7)</f>
        <v>0x8005C928</v>
      </c>
      <c r="E804" t="s">
        <v>989</v>
      </c>
      <c r="F804" s="30" t="s">
        <v>990</v>
      </c>
    </row>
    <row r="805" spans="1:7" ht="15" customHeight="1" x14ac:dyDescent="0.55000000000000004">
      <c r="A805" s="7" t="s">
        <v>35</v>
      </c>
      <c r="C805" s="9" t="s">
        <v>29</v>
      </c>
      <c r="D805" s="9" t="str">
        <f>LEFT(INDEX(D:D,ROW()-1),3)&amp;DEC2HEX(4+HEX2DEC(MID(INDEX(D:D,ROW()-1),4,7)),7)</f>
        <v>0x8005C92C</v>
      </c>
      <c r="E805" t="s">
        <v>991</v>
      </c>
      <c r="F805" s="30" t="s">
        <v>992</v>
      </c>
      <c r="G805" s="34" t="s">
        <v>993</v>
      </c>
    </row>
    <row r="806" spans="1:7" ht="15" customHeight="1" x14ac:dyDescent="0.55000000000000004">
      <c r="D806" s="9" t="str">
        <f>LEFT(INDEX(D:D,ROW()-1),3)&amp;DEC2HEX(4+HEX2DEC(MID(INDEX(D:D,ROW()-1),4,7)),7)</f>
        <v>0x8005C930</v>
      </c>
      <c r="E806" t="s">
        <v>994</v>
      </c>
      <c r="F806" s="30" t="s">
        <v>995</v>
      </c>
      <c r="G806" s="34" t="s">
        <v>996</v>
      </c>
    </row>
    <row r="807" spans="1:7" ht="15" customHeight="1" x14ac:dyDescent="0.55000000000000004">
      <c r="D807" s="39" t="str">
        <f>LEFT(INDEX(D:D,ROW()-1),3)&amp;DEC2HEX(4+HEX2DEC(MID(INDEX(D:D,ROW()-1),4,7)),7)</f>
        <v>0x8005C934</v>
      </c>
      <c r="E807" t="s">
        <v>997</v>
      </c>
      <c r="F807" s="30" t="s">
        <v>998</v>
      </c>
      <c r="G807" s="34" t="s">
        <v>999</v>
      </c>
    </row>
    <row r="808" spans="1:7" ht="15" customHeight="1" x14ac:dyDescent="0.55000000000000004">
      <c r="D808" s="9" t="str">
        <f>LEFT(INDEX(D:D,ROW()-1),3)&amp;DEC2HEX(4+HEX2DEC(MID(INDEX(D:D,ROW()-1),4,7)),7)</f>
        <v>0x8005C938</v>
      </c>
      <c r="E808" s="47" t="str">
        <f>"beq r3, r0, "&amp;D812</f>
        <v>beq r3, r0, 0x8005C948</v>
      </c>
      <c r="F808" s="30" t="s">
        <v>975</v>
      </c>
      <c r="G808" s="34" t="s">
        <v>1000</v>
      </c>
    </row>
    <row r="809" spans="1:7" ht="15" customHeight="1" x14ac:dyDescent="0.55000000000000004">
      <c r="D809" s="9" t="str">
        <f>LEFT(INDEX(D:D,ROW()-1),3)&amp;DEC2HEX(4+HEX2DEC(MID(INDEX(D:D,ROW()-1),4,7)),7)</f>
        <v>0x8005C93C</v>
      </c>
      <c r="E809" t="s">
        <v>1001</v>
      </c>
      <c r="F809" s="30" t="s">
        <v>1002</v>
      </c>
    </row>
    <row r="810" spans="1:7" ht="15" customHeight="1" x14ac:dyDescent="0.55000000000000004">
      <c r="A810" s="7" t="s">
        <v>35</v>
      </c>
      <c r="C810" s="9" t="s">
        <v>29</v>
      </c>
      <c r="D810" s="9" t="str">
        <f>LEFT(INDEX(D:D,ROW()-1),3)&amp;DEC2HEX(4+HEX2DEC(MID(INDEX(D:D,ROW()-1),4,7)),7)</f>
        <v>0x8005C940</v>
      </c>
      <c r="E810" t="s">
        <v>1003</v>
      </c>
      <c r="F810" s="30" t="s">
        <v>1004</v>
      </c>
      <c r="G810" s="34" t="s">
        <v>1005</v>
      </c>
    </row>
    <row r="811" spans="1:7" ht="15" customHeight="1" x14ac:dyDescent="0.55000000000000004">
      <c r="D811" s="9" t="str">
        <f>LEFT(INDEX(D:D,ROW()-1),3)&amp;DEC2HEX(4+HEX2DEC(MID(INDEX(D:D,ROW()-1),4,7)),7)</f>
        <v>0x8005C944</v>
      </c>
      <c r="E811" t="s">
        <v>1006</v>
      </c>
      <c r="F811" s="30" t="s">
        <v>1007</v>
      </c>
      <c r="G811" s="34" t="s">
        <v>1008</v>
      </c>
    </row>
    <row r="812" spans="1:7" ht="15" customHeight="1" x14ac:dyDescent="0.55000000000000004">
      <c r="D812" s="54" t="str">
        <f>LEFT(INDEX(D:D,ROW()-1),3)&amp;DEC2HEX(4+HEX2DEC(MID(INDEX(D:D,ROW()-1),4,7)),7)</f>
        <v>0x8005C948</v>
      </c>
      <c r="E812" t="s">
        <v>1009</v>
      </c>
      <c r="F812" s="30" t="s">
        <v>1010</v>
      </c>
      <c r="G812" s="34" t="s">
        <v>1011</v>
      </c>
    </row>
    <row r="813" spans="1:7" ht="15" customHeight="1" x14ac:dyDescent="0.55000000000000004">
      <c r="D813" s="9" t="str">
        <f>LEFT(INDEX(D:D,ROW()-1),3)&amp;DEC2HEX(4+HEX2DEC(MID(INDEX(D:D,ROW()-1),4,7)),7)</f>
        <v>0x8005C94C</v>
      </c>
      <c r="E813" s="49" t="str">
        <f>"beq r3, r0, "&amp;D817</f>
        <v>beq r3, r0, 0x8005C95C</v>
      </c>
      <c r="F813" s="30" t="s">
        <v>975</v>
      </c>
      <c r="G813" s="34" t="s">
        <v>1012</v>
      </c>
    </row>
    <row r="814" spans="1:7" ht="15" customHeight="1" x14ac:dyDescent="0.55000000000000004">
      <c r="D814" s="9" t="str">
        <f>LEFT(INDEX(D:D,ROW()-1),3)&amp;DEC2HEX(4+HEX2DEC(MID(INDEX(D:D,ROW()-1),4,7)),7)</f>
        <v>0x8005C950</v>
      </c>
      <c r="E814" t="s">
        <v>1013</v>
      </c>
      <c r="F814" s="30" t="s">
        <v>1014</v>
      </c>
    </row>
    <row r="815" spans="1:7" ht="15" customHeight="1" x14ac:dyDescent="0.55000000000000004">
      <c r="A815" s="7" t="s">
        <v>35</v>
      </c>
      <c r="C815" s="9" t="s">
        <v>29</v>
      </c>
      <c r="D815" s="9" t="str">
        <f>LEFT(INDEX(D:D,ROW()-1),3)&amp;DEC2HEX(4+HEX2DEC(MID(INDEX(D:D,ROW()-1),4,7)),7)</f>
        <v>0x8005C954</v>
      </c>
      <c r="E815" t="s">
        <v>991</v>
      </c>
      <c r="F815" s="30" t="s">
        <v>992</v>
      </c>
      <c r="G815" s="34" t="s">
        <v>1015</v>
      </c>
    </row>
    <row r="816" spans="1:7" ht="15" customHeight="1" x14ac:dyDescent="0.55000000000000004">
      <c r="D816" s="9" t="str">
        <f>LEFT(INDEX(D:D,ROW()-1),3)&amp;DEC2HEX(4+HEX2DEC(MID(INDEX(D:D,ROW()-1),4,7)),7)</f>
        <v>0x8005C958</v>
      </c>
      <c r="E816" t="s">
        <v>1016</v>
      </c>
      <c r="F816" s="30" t="s">
        <v>1017</v>
      </c>
      <c r="G816" s="34" t="s">
        <v>1018</v>
      </c>
    </row>
    <row r="817" spans="1:7" ht="15" customHeight="1" x14ac:dyDescent="0.55000000000000004">
      <c r="D817" s="50" t="str">
        <f>LEFT(INDEX(D:D,ROW()-1),3)&amp;DEC2HEX(4+HEX2DEC(MID(INDEX(D:D,ROW()-1),4,7)),7)</f>
        <v>0x8005C95C</v>
      </c>
      <c r="E817" t="s">
        <v>1019</v>
      </c>
      <c r="F817" s="30" t="s">
        <v>1020</v>
      </c>
      <c r="G817" s="34" t="s">
        <v>1021</v>
      </c>
    </row>
    <row r="818" spans="1:7" ht="15" customHeight="1" x14ac:dyDescent="0.55000000000000004">
      <c r="D818" s="9" t="str">
        <f>LEFT(INDEX(D:D,ROW()-1),3)&amp;DEC2HEX(4+HEX2DEC(MID(INDEX(D:D,ROW()-1),4,7)),7)</f>
        <v>0x8005C960</v>
      </c>
      <c r="E818" s="51" t="str">
        <f>"beq r3, r0, "&amp;D822</f>
        <v>beq r3, r0, 0x8005C970</v>
      </c>
      <c r="F818" s="30" t="s">
        <v>975</v>
      </c>
    </row>
    <row r="819" spans="1:7" ht="15" customHeight="1" x14ac:dyDescent="0.55000000000000004">
      <c r="D819" s="9" t="str">
        <f>LEFT(INDEX(D:D,ROW()-1),3)&amp;DEC2HEX(4+HEX2DEC(MID(INDEX(D:D,ROW()-1),4,7)),7)</f>
        <v>0x8005C964</v>
      </c>
      <c r="E819" t="s">
        <v>34</v>
      </c>
      <c r="F819" s="30" t="s">
        <v>601</v>
      </c>
    </row>
    <row r="820" spans="1:7" ht="15" customHeight="1" x14ac:dyDescent="0.55000000000000004">
      <c r="A820" s="7" t="s">
        <v>35</v>
      </c>
      <c r="C820" s="9" t="s">
        <v>29</v>
      </c>
      <c r="D820" s="9" t="str">
        <f>LEFT(INDEX(D:D,ROW()-1),3)&amp;DEC2HEX(4+HEX2DEC(MID(INDEX(D:D,ROW()-1),4,7)),7)</f>
        <v>0x8005C968</v>
      </c>
      <c r="E820" t="s">
        <v>979</v>
      </c>
      <c r="F820" s="30" t="s">
        <v>980</v>
      </c>
      <c r="G820" s="34" t="s">
        <v>1022</v>
      </c>
    </row>
    <row r="821" spans="1:7" ht="15" customHeight="1" x14ac:dyDescent="0.55000000000000004">
      <c r="D821" s="9" t="str">
        <f>LEFT(INDEX(D:D,ROW()-1),3)&amp;DEC2HEX(4+HEX2DEC(MID(INDEX(D:D,ROW()-1),4,7)),7)</f>
        <v>0x8005C96C</v>
      </c>
      <c r="E821" t="s">
        <v>1023</v>
      </c>
      <c r="F821" s="30" t="s">
        <v>1024</v>
      </c>
      <c r="G821" s="34" t="s">
        <v>1025</v>
      </c>
    </row>
    <row r="822" spans="1:7" ht="15" customHeight="1" x14ac:dyDescent="0.55000000000000004">
      <c r="D822" s="52" t="str">
        <f>LEFT(INDEX(D:D,ROW()-1),3)&amp;DEC2HEX(4+HEX2DEC(MID(INDEX(D:D,ROW()-1),4,7)),7)</f>
        <v>0x8005C970</v>
      </c>
      <c r="E822" s="53" t="str">
        <f>"j "&amp;D829</f>
        <v>j 0x80027108</v>
      </c>
      <c r="F822" s="30" t="s">
        <v>1026</v>
      </c>
    </row>
    <row r="823" spans="1:7" ht="15" customHeight="1" x14ac:dyDescent="0.55000000000000004">
      <c r="D823" s="9" t="str">
        <f>LEFT(INDEX(D:D,ROW()-1),3)&amp;DEC2HEX(4+HEX2DEC(MID(INDEX(D:D,ROW()-1),4,7)),7)</f>
        <v>0x8005C974</v>
      </c>
      <c r="E823" t="s">
        <v>1027</v>
      </c>
      <c r="F823" s="30" t="s">
        <v>1028</v>
      </c>
      <c r="G823" s="34" t="s">
        <v>1029</v>
      </c>
    </row>
    <row r="824" spans="1:7" ht="15" customHeight="1" x14ac:dyDescent="0.55000000000000004">
      <c r="D824" s="72" t="str">
        <f>LEFT(INDEX(D:D,ROW()-1),3)&amp;DEC2HEX(4+HEX2DEC(MID(INDEX(D:D,ROW()-1),4,7)),7)</f>
        <v>0x8005C978</v>
      </c>
      <c r="E824" t="s">
        <v>34</v>
      </c>
      <c r="F824" s="30" t="s">
        <v>601</v>
      </c>
    </row>
    <row r="825" spans="1:7" ht="15" customHeight="1" x14ac:dyDescent="0.55000000000000004">
      <c r="D825" s="9" t="str">
        <f>LEFT(INDEX(D:D,ROW()-1),3)&amp;DEC2HEX(4+HEX2DEC(MID(INDEX(D:D,ROW()-1),4,7)),7)</f>
        <v>0x8005C97C</v>
      </c>
      <c r="E825" t="s">
        <v>38</v>
      </c>
      <c r="F825" s="30" t="s">
        <v>665</v>
      </c>
    </row>
    <row r="826" spans="1:7" ht="15" customHeight="1" x14ac:dyDescent="0.55000000000000004">
      <c r="D826" s="9" t="str">
        <f>LEFT(INDEX(D:D,ROW()-1),3)&amp;DEC2HEX(4+HEX2DEC(MID(INDEX(D:D,ROW()-1),4,7)),7)</f>
        <v>0x8005C980</v>
      </c>
      <c r="E826" t="s">
        <v>34</v>
      </c>
      <c r="F826" s="30" t="s">
        <v>601</v>
      </c>
    </row>
    <row r="827" spans="1:7" ht="15" customHeight="1" x14ac:dyDescent="0.55000000000000004">
      <c r="D827" s="9" t="str">
        <f>LEFT(INDEX(D:D,ROW()-1),3)&amp;DEC2HEX(4+HEX2DEC(MID(INDEX(D:D,ROW()-1),4,7)),7)</f>
        <v>0x8005C984</v>
      </c>
      <c r="F827" s="30" t="s">
        <v>27</v>
      </c>
    </row>
    <row r="829" spans="1:7" ht="15" customHeight="1" x14ac:dyDescent="0.55000000000000004">
      <c r="A829" s="7" t="s">
        <v>23</v>
      </c>
      <c r="C829" s="9" t="s">
        <v>29</v>
      </c>
      <c r="D829" s="46" t="s">
        <v>1030</v>
      </c>
      <c r="E829" t="s">
        <v>1031</v>
      </c>
      <c r="F829" s="30" t="s">
        <v>1032</v>
      </c>
      <c r="G829" s="34" t="s">
        <v>1033</v>
      </c>
    </row>
    <row r="830" spans="1:7" ht="15" customHeight="1" x14ac:dyDescent="0.55000000000000004">
      <c r="D830" s="9" t="str">
        <f>LEFT(INDEX(D:D,ROW()-1),3)&amp;DEC2HEX(4+HEX2DEC(MID(INDEX(D:D,ROW()-1),4,7)),7)</f>
        <v>0x8002710C</v>
      </c>
      <c r="E830" s="55" t="str">
        <f>"beq r3, r0, "&amp;D834</f>
        <v>beq r3, r0, 0x8002711C</v>
      </c>
      <c r="F830" s="30" t="s">
        <v>975</v>
      </c>
      <c r="G830" s="34" t="s">
        <v>1154</v>
      </c>
    </row>
    <row r="831" spans="1:7" ht="15" customHeight="1" x14ac:dyDescent="0.55000000000000004">
      <c r="D831" s="9" t="str">
        <f>LEFT(INDEX(D:D,ROW()-1),3)&amp;DEC2HEX(4+HEX2DEC(MID(INDEX(D:D,ROW()-1),4,7)),7)</f>
        <v>0x80027110</v>
      </c>
      <c r="E831" t="s">
        <v>34</v>
      </c>
      <c r="F831" s="30" t="s">
        <v>601</v>
      </c>
    </row>
    <row r="832" spans="1:7" ht="15" customHeight="1" x14ac:dyDescent="0.55000000000000004">
      <c r="A832" s="7" t="s">
        <v>35</v>
      </c>
      <c r="C832" s="9" t="s">
        <v>29</v>
      </c>
      <c r="D832" s="9" t="str">
        <f>LEFT(INDEX(D:D,ROW()-1),3)&amp;DEC2HEX(4+HEX2DEC(MID(INDEX(D:D,ROW()-1),4,7)),7)</f>
        <v>0x80027114</v>
      </c>
      <c r="E832" t="s">
        <v>1034</v>
      </c>
      <c r="F832" s="30" t="s">
        <v>1035</v>
      </c>
      <c r="G832" s="34" t="s">
        <v>1036</v>
      </c>
    </row>
    <row r="833" spans="1:7" ht="15" customHeight="1" x14ac:dyDescent="0.55000000000000004">
      <c r="D833" s="9" t="str">
        <f>LEFT(INDEX(D:D,ROW()-1),3)&amp;DEC2HEX(4+HEX2DEC(MID(INDEX(D:D,ROW()-1),4,7)),7)</f>
        <v>0x80027118</v>
      </c>
      <c r="E833" t="s">
        <v>1037</v>
      </c>
      <c r="F833" s="30" t="s">
        <v>1038</v>
      </c>
      <c r="G833" s="34" t="s">
        <v>1039</v>
      </c>
    </row>
    <row r="834" spans="1:7" ht="15" customHeight="1" x14ac:dyDescent="0.55000000000000004">
      <c r="D834" s="48" t="str">
        <f>LEFT(INDEX(D:D,ROW()-1),3)&amp;DEC2HEX(4+HEX2DEC(MID(INDEX(D:D,ROW()-1),4,7)),7)</f>
        <v>0x8002711C</v>
      </c>
      <c r="E834" s="59" t="str">
        <f>"j "&amp;D824</f>
        <v>j 0x8005C978</v>
      </c>
      <c r="F834" s="30" t="s">
        <v>1040</v>
      </c>
    </row>
    <row r="835" spans="1:7" ht="15" customHeight="1" x14ac:dyDescent="0.55000000000000004">
      <c r="D835" s="9" t="str">
        <f>LEFT(INDEX(D:D,ROW()-1),3)&amp;DEC2HEX(4+HEX2DEC(MID(INDEX(D:D,ROW()-1),4,7)),7)</f>
        <v>0x80027120</v>
      </c>
      <c r="E835" t="s">
        <v>34</v>
      </c>
      <c r="F835" s="30" t="s">
        <v>601</v>
      </c>
    </row>
    <row r="836" spans="1:7" ht="15" customHeight="1" x14ac:dyDescent="0.55000000000000004">
      <c r="D836" s="9" t="str">
        <f>LEFT(INDEX(D:D,ROW()-1),3)&amp;DEC2HEX(4+HEX2DEC(MID(INDEX(D:D,ROW()-1),4,7)),7)</f>
        <v>0x80027124</v>
      </c>
      <c r="F836" s="30" t="s">
        <v>27</v>
      </c>
    </row>
    <row r="838" spans="1:7" ht="15" customHeight="1" x14ac:dyDescent="0.55000000000000004">
      <c r="A838" s="7" t="s">
        <v>23</v>
      </c>
      <c r="C838" s="9" t="s">
        <v>68</v>
      </c>
      <c r="D838" s="9" t="s">
        <v>1041</v>
      </c>
      <c r="E838" s="61" t="str">
        <f>"jal "&amp;D850</f>
        <v>jal 0x8013E3C8</v>
      </c>
      <c r="F838" s="30" t="s">
        <v>1042</v>
      </c>
    </row>
    <row r="839" spans="1:7" ht="15" customHeight="1" x14ac:dyDescent="0.55000000000000004">
      <c r="D839" s="9" t="str">
        <f>LEFT(INDEX(D:D,ROW()-1),3)&amp;DEC2HEX(4+HEX2DEC(MID(INDEX(D:D,ROW()-1),4,7)),7)</f>
        <v>0x80122F5C</v>
      </c>
      <c r="E839" t="s">
        <v>34</v>
      </c>
      <c r="F839" s="30" t="s">
        <v>601</v>
      </c>
    </row>
    <row r="840" spans="1:7" ht="15" customHeight="1" x14ac:dyDescent="0.55000000000000004">
      <c r="D840" s="9" t="str">
        <f>LEFT(INDEX(D:D,ROW()-1),3)&amp;DEC2HEX(4+HEX2DEC(MID(INDEX(D:D,ROW()-1),4,7)),7)</f>
        <v>0x80122F60</v>
      </c>
      <c r="E840" t="s">
        <v>1109</v>
      </c>
      <c r="F840" s="30" t="s">
        <v>1043</v>
      </c>
    </row>
    <row r="841" spans="1:7" ht="15" customHeight="1" x14ac:dyDescent="0.55000000000000004">
      <c r="D841" s="9" t="str">
        <f>LEFT(INDEX(D:D,ROW()-1),3)&amp;DEC2HEX(4+HEX2DEC(MID(INDEX(D:D,ROW()-1),4,7)),7)</f>
        <v>0x80122F64</v>
      </c>
      <c r="E841" t="s">
        <v>34</v>
      </c>
      <c r="F841" s="30" t="s">
        <v>601</v>
      </c>
    </row>
    <row r="842" spans="1:7" ht="15" customHeight="1" x14ac:dyDescent="0.55000000000000004">
      <c r="D842" s="9" t="str">
        <f>LEFT(INDEX(D:D,ROW()-1),3)&amp;DEC2HEX(4+HEX2DEC(MID(INDEX(D:D,ROW()-1),4,7)),7)</f>
        <v>0x80122F68</v>
      </c>
      <c r="F842" s="30" t="s">
        <v>27</v>
      </c>
    </row>
    <row r="844" spans="1:7" ht="15" customHeight="1" x14ac:dyDescent="0.55000000000000004">
      <c r="A844" s="7" t="s">
        <v>23</v>
      </c>
      <c r="C844" s="9" t="s">
        <v>68</v>
      </c>
      <c r="D844" s="9" t="s">
        <v>1044</v>
      </c>
      <c r="E844" s="63" t="str">
        <f>"jal "&amp;D882</f>
        <v>jal 0x8013E448</v>
      </c>
      <c r="F844" s="30" t="s">
        <v>1045</v>
      </c>
    </row>
    <row r="845" spans="1:7" ht="15" customHeight="1" x14ac:dyDescent="0.55000000000000004">
      <c r="D845" s="9" t="str">
        <f>LEFT(INDEX(D:D,ROW()-1),3)&amp;DEC2HEX(4+HEX2DEC(MID(INDEX(D:D,ROW()-1),4,7)),7)</f>
        <v>0x80122EB0</v>
      </c>
      <c r="E845" t="s">
        <v>34</v>
      </c>
      <c r="F845" s="30" t="s">
        <v>601</v>
      </c>
    </row>
    <row r="846" spans="1:7" ht="15" customHeight="1" x14ac:dyDescent="0.55000000000000004">
      <c r="D846" s="9" t="str">
        <f>LEFT(INDEX(D:D,ROW()-1),3)&amp;DEC2HEX(4+HEX2DEC(MID(INDEX(D:D,ROW()-1),4,7)),7)</f>
        <v>0x80122EB4</v>
      </c>
      <c r="E846" t="s">
        <v>1110</v>
      </c>
      <c r="F846" s="30" t="s">
        <v>1046</v>
      </c>
    </row>
    <row r="847" spans="1:7" ht="15" customHeight="1" x14ac:dyDescent="0.55000000000000004">
      <c r="D847" s="9" t="str">
        <f>LEFT(INDEX(D:D,ROW()-1),3)&amp;DEC2HEX(4+HEX2DEC(MID(INDEX(D:D,ROW()-1),4,7)),7)</f>
        <v>0x80122EB8</v>
      </c>
      <c r="E847" t="s">
        <v>34</v>
      </c>
      <c r="F847" s="30" t="s">
        <v>601</v>
      </c>
    </row>
    <row r="848" spans="1:7" ht="15" customHeight="1" x14ac:dyDescent="0.55000000000000004">
      <c r="D848" s="9" t="str">
        <f>LEFT(INDEX(D:D,ROW()-1),3)&amp;DEC2HEX(4+HEX2DEC(MID(INDEX(D:D,ROW()-1),4,7)),7)</f>
        <v>0x80122EBC</v>
      </c>
      <c r="F848" s="30" t="s">
        <v>27</v>
      </c>
    </row>
    <row r="850" spans="1:6" ht="15" customHeight="1" x14ac:dyDescent="0.55000000000000004">
      <c r="A850" s="7" t="s">
        <v>23</v>
      </c>
      <c r="C850" s="9" t="s">
        <v>68</v>
      </c>
      <c r="D850" s="67" t="s">
        <v>1047</v>
      </c>
      <c r="E850" t="s">
        <v>1048</v>
      </c>
      <c r="F850" s="30" t="s">
        <v>1049</v>
      </c>
    </row>
    <row r="851" spans="1:6" ht="15" customHeight="1" x14ac:dyDescent="0.55000000000000004">
      <c r="D851" s="9" t="str">
        <f>LEFT(INDEX(D:D,ROW()-1),3)&amp;DEC2HEX(4+HEX2DEC(MID(INDEX(D:D,ROW()-1),4,7)),7)</f>
        <v>0x8013E3CC</v>
      </c>
      <c r="E851" t="s">
        <v>1050</v>
      </c>
      <c r="F851" s="30" t="s">
        <v>1051</v>
      </c>
    </row>
    <row r="852" spans="1:6" ht="15" customHeight="1" x14ac:dyDescent="0.55000000000000004">
      <c r="D852" s="9" t="str">
        <f>LEFT(INDEX(D:D,ROW()-1),3)&amp;DEC2HEX(4+HEX2DEC(MID(INDEX(D:D,ROW()-1),4,7)),7)</f>
        <v>0x8013E3D0</v>
      </c>
      <c r="E852" t="s">
        <v>34</v>
      </c>
      <c r="F852" s="30" t="s">
        <v>601</v>
      </c>
    </row>
    <row r="853" spans="1:6" ht="15" customHeight="1" x14ac:dyDescent="0.55000000000000004">
      <c r="D853" s="9" t="str">
        <f>LEFT(INDEX(D:D,ROW()-1),3)&amp;DEC2HEX(4+HEX2DEC(MID(INDEX(D:D,ROW()-1),4,7)),7)</f>
        <v>0x8013E3D4</v>
      </c>
      <c r="E853" t="s">
        <v>67</v>
      </c>
      <c r="F853" s="30" t="s">
        <v>1052</v>
      </c>
    </row>
    <row r="854" spans="1:6" ht="15" customHeight="1" x14ac:dyDescent="0.55000000000000004">
      <c r="D854" s="9" t="str">
        <f>LEFT(INDEX(D:D,ROW()-1),3)&amp;DEC2HEX(4+HEX2DEC(MID(INDEX(D:D,ROW()-1),4,7)),7)</f>
        <v>0x8013E3D8</v>
      </c>
      <c r="E854" t="s">
        <v>1053</v>
      </c>
      <c r="F854" s="30" t="s">
        <v>1054</v>
      </c>
    </row>
    <row r="855" spans="1:6" ht="15" customHeight="1" x14ac:dyDescent="0.55000000000000004">
      <c r="D855" s="9" t="str">
        <f>LEFT(INDEX(D:D,ROW()-1),3)&amp;DEC2HEX(4+HEX2DEC(MID(INDEX(D:D,ROW()-1),4,7)),7)</f>
        <v>0x8013E3DC</v>
      </c>
      <c r="E855" t="s">
        <v>1055</v>
      </c>
      <c r="F855" s="30" t="s">
        <v>1056</v>
      </c>
    </row>
    <row r="856" spans="1:6" ht="15" customHeight="1" x14ac:dyDescent="0.55000000000000004">
      <c r="D856" s="9" t="str">
        <f>LEFT(INDEX(D:D,ROW()-1),3)&amp;DEC2HEX(4+HEX2DEC(MID(INDEX(D:D,ROW()-1),4,7)),7)</f>
        <v>0x8013E3E0</v>
      </c>
      <c r="E856" t="s">
        <v>1057</v>
      </c>
      <c r="F856" s="30" t="s">
        <v>1058</v>
      </c>
    </row>
    <row r="857" spans="1:6" ht="15" customHeight="1" x14ac:dyDescent="0.55000000000000004">
      <c r="D857" s="9" t="str">
        <f>LEFT(INDEX(D:D,ROW()-1),3)&amp;DEC2HEX(4+HEX2DEC(MID(INDEX(D:D,ROW()-1),4,7)),7)</f>
        <v>0x8013E3E4</v>
      </c>
      <c r="E857" t="s">
        <v>34</v>
      </c>
      <c r="F857" s="30" t="s">
        <v>601</v>
      </c>
    </row>
    <row r="858" spans="1:6" ht="15" customHeight="1" x14ac:dyDescent="0.55000000000000004">
      <c r="D858" s="9" t="str">
        <f>LEFT(INDEX(D:D,ROW()-1),3)&amp;DEC2HEX(4+HEX2DEC(MID(INDEX(D:D,ROW()-1),4,7)),7)</f>
        <v>0x8013E3E8</v>
      </c>
      <c r="E858" t="s">
        <v>67</v>
      </c>
      <c r="F858" s="30" t="s">
        <v>1052</v>
      </c>
    </row>
    <row r="859" spans="1:6" ht="15" customHeight="1" x14ac:dyDescent="0.55000000000000004">
      <c r="D859" s="9" t="str">
        <f>LEFT(INDEX(D:D,ROW()-1),3)&amp;DEC2HEX(4+HEX2DEC(MID(INDEX(D:D,ROW()-1),4,7)),7)</f>
        <v>0x8013E3EC</v>
      </c>
      <c r="E859" t="s">
        <v>1059</v>
      </c>
      <c r="F859" s="30" t="s">
        <v>1060</v>
      </c>
    </row>
    <row r="860" spans="1:6" ht="15" customHeight="1" x14ac:dyDescent="0.55000000000000004">
      <c r="D860" s="9" t="str">
        <f>LEFT(INDEX(D:D,ROW()-1),3)&amp;DEC2HEX(4+HEX2DEC(MID(INDEX(D:D,ROW()-1),4,7)),7)</f>
        <v>0x8013E3F0</v>
      </c>
      <c r="E860" t="s">
        <v>1061</v>
      </c>
      <c r="F860" s="30" t="s">
        <v>1062</v>
      </c>
    </row>
    <row r="861" spans="1:6" ht="15" customHeight="1" x14ac:dyDescent="0.55000000000000004">
      <c r="D861" s="9" t="str">
        <f>LEFT(INDEX(D:D,ROW()-1),3)&amp;DEC2HEX(4+HEX2DEC(MID(INDEX(D:D,ROW()-1),4,7)),7)</f>
        <v>0x8013E3F4</v>
      </c>
      <c r="E861" t="s">
        <v>1063</v>
      </c>
      <c r="F861" s="30" t="s">
        <v>1064</v>
      </c>
    </row>
    <row r="862" spans="1:6" ht="15" customHeight="1" x14ac:dyDescent="0.55000000000000004">
      <c r="D862" s="9" t="str">
        <f>LEFT(INDEX(D:D,ROW()-1),3)&amp;DEC2HEX(4+HEX2DEC(MID(INDEX(D:D,ROW()-1),4,7)),7)</f>
        <v>0x8013E3F8</v>
      </c>
      <c r="E862" t="s">
        <v>34</v>
      </c>
      <c r="F862" s="30" t="s">
        <v>601</v>
      </c>
    </row>
    <row r="863" spans="1:6" ht="15" customHeight="1" x14ac:dyDescent="0.55000000000000004">
      <c r="D863" s="9" t="str">
        <f>LEFT(INDEX(D:D,ROW()-1),3)&amp;DEC2HEX(4+HEX2DEC(MID(INDEX(D:D,ROW()-1),4,7)),7)</f>
        <v>0x8013E3FC</v>
      </c>
      <c r="E863" t="s">
        <v>67</v>
      </c>
      <c r="F863" s="30" t="s">
        <v>1052</v>
      </c>
    </row>
    <row r="864" spans="1:6" ht="15" customHeight="1" x14ac:dyDescent="0.55000000000000004">
      <c r="D864" s="9" t="str">
        <f>LEFT(INDEX(D:D,ROW()-1),3)&amp;DEC2HEX(4+HEX2DEC(MID(INDEX(D:D,ROW()-1),4,7)),7)</f>
        <v>0x8013E400</v>
      </c>
      <c r="E864" t="s">
        <v>1065</v>
      </c>
      <c r="F864" s="30" t="s">
        <v>1066</v>
      </c>
    </row>
    <row r="865" spans="4:6" ht="15" customHeight="1" x14ac:dyDescent="0.55000000000000004">
      <c r="D865" s="9" t="str">
        <f>LEFT(INDEX(D:D,ROW()-1),3)&amp;DEC2HEX(4+HEX2DEC(MID(INDEX(D:D,ROW()-1),4,7)),7)</f>
        <v>0x8013E404</v>
      </c>
      <c r="E865" t="s">
        <v>1067</v>
      </c>
      <c r="F865" s="30" t="s">
        <v>1068</v>
      </c>
    </row>
    <row r="866" spans="4:6" ht="15" customHeight="1" x14ac:dyDescent="0.55000000000000004">
      <c r="D866" s="9" t="str">
        <f>LEFT(INDEX(D:D,ROW()-1),3)&amp;DEC2HEX(4+HEX2DEC(MID(INDEX(D:D,ROW()-1),4,7)),7)</f>
        <v>0x8013E408</v>
      </c>
      <c r="E866" t="s">
        <v>1069</v>
      </c>
      <c r="F866" s="30" t="s">
        <v>1070</v>
      </c>
    </row>
    <row r="867" spans="4:6" ht="15" customHeight="1" x14ac:dyDescent="0.55000000000000004">
      <c r="D867" s="9" t="str">
        <f>LEFT(INDEX(D:D,ROW()-1),3)&amp;DEC2HEX(4+HEX2DEC(MID(INDEX(D:D,ROW()-1),4,7)),7)</f>
        <v>0x8013E40C</v>
      </c>
      <c r="E867" t="s">
        <v>34</v>
      </c>
      <c r="F867" s="30" t="s">
        <v>601</v>
      </c>
    </row>
    <row r="868" spans="4:6" ht="15" customHeight="1" x14ac:dyDescent="0.55000000000000004">
      <c r="D868" s="9" t="str">
        <f>LEFT(INDEX(D:D,ROW()-1),3)&amp;DEC2HEX(4+HEX2DEC(MID(INDEX(D:D,ROW()-1),4,7)),7)</f>
        <v>0x8013E410</v>
      </c>
      <c r="E868" t="s">
        <v>67</v>
      </c>
      <c r="F868" s="30" t="s">
        <v>1052</v>
      </c>
    </row>
    <row r="869" spans="4:6" ht="15" customHeight="1" x14ac:dyDescent="0.55000000000000004">
      <c r="D869" s="9" t="str">
        <f>LEFT(INDEX(D:D,ROW()-1),3)&amp;DEC2HEX(4+HEX2DEC(MID(INDEX(D:D,ROW()-1),4,7)),7)</f>
        <v>0x8013E414</v>
      </c>
      <c r="E869" t="s">
        <v>1071</v>
      </c>
      <c r="F869" s="30" t="s">
        <v>1072</v>
      </c>
    </row>
    <row r="870" spans="4:6" ht="15" customHeight="1" x14ac:dyDescent="0.55000000000000004">
      <c r="D870" s="9" t="str">
        <f>LEFT(INDEX(D:D,ROW()-1),3)&amp;DEC2HEX(4+HEX2DEC(MID(INDEX(D:D,ROW()-1),4,7)),7)</f>
        <v>0x8013E418</v>
      </c>
      <c r="E870" t="s">
        <v>1073</v>
      </c>
      <c r="F870" s="30" t="s">
        <v>1074</v>
      </c>
    </row>
    <row r="871" spans="4:6" ht="15" customHeight="1" x14ac:dyDescent="0.55000000000000004">
      <c r="D871" s="9" t="str">
        <f>LEFT(INDEX(D:D,ROW()-1),3)&amp;DEC2HEX(4+HEX2DEC(MID(INDEX(D:D,ROW()-1),4,7)),7)</f>
        <v>0x8013E41C</v>
      </c>
      <c r="E871" t="s">
        <v>1075</v>
      </c>
      <c r="F871" s="30" t="s">
        <v>1076</v>
      </c>
    </row>
    <row r="872" spans="4:6" ht="15" customHeight="1" x14ac:dyDescent="0.55000000000000004">
      <c r="D872" s="9" t="str">
        <f>LEFT(INDEX(D:D,ROW()-1),3)&amp;DEC2HEX(4+HEX2DEC(MID(INDEX(D:D,ROW()-1),4,7)),7)</f>
        <v>0x8013E420</v>
      </c>
      <c r="E872" t="s">
        <v>34</v>
      </c>
      <c r="F872" s="30" t="s">
        <v>601</v>
      </c>
    </row>
    <row r="873" spans="4:6" ht="15" customHeight="1" x14ac:dyDescent="0.55000000000000004">
      <c r="D873" s="9" t="str">
        <f>LEFT(INDEX(D:D,ROW()-1),3)&amp;DEC2HEX(4+HEX2DEC(MID(INDEX(D:D,ROW()-1),4,7)),7)</f>
        <v>0x8013E424</v>
      </c>
      <c r="E873" t="s">
        <v>67</v>
      </c>
      <c r="F873" s="30" t="s">
        <v>1052</v>
      </c>
    </row>
    <row r="874" spans="4:6" ht="15" customHeight="1" x14ac:dyDescent="0.55000000000000004">
      <c r="D874" s="9" t="str">
        <f>LEFT(INDEX(D:D,ROW()-1),3)&amp;DEC2HEX(4+HEX2DEC(MID(INDEX(D:D,ROW()-1),4,7)),7)</f>
        <v>0x8013E428</v>
      </c>
      <c r="E874" t="s">
        <v>1077</v>
      </c>
      <c r="F874" s="30" t="s">
        <v>1078</v>
      </c>
    </row>
    <row r="875" spans="4:6" ht="15" customHeight="1" x14ac:dyDescent="0.55000000000000004">
      <c r="D875" s="9" t="str">
        <f>LEFT(INDEX(D:D,ROW()-1),3)&amp;DEC2HEX(4+HEX2DEC(MID(INDEX(D:D,ROW()-1),4,7)),7)</f>
        <v>0x8013E42C</v>
      </c>
      <c r="E875" t="s">
        <v>1079</v>
      </c>
      <c r="F875" s="30" t="s">
        <v>1080</v>
      </c>
    </row>
    <row r="876" spans="4:6" ht="15" customHeight="1" x14ac:dyDescent="0.55000000000000004">
      <c r="D876" s="9" t="str">
        <f>LEFT(INDEX(D:D,ROW()-1),3)&amp;DEC2HEX(4+HEX2DEC(MID(INDEX(D:D,ROW()-1),4,7)),7)</f>
        <v>0x8013E430</v>
      </c>
      <c r="E876" t="s">
        <v>1081</v>
      </c>
      <c r="F876" s="30" t="s">
        <v>1082</v>
      </c>
    </row>
    <row r="877" spans="4:6" ht="15" customHeight="1" x14ac:dyDescent="0.55000000000000004">
      <c r="D877" s="9" t="str">
        <f>LEFT(INDEX(D:D,ROW()-1),3)&amp;DEC2HEX(4+HEX2DEC(MID(INDEX(D:D,ROW()-1),4,7)),7)</f>
        <v>0x8013E434</v>
      </c>
      <c r="E877" t="s">
        <v>34</v>
      </c>
      <c r="F877" s="30" t="s">
        <v>601</v>
      </c>
    </row>
    <row r="878" spans="4:6" ht="15" customHeight="1" x14ac:dyDescent="0.55000000000000004">
      <c r="D878" s="9" t="str">
        <f>LEFT(INDEX(D:D,ROW()-1),3)&amp;DEC2HEX(4+HEX2DEC(MID(INDEX(D:D,ROW()-1),4,7)),7)</f>
        <v>0x8013E438</v>
      </c>
      <c r="E878" t="s">
        <v>67</v>
      </c>
      <c r="F878" s="30" t="s">
        <v>1052</v>
      </c>
    </row>
    <row r="879" spans="4:6" ht="15" customHeight="1" x14ac:dyDescent="0.55000000000000004">
      <c r="D879" s="9" t="str">
        <f>LEFT(INDEX(D:D,ROW()-1),3)&amp;DEC2HEX(4+HEX2DEC(MID(INDEX(D:D,ROW()-1),4,7)),7)</f>
        <v>0x8013E43C</v>
      </c>
      <c r="E879" t="s">
        <v>1083</v>
      </c>
      <c r="F879" s="30" t="s">
        <v>1084</v>
      </c>
    </row>
    <row r="880" spans="4:6" ht="15" customHeight="1" x14ac:dyDescent="0.55000000000000004">
      <c r="D880" s="9" t="str">
        <f>LEFT(INDEX(D:D,ROW()-1),3)&amp;DEC2HEX(4+HEX2DEC(MID(INDEX(D:D,ROW()-1),4,7)),7)</f>
        <v>0x8013E440</v>
      </c>
      <c r="E880" t="s">
        <v>38</v>
      </c>
      <c r="F880" s="30" t="s">
        <v>665</v>
      </c>
    </row>
    <row r="881" spans="1:6" ht="15" customHeight="1" x14ac:dyDescent="0.55000000000000004">
      <c r="D881" s="9" t="str">
        <f>LEFT(INDEX(D:D,ROW()-1),3)&amp;DEC2HEX(4+HEX2DEC(MID(INDEX(D:D,ROW()-1),4,7)),7)</f>
        <v>0x8013E444</v>
      </c>
      <c r="E881" t="s">
        <v>34</v>
      </c>
      <c r="F881" s="30" t="s">
        <v>601</v>
      </c>
    </row>
    <row r="882" spans="1:6" ht="15" customHeight="1" x14ac:dyDescent="0.55000000000000004">
      <c r="D882" s="64" t="str">
        <f>LEFT(INDEX(D:D,ROW()-1),3)&amp;DEC2HEX(4+HEX2DEC(MID(INDEX(D:D,ROW()-1),4,7)),7)</f>
        <v>0x8013E448</v>
      </c>
      <c r="E882" t="s">
        <v>1085</v>
      </c>
      <c r="F882" s="30" t="s">
        <v>1086</v>
      </c>
    </row>
    <row r="883" spans="1:6" ht="15" customHeight="1" x14ac:dyDescent="0.55000000000000004">
      <c r="D883" s="9" t="str">
        <f>LEFT(INDEX(D:D,ROW()-1),3)&amp;DEC2HEX(4+HEX2DEC(MID(INDEX(D:D,ROW()-1),4,7)),7)</f>
        <v>0x8013E44C</v>
      </c>
      <c r="E883" s="65" t="str">
        <f>"bne r2, r16, "&amp;D886</f>
        <v>bne r2, r16, 0x8013E458</v>
      </c>
      <c r="F883" s="30" t="s">
        <v>1087</v>
      </c>
    </row>
    <row r="884" spans="1:6" ht="15" customHeight="1" x14ac:dyDescent="0.55000000000000004">
      <c r="D884" s="9" t="str">
        <f>LEFT(INDEX(D:D,ROW()-1),3)&amp;DEC2HEX(4+HEX2DEC(MID(INDEX(D:D,ROW()-1),4,7)),7)</f>
        <v>0x8013E450</v>
      </c>
      <c r="E884" t="s">
        <v>1088</v>
      </c>
      <c r="F884" s="30" t="s">
        <v>1089</v>
      </c>
    </row>
    <row r="885" spans="1:6" ht="15" customHeight="1" x14ac:dyDescent="0.55000000000000004">
      <c r="A885" s="7" t="s">
        <v>35</v>
      </c>
      <c r="C885" s="9" t="s">
        <v>68</v>
      </c>
      <c r="D885" s="9" t="str">
        <f>LEFT(INDEX(D:D,ROW()-1),3)&amp;DEC2HEX(4+HEX2DEC(MID(INDEX(D:D,ROW()-1),4,7)),7)</f>
        <v>0x8013E454</v>
      </c>
      <c r="E885" t="s">
        <v>654</v>
      </c>
      <c r="F885" s="30" t="s">
        <v>655</v>
      </c>
    </row>
    <row r="886" spans="1:6" ht="15" customHeight="1" x14ac:dyDescent="0.55000000000000004">
      <c r="D886" s="69" t="str">
        <f>LEFT(INDEX(D:D,ROW()-1),3)&amp;DEC2HEX(4+HEX2DEC(MID(INDEX(D:D,ROW()-1),4,7)),7)</f>
        <v>0x8013E458</v>
      </c>
      <c r="E886" t="s">
        <v>549</v>
      </c>
      <c r="F886" s="30" t="s">
        <v>1090</v>
      </c>
    </row>
    <row r="887" spans="1:6" ht="15" customHeight="1" x14ac:dyDescent="0.55000000000000004">
      <c r="D887" s="9" t="str">
        <f>LEFT(INDEX(D:D,ROW()-1),3)&amp;DEC2HEX(4+HEX2DEC(MID(INDEX(D:D,ROW()-1),4,7)),7)</f>
        <v>0x8013E45C</v>
      </c>
      <c r="E887" t="s">
        <v>1091</v>
      </c>
      <c r="F887" s="30" t="s">
        <v>1092</v>
      </c>
    </row>
    <row r="888" spans="1:6" ht="15" customHeight="1" x14ac:dyDescent="0.55000000000000004">
      <c r="D888" s="9" t="str">
        <f>LEFT(INDEX(D:D,ROW()-1),3)&amp;DEC2HEX(4+HEX2DEC(MID(INDEX(D:D,ROW()-1),4,7)),7)</f>
        <v>0x8013E460</v>
      </c>
      <c r="E888" s="66" t="str">
        <f>"bne r2, r16, "&amp;D891</f>
        <v>bne r2, r16, 0x8013E46C</v>
      </c>
      <c r="F888" s="30" t="s">
        <v>1087</v>
      </c>
    </row>
    <row r="889" spans="1:6" ht="15" customHeight="1" x14ac:dyDescent="0.55000000000000004">
      <c r="D889" s="9" t="str">
        <f>LEFT(INDEX(D:D,ROW()-1),3)&amp;DEC2HEX(4+HEX2DEC(MID(INDEX(D:D,ROW()-1),4,7)),7)</f>
        <v>0x8013E464</v>
      </c>
      <c r="E889" t="s">
        <v>1088</v>
      </c>
      <c r="F889" s="30" t="s">
        <v>1089</v>
      </c>
    </row>
    <row r="890" spans="1:6" ht="15" customHeight="1" x14ac:dyDescent="0.55000000000000004">
      <c r="A890" s="7" t="s">
        <v>35</v>
      </c>
      <c r="C890" s="9" t="s">
        <v>68</v>
      </c>
      <c r="D890" s="9" t="str">
        <f>LEFT(INDEX(D:D,ROW()-1),3)&amp;DEC2HEX(4+HEX2DEC(MID(INDEX(D:D,ROW()-1),4,7)),7)</f>
        <v>0x8013E468</v>
      </c>
      <c r="E890" t="s">
        <v>670</v>
      </c>
      <c r="F890" s="30" t="s">
        <v>671</v>
      </c>
    </row>
    <row r="891" spans="1:6" ht="15" customHeight="1" x14ac:dyDescent="0.55000000000000004">
      <c r="D891" s="58" t="str">
        <f>LEFT(INDEX(D:D,ROW()-1),3)&amp;DEC2HEX(4+HEX2DEC(MID(INDEX(D:D,ROW()-1),4,7)),7)</f>
        <v>0x8013E46C</v>
      </c>
      <c r="E891" t="s">
        <v>552</v>
      </c>
      <c r="F891" s="30" t="s">
        <v>1093</v>
      </c>
    </row>
    <row r="892" spans="1:6" ht="15" customHeight="1" x14ac:dyDescent="0.55000000000000004">
      <c r="D892" s="9" t="str">
        <f>LEFT(INDEX(D:D,ROW()-1),3)&amp;DEC2HEX(4+HEX2DEC(MID(INDEX(D:D,ROW()-1),4,7)),7)</f>
        <v>0x8013E470</v>
      </c>
      <c r="E892" t="s">
        <v>1094</v>
      </c>
      <c r="F892" s="30" t="s">
        <v>1095</v>
      </c>
    </row>
    <row r="893" spans="1:6" ht="15" customHeight="1" x14ac:dyDescent="0.55000000000000004">
      <c r="D893" s="9" t="str">
        <f>LEFT(INDEX(D:D,ROW()-1),3)&amp;DEC2HEX(4+HEX2DEC(MID(INDEX(D:D,ROW()-1),4,7)),7)</f>
        <v>0x8013E474</v>
      </c>
      <c r="E893" s="56" t="str">
        <f>"bne r2, r16, "&amp;D896</f>
        <v>bne r2, r16, 0x8013E480</v>
      </c>
      <c r="F893" s="30" t="s">
        <v>1087</v>
      </c>
    </row>
    <row r="894" spans="1:6" ht="15" customHeight="1" x14ac:dyDescent="0.55000000000000004">
      <c r="D894" s="9" t="str">
        <f>LEFT(INDEX(D:D,ROW()-1),3)&amp;DEC2HEX(4+HEX2DEC(MID(INDEX(D:D,ROW()-1),4,7)),7)</f>
        <v>0x8013E478</v>
      </c>
      <c r="E894" t="s">
        <v>1088</v>
      </c>
      <c r="F894" s="30" t="s">
        <v>1089</v>
      </c>
    </row>
    <row r="895" spans="1:6" ht="15" customHeight="1" x14ac:dyDescent="0.55000000000000004">
      <c r="A895" s="7" t="s">
        <v>35</v>
      </c>
      <c r="C895" s="9" t="s">
        <v>68</v>
      </c>
      <c r="D895" s="9" t="str">
        <f>LEFT(INDEX(D:D,ROW()-1),3)&amp;DEC2HEX(4+HEX2DEC(MID(INDEX(D:D,ROW()-1),4,7)),7)</f>
        <v>0x8013E47C</v>
      </c>
      <c r="E895" t="s">
        <v>670</v>
      </c>
      <c r="F895" s="30" t="s">
        <v>671</v>
      </c>
    </row>
    <row r="896" spans="1:6" ht="15" customHeight="1" x14ac:dyDescent="0.55000000000000004">
      <c r="D896" s="57" t="str">
        <f>LEFT(INDEX(D:D,ROW()-1),3)&amp;DEC2HEX(4+HEX2DEC(MID(INDEX(D:D,ROW()-1),4,7)),7)</f>
        <v>0x8013E480</v>
      </c>
      <c r="E896" t="s">
        <v>553</v>
      </c>
      <c r="F896" s="30" t="s">
        <v>1096</v>
      </c>
    </row>
    <row r="897" spans="1:6" ht="15" customHeight="1" x14ac:dyDescent="0.55000000000000004">
      <c r="D897" s="9" t="str">
        <f>LEFT(INDEX(D:D,ROW()-1),3)&amp;DEC2HEX(4+HEX2DEC(MID(INDEX(D:D,ROW()-1),4,7)),7)</f>
        <v>0x8013E484</v>
      </c>
      <c r="E897" t="s">
        <v>1097</v>
      </c>
      <c r="F897" s="30" t="s">
        <v>1098</v>
      </c>
    </row>
    <row r="898" spans="1:6" ht="15" customHeight="1" x14ac:dyDescent="0.55000000000000004">
      <c r="D898" s="9" t="str">
        <f>LEFT(INDEX(D:D,ROW()-1),3)&amp;DEC2HEX(4+HEX2DEC(MID(INDEX(D:D,ROW()-1),4,7)),7)</f>
        <v>0x8013E488</v>
      </c>
      <c r="E898" s="68" t="str">
        <f>"bne r2, r16, "&amp;D901</f>
        <v>bne r2, r16, 0x8013E494</v>
      </c>
      <c r="F898" s="30" t="s">
        <v>1087</v>
      </c>
    </row>
    <row r="899" spans="1:6" ht="15" customHeight="1" x14ac:dyDescent="0.55000000000000004">
      <c r="D899" s="9" t="str">
        <f>LEFT(INDEX(D:D,ROW()-1),3)&amp;DEC2HEX(4+HEX2DEC(MID(INDEX(D:D,ROW()-1),4,7)),7)</f>
        <v>0x8013E48C</v>
      </c>
      <c r="E899" t="s">
        <v>1088</v>
      </c>
      <c r="F899" s="30" t="s">
        <v>1089</v>
      </c>
    </row>
    <row r="900" spans="1:6" ht="15" customHeight="1" x14ac:dyDescent="0.55000000000000004">
      <c r="A900" s="7" t="s">
        <v>35</v>
      </c>
      <c r="C900" s="9" t="s">
        <v>68</v>
      </c>
      <c r="D900" s="9" t="str">
        <f>LEFT(INDEX(D:D,ROW()-1),3)&amp;DEC2HEX(4+HEX2DEC(MID(INDEX(D:D,ROW()-1),4,7)),7)</f>
        <v>0x8013E490</v>
      </c>
      <c r="E900" t="s">
        <v>670</v>
      </c>
      <c r="F900" s="30" t="s">
        <v>671</v>
      </c>
    </row>
    <row r="901" spans="1:6" ht="15" customHeight="1" x14ac:dyDescent="0.55000000000000004">
      <c r="D901" s="62" t="str">
        <f>LEFT(INDEX(D:D,ROW()-1),3)&amp;DEC2HEX(4+HEX2DEC(MID(INDEX(D:D,ROW()-1),4,7)),7)</f>
        <v>0x8013E494</v>
      </c>
      <c r="E901" t="s">
        <v>554</v>
      </c>
      <c r="F901" s="30" t="s">
        <v>1099</v>
      </c>
    </row>
    <row r="902" spans="1:6" ht="15" customHeight="1" x14ac:dyDescent="0.55000000000000004">
      <c r="D902" s="9" t="str">
        <f>LEFT(INDEX(D:D,ROW()-1),3)&amp;DEC2HEX(4+HEX2DEC(MID(INDEX(D:D,ROW()-1),4,7)),7)</f>
        <v>0x8013E498</v>
      </c>
      <c r="E902" t="s">
        <v>1100</v>
      </c>
      <c r="F902" s="30" t="s">
        <v>1101</v>
      </c>
    </row>
    <row r="903" spans="1:6" ht="15" customHeight="1" x14ac:dyDescent="0.55000000000000004">
      <c r="D903" s="9" t="str">
        <f>LEFT(INDEX(D:D,ROW()-1),3)&amp;DEC2HEX(4+HEX2DEC(MID(INDEX(D:D,ROW()-1),4,7)),7)</f>
        <v>0x8013E49C</v>
      </c>
      <c r="E903" s="70" t="str">
        <f>"bne r2, r16, "&amp;D906</f>
        <v>bne r2, r16, 0x8013E4A8</v>
      </c>
      <c r="F903" s="30" t="s">
        <v>1087</v>
      </c>
    </row>
    <row r="904" spans="1:6" ht="15" customHeight="1" x14ac:dyDescent="0.55000000000000004">
      <c r="D904" s="9" t="str">
        <f>LEFT(INDEX(D:D,ROW()-1),3)&amp;DEC2HEX(4+HEX2DEC(MID(INDEX(D:D,ROW()-1),4,7)),7)</f>
        <v>0x8013E4A0</v>
      </c>
      <c r="E904" t="s">
        <v>1088</v>
      </c>
      <c r="F904" s="30" t="s">
        <v>1089</v>
      </c>
    </row>
    <row r="905" spans="1:6" ht="15" customHeight="1" x14ac:dyDescent="0.55000000000000004">
      <c r="A905" s="7" t="s">
        <v>35</v>
      </c>
      <c r="C905" s="9" t="s">
        <v>68</v>
      </c>
      <c r="D905" s="9" t="str">
        <f>LEFT(INDEX(D:D,ROW()-1),3)&amp;DEC2HEX(4+HEX2DEC(MID(INDEX(D:D,ROW()-1),4,7)),7)</f>
        <v>0x8013E4A4</v>
      </c>
      <c r="E905" t="s">
        <v>654</v>
      </c>
      <c r="F905" s="30" t="s">
        <v>655</v>
      </c>
    </row>
    <row r="906" spans="1:6" ht="15" customHeight="1" x14ac:dyDescent="0.55000000000000004">
      <c r="D906" s="71" t="str">
        <f>LEFT(INDEX(D:D,ROW()-1),3)&amp;DEC2HEX(4+HEX2DEC(MID(INDEX(D:D,ROW()-1),4,7)),7)</f>
        <v>0x8013E4A8</v>
      </c>
      <c r="E906" t="s">
        <v>551</v>
      </c>
      <c r="F906" s="30" t="s">
        <v>1102</v>
      </c>
    </row>
    <row r="907" spans="1:6" ht="15" customHeight="1" x14ac:dyDescent="0.55000000000000004">
      <c r="D907" s="9" t="str">
        <f>LEFT(INDEX(D:D,ROW()-1),3)&amp;DEC2HEX(4+HEX2DEC(MID(INDEX(D:D,ROW()-1),4,7)),7)</f>
        <v>0x8013E4AC</v>
      </c>
      <c r="E907" t="s">
        <v>1103</v>
      </c>
      <c r="F907" s="30" t="s">
        <v>1104</v>
      </c>
    </row>
    <row r="908" spans="1:6" ht="15" customHeight="1" x14ac:dyDescent="0.55000000000000004">
      <c r="D908" s="9" t="str">
        <f>LEFT(INDEX(D:D,ROW()-1),3)&amp;DEC2HEX(4+HEX2DEC(MID(INDEX(D:D,ROW()-1),4,7)),7)</f>
        <v>0x8013E4B0</v>
      </c>
      <c r="E908" s="73" t="str">
        <f>"bne r2, r16, "&amp;D911</f>
        <v>bne r2, r16, 0x8013E4BC</v>
      </c>
      <c r="F908" s="30" t="s">
        <v>1087</v>
      </c>
    </row>
    <row r="909" spans="1:6" ht="15" customHeight="1" x14ac:dyDescent="0.55000000000000004">
      <c r="D909" s="9" t="str">
        <f>LEFT(INDEX(D:D,ROW()-1),3)&amp;DEC2HEX(4+HEX2DEC(MID(INDEX(D:D,ROW()-1),4,7)),7)</f>
        <v>0x8013E4B4</v>
      </c>
      <c r="E909" t="s">
        <v>1088</v>
      </c>
      <c r="F909" s="30" t="s">
        <v>1089</v>
      </c>
    </row>
    <row r="910" spans="1:6" ht="15" customHeight="1" x14ac:dyDescent="0.55000000000000004">
      <c r="A910" s="7" t="s">
        <v>35</v>
      </c>
      <c r="C910" s="9" t="s">
        <v>68</v>
      </c>
      <c r="D910" s="9" t="str">
        <f>LEFT(INDEX(D:D,ROW()-1),3)&amp;DEC2HEX(4+HEX2DEC(MID(INDEX(D:D,ROW()-1),4,7)),7)</f>
        <v>0x8013E4B8</v>
      </c>
      <c r="E910" t="s">
        <v>1105</v>
      </c>
      <c r="F910" s="30" t="s">
        <v>1106</v>
      </c>
    </row>
    <row r="911" spans="1:6" ht="15" customHeight="1" x14ac:dyDescent="0.55000000000000004">
      <c r="D911" s="74" t="str">
        <f>LEFT(INDEX(D:D,ROW()-1),3)&amp;DEC2HEX(4+HEX2DEC(MID(INDEX(D:D,ROW()-1),4,7)),7)</f>
        <v>0x8013E4BC</v>
      </c>
      <c r="E911" t="s">
        <v>1107</v>
      </c>
      <c r="F911" s="30" t="s">
        <v>1108</v>
      </c>
    </row>
    <row r="912" spans="1:6" ht="15" customHeight="1" x14ac:dyDescent="0.55000000000000004">
      <c r="D912" s="9" t="str">
        <f>LEFT(INDEX(D:D,ROW()-1),3)&amp;DEC2HEX(4+HEX2DEC(MID(INDEX(D:D,ROW()-1),4,7)),7)</f>
        <v>0x8013E4C0</v>
      </c>
      <c r="E912" t="s">
        <v>38</v>
      </c>
      <c r="F912" s="30" t="s">
        <v>665</v>
      </c>
    </row>
    <row r="913" spans="1:7" ht="15" customHeight="1" x14ac:dyDescent="0.55000000000000004">
      <c r="D913" s="9" t="str">
        <f>LEFT(INDEX(D:D,ROW()-1),3)&amp;DEC2HEX(4+HEX2DEC(MID(INDEX(D:D,ROW()-1),4,7)),7)</f>
        <v>0x8013E4C4</v>
      </c>
      <c r="E913" t="s">
        <v>34</v>
      </c>
      <c r="F913" s="30" t="s">
        <v>601</v>
      </c>
    </row>
    <row r="914" spans="1:7" ht="15" customHeight="1" x14ac:dyDescent="0.55000000000000004">
      <c r="D914" s="9" t="str">
        <f>LEFT(INDEX(D:D,ROW()-1),3)&amp;DEC2HEX(4+HEX2DEC(MID(INDEX(D:D,ROW()-1),4,7)),7)</f>
        <v>0x8013E4C8</v>
      </c>
      <c r="F914" s="30" t="s">
        <v>27</v>
      </c>
    </row>
    <row r="917" spans="1:7" ht="15" customHeight="1" x14ac:dyDescent="0.55000000000000004">
      <c r="A917" s="7" t="s">
        <v>22</v>
      </c>
      <c r="B917" s="35" t="s">
        <v>1111</v>
      </c>
      <c r="G917" s="30" t="s">
        <v>27</v>
      </c>
    </row>
    <row r="919" spans="1:7" ht="15" customHeight="1" x14ac:dyDescent="0.55000000000000004">
      <c r="A919" s="7" t="s">
        <v>28</v>
      </c>
      <c r="B919" s="35" t="s">
        <v>1112</v>
      </c>
      <c r="G919" s="30" t="s">
        <v>27</v>
      </c>
    </row>
    <row r="920" spans="1:7" ht="15" customHeight="1" x14ac:dyDescent="0.55000000000000004">
      <c r="A920" s="31"/>
      <c r="B920" s="85" t="s">
        <v>1142</v>
      </c>
      <c r="C920" s="32"/>
      <c r="D920" s="32"/>
      <c r="E920" s="33"/>
      <c r="G920" s="30"/>
    </row>
    <row r="922" spans="1:7" ht="15" customHeight="1" x14ac:dyDescent="0.55000000000000004">
      <c r="A922" s="7" t="s">
        <v>23</v>
      </c>
      <c r="C922" s="9" t="s">
        <v>24</v>
      </c>
      <c r="D922" s="9" t="s">
        <v>1113</v>
      </c>
      <c r="E922" t="s">
        <v>1114</v>
      </c>
      <c r="F922" s="30"/>
      <c r="G922" s="34" t="s">
        <v>1115</v>
      </c>
    </row>
    <row r="923" spans="1:7" ht="15" customHeight="1" x14ac:dyDescent="0.55000000000000004">
      <c r="D923" s="9" t="str">
        <f>LEFT(INDEX(D:D,ROW()-1),3)&amp;DEC2HEX(4+HEX2DEC(MID(INDEX(D:D,ROW()-1),4,7)),7)</f>
        <v>0x8018D898</v>
      </c>
      <c r="F923" s="30" t="s">
        <v>27</v>
      </c>
    </row>
    <row r="925" spans="1:7" ht="15" customHeight="1" x14ac:dyDescent="0.55000000000000004">
      <c r="A925" s="7" t="s">
        <v>23</v>
      </c>
      <c r="C925" s="9" t="s">
        <v>24</v>
      </c>
      <c r="D925" s="9" t="s">
        <v>1116</v>
      </c>
      <c r="E925" t="s">
        <v>34</v>
      </c>
      <c r="F925" s="30"/>
    </row>
    <row r="926" spans="1:7" ht="15" customHeight="1" x14ac:dyDescent="0.55000000000000004">
      <c r="D926" s="9" t="str">
        <f>LEFT(INDEX(D:D,ROW()-1),3)&amp;DEC2HEX(4+HEX2DEC(MID(INDEX(D:D,ROW()-1),4,7)),7)</f>
        <v>0x8018C444</v>
      </c>
      <c r="F926" s="30" t="s">
        <v>27</v>
      </c>
    </row>
    <row r="928" spans="1:7" ht="15" customHeight="1" x14ac:dyDescent="0.55000000000000004">
      <c r="A928" s="7" t="s">
        <v>23</v>
      </c>
      <c r="C928" s="9" t="s">
        <v>24</v>
      </c>
      <c r="D928" s="9" t="s">
        <v>1117</v>
      </c>
      <c r="E928" t="s">
        <v>1118</v>
      </c>
      <c r="F928" s="30"/>
    </row>
    <row r="929" spans="1:7" ht="15" customHeight="1" x14ac:dyDescent="0.55000000000000004">
      <c r="D929" s="9" t="str">
        <f>LEFT(INDEX(D:D,ROW()-1),3)&amp;DEC2HEX(4+HEX2DEC(MID(INDEX(D:D,ROW()-1),4,7)),7)</f>
        <v>0x8018AC90</v>
      </c>
      <c r="F929" s="30" t="s">
        <v>27</v>
      </c>
    </row>
    <row r="931" spans="1:7" ht="15" customHeight="1" x14ac:dyDescent="0.55000000000000004">
      <c r="A931" s="7" t="s">
        <v>22</v>
      </c>
      <c r="B931" s="35" t="s">
        <v>1119</v>
      </c>
      <c r="G931" s="30" t="s">
        <v>27</v>
      </c>
    </row>
    <row r="933" spans="1:7" ht="15" customHeight="1" x14ac:dyDescent="0.55000000000000004">
      <c r="A933" s="7" t="s">
        <v>28</v>
      </c>
      <c r="B933" s="35" t="s">
        <v>1120</v>
      </c>
      <c r="G933" s="30" t="s">
        <v>27</v>
      </c>
    </row>
    <row r="934" spans="1:7" ht="15" customHeight="1" x14ac:dyDescent="0.55000000000000004">
      <c r="A934" s="31"/>
      <c r="B934" s="85" t="s">
        <v>1143</v>
      </c>
      <c r="C934" s="32"/>
      <c r="D934" s="32"/>
      <c r="E934" s="33"/>
      <c r="G934" s="30"/>
    </row>
    <row r="936" spans="1:7" ht="15" customHeight="1" x14ac:dyDescent="0.55000000000000004">
      <c r="A936" s="7" t="s">
        <v>23</v>
      </c>
      <c r="C936" s="9" t="s">
        <v>24</v>
      </c>
      <c r="D936" s="9" t="s">
        <v>1121</v>
      </c>
      <c r="E936" t="s">
        <v>1122</v>
      </c>
      <c r="F936" s="30"/>
      <c r="G936" s="34" t="s">
        <v>1123</v>
      </c>
    </row>
    <row r="937" spans="1:7" ht="15" customHeight="1" x14ac:dyDescent="0.55000000000000004">
      <c r="D937" s="9" t="str">
        <f>LEFT(INDEX(D:D,ROW()-1),3)&amp;DEC2HEX(4+HEX2DEC(MID(INDEX(D:D,ROW()-1),4,7)),7)</f>
        <v>0x80183270</v>
      </c>
      <c r="F937" s="30" t="s">
        <v>27</v>
      </c>
    </row>
    <row r="940" spans="1:7" ht="15" customHeight="1" x14ac:dyDescent="0.55000000000000004">
      <c r="A940" s="7" t="s">
        <v>1124</v>
      </c>
      <c r="B940" s="8" t="s">
        <v>1146</v>
      </c>
    </row>
    <row r="942" spans="1:7" ht="15" customHeight="1" x14ac:dyDescent="0.55000000000000004">
      <c r="A942" s="7" t="s">
        <v>11</v>
      </c>
      <c r="B942" s="8" t="s">
        <v>1145</v>
      </c>
    </row>
    <row r="943" spans="1:7" ht="15" customHeight="1" x14ac:dyDescent="0.55000000000000004">
      <c r="A943" s="31"/>
      <c r="B943" s="86" t="s">
        <v>1147</v>
      </c>
      <c r="C943" s="32"/>
      <c r="D943" s="32"/>
      <c r="E943" s="33"/>
    </row>
    <row r="944" spans="1:7" ht="15" customHeight="1" x14ac:dyDescent="0.55000000000000004">
      <c r="A944" s="31"/>
      <c r="B944" s="86" t="s">
        <v>1157</v>
      </c>
      <c r="C944" s="32"/>
      <c r="D944" s="32"/>
      <c r="E944" s="33"/>
    </row>
    <row r="945" spans="1:7" ht="15" customHeight="1" x14ac:dyDescent="0.55000000000000004">
      <c r="A945" s="31"/>
      <c r="B945" s="86"/>
      <c r="C945" s="32"/>
      <c r="D945" s="32"/>
      <c r="E945" s="33"/>
    </row>
    <row r="946" spans="1:7" ht="15" customHeight="1" x14ac:dyDescent="0.55000000000000004">
      <c r="A946" s="31" t="s">
        <v>25</v>
      </c>
      <c r="B946" s="86" t="s">
        <v>1125</v>
      </c>
      <c r="C946" s="32" t="s">
        <v>24</v>
      </c>
      <c r="D946" s="32" t="str">
        <f>D958</f>
        <v>0x8015E79C</v>
      </c>
      <c r="E946" s="87" t="s">
        <v>1144</v>
      </c>
    </row>
    <row r="947" spans="1:7" ht="15" customHeight="1" x14ac:dyDescent="0.55000000000000004">
      <c r="A947" s="31" t="s">
        <v>25</v>
      </c>
      <c r="B947" s="86" t="s">
        <v>948</v>
      </c>
      <c r="C947" s="32" t="s">
        <v>24</v>
      </c>
      <c r="D947" s="32" t="str">
        <f>D960</f>
        <v>0x8015E7A4</v>
      </c>
      <c r="E947" s="87" t="s">
        <v>74</v>
      </c>
    </row>
    <row r="948" spans="1:7" ht="15" customHeight="1" x14ac:dyDescent="0.55000000000000004">
      <c r="A948" s="31" t="s">
        <v>25</v>
      </c>
      <c r="B948" s="86" t="s">
        <v>1126</v>
      </c>
      <c r="C948" s="32" t="s">
        <v>24</v>
      </c>
      <c r="D948" s="32" t="str">
        <f>D963</f>
        <v>0x8015E7B0</v>
      </c>
      <c r="E948" s="87" t="s">
        <v>940</v>
      </c>
    </row>
    <row r="950" spans="1:7" ht="15" customHeight="1" x14ac:dyDescent="0.55000000000000004">
      <c r="A950" s="7" t="s">
        <v>23</v>
      </c>
      <c r="C950" s="9" t="s">
        <v>24</v>
      </c>
      <c r="D950" s="9" t="s">
        <v>1127</v>
      </c>
      <c r="E950" t="str">
        <f>"jal "&amp;D953</f>
        <v>jal 0x8015E788</v>
      </c>
    </row>
    <row r="951" spans="1:7" ht="15" customHeight="1" x14ac:dyDescent="0.55000000000000004">
      <c r="A951" s="31"/>
      <c r="B951" s="86"/>
      <c r="C951" s="32"/>
      <c r="D951" s="32" t="str">
        <f>"0x80"&amp;DEC2HEX(4+HEX2DEC(RIGHT(INDEX(D:D,ROW()-1),6)),6)</f>
        <v>0x8018B564</v>
      </c>
      <c r="E951" s="33" t="s">
        <v>34</v>
      </c>
    </row>
    <row r="953" spans="1:7" ht="15" customHeight="1" x14ac:dyDescent="0.55000000000000004">
      <c r="A953" s="7" t="s">
        <v>23</v>
      </c>
      <c r="C953" s="9" t="s">
        <v>24</v>
      </c>
      <c r="D953" s="9" t="s">
        <v>1155</v>
      </c>
      <c r="E953" t="s">
        <v>1128</v>
      </c>
      <c r="G953" t="s">
        <v>1129</v>
      </c>
    </row>
    <row r="954" spans="1:7" ht="15" customHeight="1" x14ac:dyDescent="0.55000000000000004">
      <c r="A954" s="31"/>
      <c r="B954" s="86"/>
      <c r="C954" s="32"/>
      <c r="D954" s="32" t="str">
        <f>"0x80"&amp;DEC2HEX(4+HEX2DEC(RIGHT(INDEX(D:D,ROW()-1),6)),6)</f>
        <v>0x8015E78C</v>
      </c>
      <c r="E954" s="33" t="s">
        <v>1130</v>
      </c>
      <c r="G954" t="s">
        <v>1131</v>
      </c>
    </row>
    <row r="955" spans="1:7" ht="15" customHeight="1" x14ac:dyDescent="0.55000000000000004">
      <c r="A955" s="31"/>
      <c r="B955" s="86"/>
      <c r="C955" s="32"/>
      <c r="D955" s="32" t="str">
        <f>"0x80"&amp;DEC2HEX(4+HEX2DEC(RIGHT(INDEX(D:D,ROW()-1),6)),6)</f>
        <v>0x8015E790</v>
      </c>
      <c r="E955" s="33" t="str">
        <f>"bne r4,r0,"&amp;D964</f>
        <v>bne r4,r0,0x8015E7B4</v>
      </c>
      <c r="G955" t="s">
        <v>1132</v>
      </c>
    </row>
    <row r="956" spans="1:7" ht="15" customHeight="1" x14ac:dyDescent="0.55000000000000004">
      <c r="A956" s="31"/>
      <c r="B956" s="86"/>
      <c r="C956" s="32"/>
      <c r="D956" s="32" t="str">
        <f>"0x80"&amp;DEC2HEX(4+HEX2DEC(RIGHT(INDEX(D:D,ROW()-1),6)),6)</f>
        <v>0x8015E794</v>
      </c>
      <c r="E956" s="33" t="s">
        <v>34</v>
      </c>
    </row>
    <row r="957" spans="1:7" ht="15" customHeight="1" x14ac:dyDescent="0.55000000000000004">
      <c r="A957" s="31"/>
      <c r="B957" s="86"/>
      <c r="C957" s="32"/>
      <c r="D957" s="32" t="str">
        <f>"0x80"&amp;DEC2HEX(4+HEX2DEC(RIGHT(INDEX(D:D,ROW()-1),6)),6)</f>
        <v>0x8015E798</v>
      </c>
      <c r="E957" s="33" t="s">
        <v>1133</v>
      </c>
      <c r="G957" t="s">
        <v>504</v>
      </c>
    </row>
    <row r="958" spans="1:7" ht="15" customHeight="1" x14ac:dyDescent="0.55000000000000004">
      <c r="A958" s="31" t="s">
        <v>35</v>
      </c>
      <c r="B958" s="86"/>
      <c r="C958" s="32" t="s">
        <v>24</v>
      </c>
      <c r="D958" s="32" t="str">
        <f>"0x80"&amp;DEC2HEX(4+HEX2DEC(RIGHT(INDEX(D:D,ROW()-1),6)),6)</f>
        <v>0x8015E79C</v>
      </c>
      <c r="E958" s="33" t="s">
        <v>1134</v>
      </c>
      <c r="G958" t="s">
        <v>1135</v>
      </c>
    </row>
    <row r="959" spans="1:7" ht="15" customHeight="1" x14ac:dyDescent="0.55000000000000004">
      <c r="A959" s="31"/>
      <c r="B959" s="86"/>
      <c r="C959" s="32"/>
      <c r="D959" s="32" t="str">
        <f>"0x80"&amp;DEC2HEX(4+HEX2DEC(RIGHT(INDEX(D:D,ROW()-1),6)),6)</f>
        <v>0x8015E7A0</v>
      </c>
      <c r="E959" s="33" t="str">
        <f>"beq r3,r0,"&amp;D964</f>
        <v>beq r3,r0,0x8015E7B4</v>
      </c>
      <c r="G959" t="s">
        <v>1136</v>
      </c>
    </row>
    <row r="960" spans="1:7" ht="15" customHeight="1" x14ac:dyDescent="0.55000000000000004">
      <c r="A960" s="31" t="s">
        <v>35</v>
      </c>
      <c r="B960" s="86"/>
      <c r="C960" s="32" t="s">
        <v>24</v>
      </c>
      <c r="D960" s="32" t="str">
        <f>"0x80"&amp;DEC2HEX(4+HEX2DEC(RIGHT(INDEX(D:D,ROW()-1),6)),6)</f>
        <v>0x8015E7A4</v>
      </c>
      <c r="E960" s="33" t="s">
        <v>1137</v>
      </c>
    </row>
    <row r="961" spans="1:7" ht="15" customHeight="1" x14ac:dyDescent="0.55000000000000004">
      <c r="A961" s="31"/>
      <c r="B961" s="86"/>
      <c r="C961" s="32"/>
      <c r="D961" s="32" t="str">
        <f>"0x80"&amp;DEC2HEX(4+HEX2DEC(RIGHT(INDEX(D:D,ROW()-1),6)),6)</f>
        <v>0x8015E7A8</v>
      </c>
      <c r="E961" s="33" t="str">
        <f>"beq r2,r0,"&amp;D964</f>
        <v>beq r2,r0,0x8015E7B4</v>
      </c>
      <c r="G961" t="s">
        <v>1138</v>
      </c>
    </row>
    <row r="962" spans="1:7" ht="15" customHeight="1" x14ac:dyDescent="0.55000000000000004">
      <c r="A962" s="31"/>
      <c r="B962" s="86"/>
      <c r="C962" s="32"/>
      <c r="D962" s="32" t="str">
        <f>"0x80"&amp;DEC2HEX(4+HEX2DEC(RIGHT(INDEX(D:D,ROW()-1),6)),6)</f>
        <v>0x8015E7AC</v>
      </c>
      <c r="E962" s="33" t="s">
        <v>34</v>
      </c>
    </row>
    <row r="963" spans="1:7" ht="15" customHeight="1" x14ac:dyDescent="0.55000000000000004">
      <c r="A963" s="31" t="s">
        <v>35</v>
      </c>
      <c r="B963" s="86"/>
      <c r="C963" s="32" t="s">
        <v>24</v>
      </c>
      <c r="D963" s="32" t="str">
        <f>"0x80"&amp;DEC2HEX(4+HEX2DEC(RIGHT(INDEX(D:D,ROW()-1),6)),6)</f>
        <v>0x8015E7B0</v>
      </c>
      <c r="E963" s="33" t="s">
        <v>1139</v>
      </c>
    </row>
    <row r="964" spans="1:7" ht="15" customHeight="1" x14ac:dyDescent="0.55000000000000004">
      <c r="A964" s="31"/>
      <c r="B964" s="86"/>
      <c r="C964" s="32"/>
      <c r="D964" s="32" t="str">
        <f>"0x80"&amp;DEC2HEX(4+HEX2DEC(RIGHT(INDEX(D:D,ROW()-1),6)),6)</f>
        <v>0x8015E7B4</v>
      </c>
      <c r="E964" s="33" t="s">
        <v>38</v>
      </c>
    </row>
    <row r="965" spans="1:7" ht="15" customHeight="1" x14ac:dyDescent="0.55000000000000004">
      <c r="A965" s="31"/>
      <c r="B965" s="86"/>
      <c r="C965" s="32"/>
      <c r="D965" s="32" t="str">
        <f>"0x80"&amp;DEC2HEX(4+HEX2DEC(RIGHT(INDEX(D:D,ROW()-1),6)),6)</f>
        <v>0x8015E7B8</v>
      </c>
      <c r="E965" s="33" t="s">
        <v>1140</v>
      </c>
      <c r="G965" t="s">
        <v>1141</v>
      </c>
    </row>
    <row r="966" spans="1:7" ht="15" customHeight="1" x14ac:dyDescent="0.55000000000000004">
      <c r="A966" s="31"/>
      <c r="B966" s="86"/>
      <c r="C966" s="32"/>
      <c r="D966" s="32" t="str">
        <f>"0x80"&amp;DEC2HEX(4+HEX2DEC(RIGHT(INDEX(D:D,ROW()-1),6)),6)</f>
        <v>0x8015E7BC</v>
      </c>
      <c r="E966" s="33"/>
    </row>
    <row r="969" spans="1:7" ht="15" customHeight="1" x14ac:dyDescent="0.55000000000000004">
      <c r="A969" s="7" t="s">
        <v>1124</v>
      </c>
      <c r="B969" s="8" t="s">
        <v>1156</v>
      </c>
    </row>
    <row r="971" spans="1:7" ht="15" customHeight="1" x14ac:dyDescent="0.55000000000000004">
      <c r="A971" s="7" t="s">
        <v>11</v>
      </c>
      <c r="B971" s="8" t="s">
        <v>1158</v>
      </c>
    </row>
    <row r="973" spans="1:7" ht="15" customHeight="1" x14ac:dyDescent="0.55000000000000004">
      <c r="A973" s="7" t="s">
        <v>23</v>
      </c>
      <c r="C973" s="9" t="s">
        <v>24</v>
      </c>
      <c r="D973" s="9" t="s">
        <v>1159</v>
      </c>
      <c r="E973" t="str">
        <f>"beq r0,r0,0x80187DF4"</f>
        <v>beq r0,r0,0x80187DF4</v>
      </c>
      <c r="G973" t="s">
        <v>1160</v>
      </c>
    </row>
  </sheetData>
  <conditionalFormatting sqref="A1:A916 A930 A938:A939 A967:A1048576">
    <cfRule type="cellIs" priority="25" stopIfTrue="1" operator="equal">
      <formula>""</formula>
    </cfRule>
    <cfRule type="cellIs" dxfId="27" priority="26" stopIfTrue="1" operator="equal">
      <formula>"PATCH"</formula>
    </cfRule>
    <cfRule type="cellIs" dxfId="26" priority="27" stopIfTrue="1" operator="equal">
      <formula>"DESCRIPTION"</formula>
    </cfRule>
    <cfRule type="cellIs" dxfId="25" priority="28" stopIfTrue="1" operator="equal">
      <formula>"COMMENT"</formula>
    </cfRule>
    <cfRule type="beginsWith" dxfId="24" priority="29" stopIfTrue="1" operator="beginsWith" text="MEMLOCATION">
      <formula>LEFT(A1,LEN("MEMLOCATION"))="MEMLOCATION"</formula>
    </cfRule>
    <cfRule type="beginsWith" dxfId="23" priority="30" stopIfTrue="1" operator="beginsWith" text="MEMVARIABLE">
      <formula>LEFT(A1,LEN("MEMVARIABLE"))="MEMVARIABLE"</formula>
    </cfRule>
    <cfRule type="beginsWith" dxfId="22" priority="31" stopIfTrue="1" operator="beginsWith" text="LOCATION">
      <formula>LEFT(A1,LEN("LOCATION"))="LOCATION"</formula>
    </cfRule>
    <cfRule type="beginsWith" dxfId="21" priority="32" stopIfTrue="1" operator="beginsWith" text="VARIABLE">
      <formula>LEFT(A1,LEN("VARIABLE"))="VARIABLE"</formula>
    </cfRule>
  </conditionalFormatting>
  <conditionalFormatting sqref="A917:A929">
    <cfRule type="cellIs" priority="17" stopIfTrue="1" operator="equal">
      <formula>""</formula>
    </cfRule>
    <cfRule type="cellIs" dxfId="20" priority="18" stopIfTrue="1" operator="equal">
      <formula>"PATCH"</formula>
    </cfRule>
    <cfRule type="cellIs" dxfId="19" priority="19" stopIfTrue="1" operator="equal">
      <formula>"DESCRIPTION"</formula>
    </cfRule>
    <cfRule type="cellIs" dxfId="18" priority="20" stopIfTrue="1" operator="equal">
      <formula>"COMMENT"</formula>
    </cfRule>
    <cfRule type="beginsWith" dxfId="17" priority="21" stopIfTrue="1" operator="beginsWith" text="MEMLOCATION">
      <formula>LEFT(A917,LEN("MEMLOCATION"))="MEMLOCATION"</formula>
    </cfRule>
    <cfRule type="beginsWith" dxfId="16" priority="22" stopIfTrue="1" operator="beginsWith" text="MEMVARIABLE">
      <formula>LEFT(A917,LEN("MEMVARIABLE"))="MEMVARIABLE"</formula>
    </cfRule>
    <cfRule type="beginsWith" dxfId="15" priority="23" stopIfTrue="1" operator="beginsWith" text="LOCATION">
      <formula>LEFT(A917,LEN("LOCATION"))="LOCATION"</formula>
    </cfRule>
    <cfRule type="beginsWith" dxfId="14" priority="24" stopIfTrue="1" operator="beginsWith" text="VARIABLE">
      <formula>LEFT(A917,LEN("VARIABLE"))="VARIABLE"</formula>
    </cfRule>
  </conditionalFormatting>
  <conditionalFormatting sqref="A931:A937">
    <cfRule type="cellIs" priority="9" stopIfTrue="1" operator="equal">
      <formula>""</formula>
    </cfRule>
    <cfRule type="cellIs" dxfId="13" priority="10" stopIfTrue="1" operator="equal">
      <formula>"PATCH"</formula>
    </cfRule>
    <cfRule type="cellIs" dxfId="12" priority="11" stopIfTrue="1" operator="equal">
      <formula>"DESCRIPTION"</formula>
    </cfRule>
    <cfRule type="cellIs" dxfId="11" priority="12" stopIfTrue="1" operator="equal">
      <formula>"COMMENT"</formula>
    </cfRule>
    <cfRule type="beginsWith" dxfId="10" priority="13" stopIfTrue="1" operator="beginsWith" text="MEMLOCATION">
      <formula>LEFT(A931,LEN("MEMLOCATION"))="MEMLOCATION"</formula>
    </cfRule>
    <cfRule type="beginsWith" dxfId="9" priority="14" stopIfTrue="1" operator="beginsWith" text="MEMVARIABLE">
      <formula>LEFT(A931,LEN("MEMVARIABLE"))="MEMVARIABLE"</formula>
    </cfRule>
    <cfRule type="beginsWith" dxfId="8" priority="15" stopIfTrue="1" operator="beginsWith" text="LOCATION">
      <formula>LEFT(A931,LEN("LOCATION"))="LOCATION"</formula>
    </cfRule>
    <cfRule type="beginsWith" dxfId="7" priority="16" stopIfTrue="1" operator="beginsWith" text="VARIABLE">
      <formula>LEFT(A931,LEN("VARIABLE"))="VARIABLE"</formula>
    </cfRule>
  </conditionalFormatting>
  <conditionalFormatting sqref="A940:A966">
    <cfRule type="cellIs" priority="1" stopIfTrue="1" operator="equal">
      <formula>""</formula>
    </cfRule>
    <cfRule type="cellIs" dxfId="6" priority="2" stopIfTrue="1" operator="equal">
      <formula>"PATCH"</formula>
    </cfRule>
    <cfRule type="cellIs" dxfId="5" priority="3" stopIfTrue="1" operator="equal">
      <formula>"DESCRIPTION"</formula>
    </cfRule>
    <cfRule type="cellIs" dxfId="4" priority="4" stopIfTrue="1" operator="equal">
      <formula>"COMMENT"</formula>
    </cfRule>
    <cfRule type="beginsWith" dxfId="3" priority="5" stopIfTrue="1" operator="beginsWith" text="MEMLOCATION">
      <formula>LEFT(A940,LEN("MEMLOCATION"))="MEMLOCATION"</formula>
    </cfRule>
    <cfRule type="beginsWith" dxfId="2" priority="6" stopIfTrue="1" operator="beginsWith" text="MEMVARIABLE">
      <formula>LEFT(A940,LEN("MEMVARIABLE"))="MEMVARIABLE"</formula>
    </cfRule>
    <cfRule type="beginsWith" dxfId="1" priority="7" stopIfTrue="1" operator="beginsWith" text="LOCATION">
      <formula>LEFT(A940,LEN("LOCATION"))="LOCATION"</formula>
    </cfRule>
    <cfRule type="beginsWith" dxfId="0" priority="8" stopIfTrue="1" operator="beginsWith" text="VARIABLE">
      <formula>LEFT(A940,LEN("VARIABLE"))="VARIABLE"</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acks_Sheet">
    <tabColor theme="9" tint="0.39997558519241921"/>
  </sheetPr>
  <dimension ref="A1:F131"/>
  <sheetViews>
    <sheetView topLeftCell="B3" workbookViewId="0">
      <selection activeCell="B15" sqref="B15"/>
    </sheetView>
  </sheetViews>
  <sheetFormatPr defaultColWidth="9.15625" defaultRowHeight="14.4" x14ac:dyDescent="0.55000000000000004"/>
  <cols>
    <col min="1" max="1" width="5.68359375" style="1" hidden="1" customWidth="1"/>
    <col min="2" max="2" width="59.83984375" style="5" customWidth="1"/>
    <col min="3" max="3" width="10.26171875" style="2" customWidth="1"/>
    <col min="4" max="4" width="2.83984375" style="1" customWidth="1"/>
    <col min="5" max="5" width="31.26171875" style="1" customWidth="1"/>
    <col min="6" max="6" width="20.68359375" style="5" customWidth="1"/>
    <col min="7" max="16384" width="9.15625" style="1"/>
  </cols>
  <sheetData>
    <row r="1" spans="1:6" hidden="1" x14ac:dyDescent="0.55000000000000004">
      <c r="A1" s="1" t="s">
        <v>2</v>
      </c>
    </row>
    <row r="2" spans="1:6" hidden="1" x14ac:dyDescent="0.55000000000000004">
      <c r="A2" s="1" t="s">
        <v>3</v>
      </c>
    </row>
    <row r="3" spans="1:6" ht="18" customHeight="1" x14ac:dyDescent="0.65">
      <c r="B3" s="6" t="s">
        <v>1</v>
      </c>
      <c r="C3" s="4" t="s">
        <v>0</v>
      </c>
      <c r="E3" s="6" t="s">
        <v>9</v>
      </c>
      <c r="F3" s="10" t="s">
        <v>10</v>
      </c>
    </row>
    <row r="4" spans="1:6" x14ac:dyDescent="0.55000000000000004">
      <c r="B4" s="13" t="s">
        <v>70</v>
      </c>
      <c r="C4" s="21" t="s">
        <v>2</v>
      </c>
      <c r="E4" s="26"/>
      <c r="F4" s="27"/>
    </row>
    <row r="5" spans="1:6" x14ac:dyDescent="0.55000000000000004">
      <c r="B5" s="11" t="s">
        <v>131</v>
      </c>
      <c r="C5" s="84" t="s">
        <v>2</v>
      </c>
      <c r="E5" s="11"/>
      <c r="F5" s="12"/>
    </row>
    <row r="6" spans="1:6" x14ac:dyDescent="0.55000000000000004">
      <c r="B6" s="11" t="s">
        <v>134</v>
      </c>
      <c r="C6" s="84" t="s">
        <v>2</v>
      </c>
      <c r="E6" s="11"/>
      <c r="F6" s="12"/>
    </row>
    <row r="7" spans="1:6" x14ac:dyDescent="0.55000000000000004">
      <c r="B7" s="11" t="s">
        <v>137</v>
      </c>
      <c r="C7" s="84" t="s">
        <v>2</v>
      </c>
      <c r="E7" s="11"/>
      <c r="F7" s="12"/>
    </row>
    <row r="8" spans="1:6" x14ac:dyDescent="0.55000000000000004">
      <c r="B8" s="11" t="s">
        <v>155</v>
      </c>
      <c r="C8" s="84" t="s">
        <v>2</v>
      </c>
      <c r="E8" s="5"/>
      <c r="F8" s="22"/>
    </row>
    <row r="9" spans="1:6" x14ac:dyDescent="0.55000000000000004">
      <c r="B9" s="11" t="s">
        <v>160</v>
      </c>
      <c r="C9" s="84" t="s">
        <v>2</v>
      </c>
      <c r="E9" s="5"/>
      <c r="F9" s="22"/>
    </row>
    <row r="10" spans="1:6" x14ac:dyDescent="0.55000000000000004">
      <c r="B10" s="11" t="s">
        <v>203</v>
      </c>
      <c r="C10" s="84" t="s">
        <v>2</v>
      </c>
      <c r="E10" s="5"/>
      <c r="F10" s="22"/>
    </row>
    <row r="11" spans="1:6" x14ac:dyDescent="0.55000000000000004">
      <c r="B11" s="11" t="s">
        <v>235</v>
      </c>
      <c r="C11" s="84" t="s">
        <v>2</v>
      </c>
      <c r="E11" s="5"/>
      <c r="F11" s="22"/>
    </row>
    <row r="12" spans="1:6" x14ac:dyDescent="0.55000000000000004">
      <c r="B12" s="11" t="s">
        <v>239</v>
      </c>
      <c r="C12" s="84" t="s">
        <v>2</v>
      </c>
      <c r="E12" s="5"/>
      <c r="F12" s="22"/>
    </row>
    <row r="13" spans="1:6" x14ac:dyDescent="0.55000000000000004">
      <c r="B13" s="11" t="s">
        <v>245</v>
      </c>
      <c r="C13" s="84" t="s">
        <v>2</v>
      </c>
      <c r="E13" s="5"/>
      <c r="F13" s="22"/>
    </row>
    <row r="14" spans="1:6" x14ac:dyDescent="0.55000000000000004">
      <c r="B14" s="11" t="s">
        <v>596</v>
      </c>
      <c r="C14" s="84" t="s">
        <v>2</v>
      </c>
      <c r="E14" s="5"/>
      <c r="F14" s="22"/>
    </row>
    <row r="15" spans="1:6" x14ac:dyDescent="0.55000000000000004">
      <c r="B15" s="11" t="s">
        <v>666</v>
      </c>
      <c r="C15" s="84" t="s">
        <v>2</v>
      </c>
      <c r="E15" s="5"/>
      <c r="F15" s="22"/>
    </row>
    <row r="16" spans="1:6" x14ac:dyDescent="0.55000000000000004">
      <c r="B16" s="11" t="s">
        <v>952</v>
      </c>
      <c r="C16" s="84" t="s">
        <v>2</v>
      </c>
      <c r="E16" s="5"/>
      <c r="F16" s="22"/>
    </row>
    <row r="17" spans="2:6" x14ac:dyDescent="0.55000000000000004">
      <c r="B17" s="11" t="s">
        <v>1111</v>
      </c>
      <c r="C17" s="84" t="s">
        <v>2</v>
      </c>
      <c r="E17" s="5"/>
      <c r="F17" s="22"/>
    </row>
    <row r="18" spans="2:6" x14ac:dyDescent="0.55000000000000004">
      <c r="B18" s="11" t="s">
        <v>1119</v>
      </c>
      <c r="C18" s="84" t="s">
        <v>2</v>
      </c>
      <c r="E18" s="23"/>
      <c r="F18" s="24"/>
    </row>
    <row r="19" spans="2:6" x14ac:dyDescent="0.55000000000000004">
      <c r="B19" s="11" t="s">
        <v>1146</v>
      </c>
      <c r="C19" s="84" t="s">
        <v>2</v>
      </c>
      <c r="E19" s="5"/>
      <c r="F19" s="22"/>
    </row>
    <row r="20" spans="2:6" x14ac:dyDescent="0.55000000000000004">
      <c r="B20" s="11" t="s">
        <v>1156</v>
      </c>
      <c r="C20" s="84" t="s">
        <v>2</v>
      </c>
      <c r="E20" s="5"/>
      <c r="F20" s="22"/>
    </row>
    <row r="21" spans="2:6" x14ac:dyDescent="0.55000000000000004">
      <c r="E21" s="5"/>
      <c r="F21" s="22"/>
    </row>
    <row r="22" spans="2:6" x14ac:dyDescent="0.55000000000000004">
      <c r="E22" s="5"/>
      <c r="F22" s="22"/>
    </row>
    <row r="23" spans="2:6" x14ac:dyDescent="0.55000000000000004">
      <c r="E23" s="5"/>
      <c r="F23" s="22"/>
    </row>
    <row r="24" spans="2:6" x14ac:dyDescent="0.55000000000000004">
      <c r="E24" s="5"/>
      <c r="F24" s="22"/>
    </row>
    <row r="25" spans="2:6" x14ac:dyDescent="0.55000000000000004">
      <c r="E25" s="5"/>
      <c r="F25" s="22"/>
    </row>
    <row r="26" spans="2:6" x14ac:dyDescent="0.55000000000000004">
      <c r="E26" s="5"/>
      <c r="F26" s="22"/>
    </row>
    <row r="27" spans="2:6" x14ac:dyDescent="0.55000000000000004">
      <c r="E27" s="5"/>
      <c r="F27" s="22"/>
    </row>
    <row r="28" spans="2:6" x14ac:dyDescent="0.55000000000000004">
      <c r="E28" s="5"/>
      <c r="F28" s="22"/>
    </row>
    <row r="29" spans="2:6" x14ac:dyDescent="0.55000000000000004">
      <c r="E29" s="5"/>
      <c r="F29" s="22"/>
    </row>
    <row r="30" spans="2:6" x14ac:dyDescent="0.55000000000000004">
      <c r="E30" s="5"/>
      <c r="F30" s="22"/>
    </row>
    <row r="31" spans="2:6" x14ac:dyDescent="0.55000000000000004">
      <c r="E31" s="5"/>
      <c r="F31" s="22"/>
    </row>
    <row r="32" spans="2:6" x14ac:dyDescent="0.55000000000000004">
      <c r="E32" s="5"/>
      <c r="F32" s="22"/>
    </row>
    <row r="33" spans="5:6" x14ac:dyDescent="0.55000000000000004">
      <c r="E33" s="5"/>
      <c r="F33" s="22"/>
    </row>
    <row r="34" spans="5:6" x14ac:dyDescent="0.55000000000000004">
      <c r="E34" s="5"/>
      <c r="F34" s="22"/>
    </row>
    <row r="35" spans="5:6" x14ac:dyDescent="0.55000000000000004">
      <c r="E35" s="5"/>
      <c r="F35" s="22"/>
    </row>
    <row r="36" spans="5:6" x14ac:dyDescent="0.55000000000000004">
      <c r="E36" s="5"/>
      <c r="F36" s="22"/>
    </row>
    <row r="37" spans="5:6" x14ac:dyDescent="0.55000000000000004">
      <c r="E37" s="5"/>
      <c r="F37" s="22"/>
    </row>
    <row r="38" spans="5:6" x14ac:dyDescent="0.55000000000000004">
      <c r="E38" s="5"/>
      <c r="F38" s="22"/>
    </row>
    <row r="39" spans="5:6" x14ac:dyDescent="0.55000000000000004">
      <c r="E39" s="5"/>
      <c r="F39" s="22"/>
    </row>
    <row r="40" spans="5:6" x14ac:dyDescent="0.55000000000000004">
      <c r="E40" s="5"/>
      <c r="F40" s="22"/>
    </row>
    <row r="41" spans="5:6" x14ac:dyDescent="0.55000000000000004">
      <c r="E41" s="5"/>
      <c r="F41" s="22"/>
    </row>
    <row r="42" spans="5:6" x14ac:dyDescent="0.55000000000000004">
      <c r="E42" s="5"/>
      <c r="F42" s="22"/>
    </row>
    <row r="43" spans="5:6" x14ac:dyDescent="0.55000000000000004">
      <c r="E43" s="5"/>
      <c r="F43" s="22"/>
    </row>
    <row r="44" spans="5:6" x14ac:dyDescent="0.55000000000000004">
      <c r="E44" s="5"/>
      <c r="F44" s="22"/>
    </row>
    <row r="45" spans="5:6" x14ac:dyDescent="0.55000000000000004">
      <c r="E45" s="5"/>
      <c r="F45" s="22"/>
    </row>
    <row r="46" spans="5:6" x14ac:dyDescent="0.55000000000000004">
      <c r="E46" s="5"/>
      <c r="F46" s="22"/>
    </row>
    <row r="47" spans="5:6" x14ac:dyDescent="0.55000000000000004">
      <c r="E47" s="5"/>
      <c r="F47" s="22"/>
    </row>
    <row r="48" spans="5:6" x14ac:dyDescent="0.55000000000000004">
      <c r="E48" s="5"/>
      <c r="F48" s="22"/>
    </row>
    <row r="49" spans="5:6" x14ac:dyDescent="0.55000000000000004">
      <c r="E49" s="5"/>
      <c r="F49" s="22"/>
    </row>
    <row r="50" spans="5:6" x14ac:dyDescent="0.55000000000000004">
      <c r="E50" s="5"/>
      <c r="F50" s="22"/>
    </row>
    <row r="51" spans="5:6" x14ac:dyDescent="0.55000000000000004">
      <c r="E51" s="5"/>
      <c r="F51" s="22"/>
    </row>
    <row r="52" spans="5:6" x14ac:dyDescent="0.55000000000000004">
      <c r="E52" s="5"/>
      <c r="F52" s="22"/>
    </row>
    <row r="53" spans="5:6" x14ac:dyDescent="0.55000000000000004">
      <c r="E53" s="5"/>
      <c r="F53" s="22"/>
    </row>
    <row r="54" spans="5:6" x14ac:dyDescent="0.55000000000000004">
      <c r="E54" s="5"/>
      <c r="F54" s="22"/>
    </row>
    <row r="55" spans="5:6" x14ac:dyDescent="0.55000000000000004">
      <c r="E55" s="5"/>
      <c r="F55" s="22"/>
    </row>
    <row r="56" spans="5:6" x14ac:dyDescent="0.55000000000000004">
      <c r="E56" s="5"/>
      <c r="F56" s="22"/>
    </row>
    <row r="57" spans="5:6" x14ac:dyDescent="0.55000000000000004">
      <c r="E57" s="5"/>
      <c r="F57" s="22"/>
    </row>
    <row r="58" spans="5:6" x14ac:dyDescent="0.55000000000000004">
      <c r="E58" s="5"/>
      <c r="F58" s="22"/>
    </row>
    <row r="59" spans="5:6" x14ac:dyDescent="0.55000000000000004">
      <c r="E59" s="5"/>
      <c r="F59" s="22"/>
    </row>
    <row r="60" spans="5:6" x14ac:dyDescent="0.55000000000000004">
      <c r="E60" s="5"/>
      <c r="F60" s="22"/>
    </row>
    <row r="61" spans="5:6" x14ac:dyDescent="0.55000000000000004">
      <c r="E61" s="5"/>
      <c r="F61" s="22"/>
    </row>
    <row r="62" spans="5:6" x14ac:dyDescent="0.55000000000000004">
      <c r="E62" s="5"/>
      <c r="F62" s="22"/>
    </row>
    <row r="63" spans="5:6" x14ac:dyDescent="0.55000000000000004">
      <c r="E63" s="5"/>
      <c r="F63" s="22"/>
    </row>
    <row r="64" spans="5:6" x14ac:dyDescent="0.55000000000000004">
      <c r="E64" s="5"/>
      <c r="F64" s="22"/>
    </row>
    <row r="65" spans="5:6" x14ac:dyDescent="0.55000000000000004">
      <c r="E65" s="5"/>
      <c r="F65" s="22"/>
    </row>
    <row r="66" spans="5:6" x14ac:dyDescent="0.55000000000000004">
      <c r="E66" s="5"/>
      <c r="F66" s="22"/>
    </row>
    <row r="67" spans="5:6" x14ac:dyDescent="0.55000000000000004">
      <c r="E67" s="5"/>
      <c r="F67" s="22"/>
    </row>
    <row r="68" spans="5:6" x14ac:dyDescent="0.55000000000000004">
      <c r="E68" s="5"/>
      <c r="F68" s="22"/>
    </row>
    <row r="69" spans="5:6" x14ac:dyDescent="0.55000000000000004">
      <c r="E69" s="5"/>
      <c r="F69" s="22"/>
    </row>
    <row r="70" spans="5:6" x14ac:dyDescent="0.55000000000000004">
      <c r="E70" s="5"/>
      <c r="F70" s="22"/>
    </row>
    <row r="71" spans="5:6" x14ac:dyDescent="0.55000000000000004">
      <c r="E71" s="5"/>
      <c r="F71" s="22"/>
    </row>
    <row r="72" spans="5:6" x14ac:dyDescent="0.55000000000000004">
      <c r="E72" s="5"/>
      <c r="F72" s="22"/>
    </row>
    <row r="73" spans="5:6" x14ac:dyDescent="0.55000000000000004">
      <c r="E73" s="5"/>
      <c r="F73" s="22"/>
    </row>
    <row r="74" spans="5:6" x14ac:dyDescent="0.55000000000000004">
      <c r="E74" s="5"/>
      <c r="F74" s="22"/>
    </row>
    <row r="75" spans="5:6" x14ac:dyDescent="0.55000000000000004">
      <c r="E75" s="5"/>
      <c r="F75" s="22"/>
    </row>
    <row r="76" spans="5:6" x14ac:dyDescent="0.55000000000000004">
      <c r="E76" s="5"/>
      <c r="F76" s="22"/>
    </row>
    <row r="77" spans="5:6" x14ac:dyDescent="0.55000000000000004">
      <c r="E77" s="5"/>
      <c r="F77" s="22"/>
    </row>
    <row r="78" spans="5:6" x14ac:dyDescent="0.55000000000000004">
      <c r="E78" s="5"/>
      <c r="F78" s="22"/>
    </row>
    <row r="79" spans="5:6" x14ac:dyDescent="0.55000000000000004">
      <c r="E79" s="5"/>
      <c r="F79" s="22"/>
    </row>
    <row r="80" spans="5:6" x14ac:dyDescent="0.55000000000000004">
      <c r="E80" s="5"/>
      <c r="F80" s="22"/>
    </row>
    <row r="81" spans="5:6" x14ac:dyDescent="0.55000000000000004">
      <c r="E81" s="5"/>
      <c r="F81" s="22"/>
    </row>
    <row r="82" spans="5:6" x14ac:dyDescent="0.55000000000000004">
      <c r="E82" s="5"/>
      <c r="F82" s="22"/>
    </row>
    <row r="83" spans="5:6" x14ac:dyDescent="0.55000000000000004">
      <c r="E83" s="5"/>
      <c r="F83" s="22"/>
    </row>
    <row r="84" spans="5:6" x14ac:dyDescent="0.55000000000000004">
      <c r="E84" s="5"/>
      <c r="F84" s="22"/>
    </row>
    <row r="85" spans="5:6" x14ac:dyDescent="0.55000000000000004">
      <c r="E85" s="5"/>
      <c r="F85" s="22"/>
    </row>
    <row r="86" spans="5:6" x14ac:dyDescent="0.55000000000000004">
      <c r="E86" s="5"/>
      <c r="F86" s="22"/>
    </row>
    <row r="87" spans="5:6" x14ac:dyDescent="0.55000000000000004">
      <c r="E87" s="5"/>
      <c r="F87" s="22"/>
    </row>
    <row r="88" spans="5:6" x14ac:dyDescent="0.55000000000000004">
      <c r="E88" s="5"/>
      <c r="F88" s="22"/>
    </row>
    <row r="89" spans="5:6" x14ac:dyDescent="0.55000000000000004">
      <c r="E89" s="5"/>
      <c r="F89" s="22"/>
    </row>
    <row r="90" spans="5:6" x14ac:dyDescent="0.55000000000000004">
      <c r="E90" s="5"/>
      <c r="F90" s="22"/>
    </row>
    <row r="91" spans="5:6" x14ac:dyDescent="0.55000000000000004">
      <c r="E91" s="5"/>
      <c r="F91" s="22"/>
    </row>
    <row r="92" spans="5:6" x14ac:dyDescent="0.55000000000000004">
      <c r="E92" s="5"/>
      <c r="F92" s="22"/>
    </row>
    <row r="93" spans="5:6" x14ac:dyDescent="0.55000000000000004">
      <c r="E93" s="5"/>
      <c r="F93" s="22"/>
    </row>
    <row r="94" spans="5:6" x14ac:dyDescent="0.55000000000000004">
      <c r="E94" s="5"/>
      <c r="F94" s="22"/>
    </row>
    <row r="95" spans="5:6" x14ac:dyDescent="0.55000000000000004">
      <c r="E95" s="5"/>
      <c r="F95" s="22"/>
    </row>
    <row r="96" spans="5:6" x14ac:dyDescent="0.55000000000000004">
      <c r="E96" s="5"/>
      <c r="F96" s="22"/>
    </row>
    <row r="97" spans="5:6" x14ac:dyDescent="0.55000000000000004">
      <c r="E97" s="5"/>
      <c r="F97" s="22"/>
    </row>
    <row r="98" spans="5:6" x14ac:dyDescent="0.55000000000000004">
      <c r="E98" s="5"/>
      <c r="F98" s="22"/>
    </row>
    <row r="99" spans="5:6" x14ac:dyDescent="0.55000000000000004">
      <c r="E99" s="5"/>
      <c r="F99" s="22"/>
    </row>
    <row r="100" spans="5:6" x14ac:dyDescent="0.55000000000000004">
      <c r="E100" s="5"/>
      <c r="F100" s="22"/>
    </row>
    <row r="101" spans="5:6" x14ac:dyDescent="0.55000000000000004">
      <c r="E101" s="5"/>
      <c r="F101" s="22"/>
    </row>
    <row r="102" spans="5:6" x14ac:dyDescent="0.55000000000000004">
      <c r="E102" s="5"/>
      <c r="F102" s="22"/>
    </row>
    <row r="103" spans="5:6" x14ac:dyDescent="0.55000000000000004">
      <c r="E103" s="5"/>
      <c r="F103" s="22"/>
    </row>
    <row r="104" spans="5:6" x14ac:dyDescent="0.55000000000000004">
      <c r="E104" s="5"/>
      <c r="F104" s="22"/>
    </row>
    <row r="105" spans="5:6" x14ac:dyDescent="0.55000000000000004">
      <c r="E105" s="5"/>
      <c r="F105" s="22"/>
    </row>
    <row r="106" spans="5:6" x14ac:dyDescent="0.55000000000000004">
      <c r="E106" s="5"/>
      <c r="F106" s="22"/>
    </row>
    <row r="107" spans="5:6" x14ac:dyDescent="0.55000000000000004">
      <c r="E107" s="5"/>
      <c r="F107" s="22"/>
    </row>
    <row r="108" spans="5:6" x14ac:dyDescent="0.55000000000000004">
      <c r="E108" s="5"/>
      <c r="F108" s="22"/>
    </row>
    <row r="109" spans="5:6" x14ac:dyDescent="0.55000000000000004">
      <c r="E109" s="5"/>
      <c r="F109" s="22"/>
    </row>
    <row r="110" spans="5:6" x14ac:dyDescent="0.55000000000000004">
      <c r="E110" s="5"/>
      <c r="F110" s="22"/>
    </row>
    <row r="111" spans="5:6" x14ac:dyDescent="0.55000000000000004">
      <c r="E111" s="5"/>
      <c r="F111" s="22"/>
    </row>
    <row r="112" spans="5:6" x14ac:dyDescent="0.55000000000000004">
      <c r="E112" s="5"/>
      <c r="F112" s="22"/>
    </row>
    <row r="113" spans="5:6" x14ac:dyDescent="0.55000000000000004">
      <c r="E113" s="5"/>
      <c r="F113" s="22"/>
    </row>
    <row r="114" spans="5:6" x14ac:dyDescent="0.55000000000000004">
      <c r="E114" s="5"/>
      <c r="F114" s="22"/>
    </row>
    <row r="115" spans="5:6" x14ac:dyDescent="0.55000000000000004">
      <c r="E115" s="5"/>
      <c r="F115" s="22"/>
    </row>
    <row r="116" spans="5:6" x14ac:dyDescent="0.55000000000000004">
      <c r="E116" s="5"/>
      <c r="F116" s="22"/>
    </row>
    <row r="117" spans="5:6" x14ac:dyDescent="0.55000000000000004">
      <c r="E117" s="5"/>
      <c r="F117" s="22"/>
    </row>
    <row r="118" spans="5:6" x14ac:dyDescent="0.55000000000000004">
      <c r="E118" s="5"/>
      <c r="F118" s="22"/>
    </row>
    <row r="119" spans="5:6" x14ac:dyDescent="0.55000000000000004">
      <c r="E119" s="5"/>
      <c r="F119" s="22"/>
    </row>
    <row r="120" spans="5:6" x14ac:dyDescent="0.55000000000000004">
      <c r="E120" s="5"/>
      <c r="F120" s="22"/>
    </row>
    <row r="121" spans="5:6" x14ac:dyDescent="0.55000000000000004">
      <c r="E121" s="5"/>
      <c r="F121" s="22"/>
    </row>
    <row r="122" spans="5:6" x14ac:dyDescent="0.55000000000000004">
      <c r="E122" s="5"/>
      <c r="F122" s="22"/>
    </row>
    <row r="123" spans="5:6" x14ac:dyDescent="0.55000000000000004">
      <c r="E123" s="5"/>
      <c r="F123" s="22"/>
    </row>
    <row r="124" spans="5:6" x14ac:dyDescent="0.55000000000000004">
      <c r="E124" s="5"/>
      <c r="F124" s="22"/>
    </row>
    <row r="125" spans="5:6" x14ac:dyDescent="0.55000000000000004">
      <c r="E125" s="5"/>
      <c r="F125" s="22"/>
    </row>
    <row r="126" spans="5:6" x14ac:dyDescent="0.55000000000000004">
      <c r="E126" s="5"/>
      <c r="F126" s="22"/>
    </row>
    <row r="127" spans="5:6" x14ac:dyDescent="0.55000000000000004">
      <c r="E127" s="5"/>
      <c r="F127" s="22"/>
    </row>
    <row r="128" spans="5:6" x14ac:dyDescent="0.55000000000000004">
      <c r="E128" s="23"/>
      <c r="F128" s="24"/>
    </row>
    <row r="129" spans="5:6" x14ac:dyDescent="0.55000000000000004">
      <c r="E129" s="5"/>
      <c r="F129" s="22"/>
    </row>
    <row r="130" spans="5:6" x14ac:dyDescent="0.55000000000000004">
      <c r="E130" s="5"/>
      <c r="F130" s="22"/>
    </row>
    <row r="131" spans="5:6" x14ac:dyDescent="0.55000000000000004">
      <c r="E131" s="23"/>
      <c r="F131" s="24"/>
    </row>
  </sheetData>
  <dataValidations count="1">
    <dataValidation type="list" allowBlank="1" showInputMessage="1" showErrorMessage="1" sqref="C4:C20" xr:uid="{00000000-0002-0000-0200-000000000000}">
      <formula1>$A$1:$A$2</formula1>
    </dataValidation>
  </dataValidations>
  <pageMargins left="0.7" right="0.7" top="0.75" bottom="0.75" header="0.3" footer="0.3"/>
  <pageSetup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Main_Sheet">
    <tabColor theme="2" tint="-0.499984740745262"/>
  </sheetPr>
  <dimension ref="A1:I41"/>
  <sheetViews>
    <sheetView tabSelected="1" workbookViewId="0">
      <selection activeCell="J2" sqref="J2"/>
    </sheetView>
  </sheetViews>
  <sheetFormatPr defaultColWidth="9.15625" defaultRowHeight="14.4" x14ac:dyDescent="0.55000000000000004"/>
  <cols>
    <col min="1" max="1" width="2.9453125" style="28" customWidth="1"/>
    <col min="2" max="2" width="13.1015625" style="1" bestFit="1" customWidth="1"/>
    <col min="3" max="3" width="7.47265625" style="28" bestFit="1" customWidth="1"/>
    <col min="4" max="4" width="1" style="28" customWidth="1"/>
    <col min="5" max="5" width="7.47265625" style="1" bestFit="1" customWidth="1"/>
    <col min="6" max="6" width="2.68359375" style="1" bestFit="1" customWidth="1"/>
    <col min="7" max="7" width="0.68359375" style="1" customWidth="1"/>
    <col min="8" max="8" width="7.47265625" style="1" bestFit="1" customWidth="1"/>
    <col min="9" max="9" width="2.68359375" style="1" bestFit="1" customWidth="1"/>
    <col min="10" max="16384" width="9.15625" style="1"/>
  </cols>
  <sheetData>
    <row r="1" spans="1:9" x14ac:dyDescent="0.55000000000000004">
      <c r="A1" s="89" t="s">
        <v>893</v>
      </c>
      <c r="B1" s="91" t="s">
        <v>894</v>
      </c>
      <c r="C1" s="89" t="s">
        <v>895</v>
      </c>
      <c r="E1" s="95" t="s">
        <v>947</v>
      </c>
      <c r="F1" s="95"/>
      <c r="G1" s="28"/>
      <c r="H1" s="95" t="s">
        <v>951</v>
      </c>
      <c r="I1" s="95"/>
    </row>
    <row r="2" spans="1:9" x14ac:dyDescent="0.55000000000000004">
      <c r="A2" s="90" t="s">
        <v>40</v>
      </c>
      <c r="B2" s="92" t="str">
        <f>"-blank-"</f>
        <v>-blank-</v>
      </c>
      <c r="C2" s="93" t="s">
        <v>896</v>
      </c>
      <c r="E2" s="91" t="s">
        <v>895</v>
      </c>
      <c r="F2" s="94" t="s">
        <v>949</v>
      </c>
      <c r="G2" s="88"/>
      <c r="H2" s="91" t="s">
        <v>895</v>
      </c>
      <c r="I2" s="94" t="s">
        <v>949</v>
      </c>
    </row>
    <row r="3" spans="1:9" x14ac:dyDescent="0.55000000000000004">
      <c r="A3" s="89" t="str">
        <f t="shared" ref="A3:A41" si="0">DEC2HEX(HEX2DEC(A2)+1,2)</f>
        <v>01</v>
      </c>
      <c r="B3" s="92" t="s">
        <v>897</v>
      </c>
      <c r="C3" s="93" t="s">
        <v>896</v>
      </c>
      <c r="E3" s="91" t="s">
        <v>948</v>
      </c>
      <c r="F3" s="94" t="s">
        <v>950</v>
      </c>
      <c r="G3" s="88"/>
      <c r="H3" s="91" t="s">
        <v>948</v>
      </c>
      <c r="I3" s="94" t="s">
        <v>950</v>
      </c>
    </row>
    <row r="4" spans="1:9" x14ac:dyDescent="0.55000000000000004">
      <c r="A4" s="89" t="str">
        <f t="shared" si="0"/>
        <v>02</v>
      </c>
      <c r="B4" s="92" t="s">
        <v>898</v>
      </c>
      <c r="C4" s="93" t="s">
        <v>896</v>
      </c>
    </row>
    <row r="5" spans="1:9" x14ac:dyDescent="0.55000000000000004">
      <c r="A5" s="89" t="str">
        <f t="shared" si="0"/>
        <v>03</v>
      </c>
      <c r="B5" s="92" t="s">
        <v>899</v>
      </c>
      <c r="C5" s="93" t="s">
        <v>896</v>
      </c>
    </row>
    <row r="6" spans="1:9" x14ac:dyDescent="0.55000000000000004">
      <c r="A6" s="89" t="str">
        <f t="shared" si="0"/>
        <v>04</v>
      </c>
      <c r="B6" s="92" t="s">
        <v>900</v>
      </c>
      <c r="C6" s="93" t="s">
        <v>896</v>
      </c>
    </row>
    <row r="7" spans="1:9" x14ac:dyDescent="0.55000000000000004">
      <c r="A7" s="89" t="str">
        <f t="shared" si="0"/>
        <v>05</v>
      </c>
      <c r="B7" s="92" t="s">
        <v>902</v>
      </c>
      <c r="C7" s="93" t="s">
        <v>896</v>
      </c>
    </row>
    <row r="8" spans="1:9" x14ac:dyDescent="0.55000000000000004">
      <c r="A8" s="89" t="str">
        <f t="shared" si="0"/>
        <v>06</v>
      </c>
      <c r="B8" s="92" t="s">
        <v>901</v>
      </c>
      <c r="C8" s="93" t="s">
        <v>896</v>
      </c>
    </row>
    <row r="9" spans="1:9" x14ac:dyDescent="0.55000000000000004">
      <c r="A9" s="89" t="str">
        <f t="shared" si="0"/>
        <v>07</v>
      </c>
      <c r="B9" s="92" t="s">
        <v>903</v>
      </c>
      <c r="C9" s="93" t="s">
        <v>896</v>
      </c>
    </row>
    <row r="10" spans="1:9" x14ac:dyDescent="0.55000000000000004">
      <c r="A10" s="89" t="str">
        <f t="shared" si="0"/>
        <v>08</v>
      </c>
      <c r="B10" s="92" t="s">
        <v>904</v>
      </c>
      <c r="C10" s="93" t="s">
        <v>896</v>
      </c>
    </row>
    <row r="11" spans="1:9" x14ac:dyDescent="0.55000000000000004">
      <c r="A11" s="89" t="str">
        <f t="shared" si="0"/>
        <v>09</v>
      </c>
      <c r="B11" s="92" t="s">
        <v>905</v>
      </c>
      <c r="C11" s="93" t="s">
        <v>896</v>
      </c>
    </row>
    <row r="12" spans="1:9" x14ac:dyDescent="0.55000000000000004">
      <c r="A12" s="89" t="str">
        <f t="shared" si="0"/>
        <v>0A</v>
      </c>
      <c r="B12" s="92" t="s">
        <v>906</v>
      </c>
      <c r="C12" s="93" t="s">
        <v>896</v>
      </c>
    </row>
    <row r="13" spans="1:9" x14ac:dyDescent="0.55000000000000004">
      <c r="A13" s="89" t="str">
        <f t="shared" si="0"/>
        <v>0B</v>
      </c>
      <c r="B13" s="92" t="s">
        <v>911</v>
      </c>
      <c r="C13" s="93" t="s">
        <v>896</v>
      </c>
    </row>
    <row r="14" spans="1:9" x14ac:dyDescent="0.55000000000000004">
      <c r="A14" s="89" t="str">
        <f t="shared" si="0"/>
        <v>0C</v>
      </c>
      <c r="B14" s="92" t="s">
        <v>907</v>
      </c>
      <c r="C14" s="93" t="s">
        <v>896</v>
      </c>
    </row>
    <row r="15" spans="1:9" x14ac:dyDescent="0.55000000000000004">
      <c r="A15" s="89" t="str">
        <f t="shared" si="0"/>
        <v>0D</v>
      </c>
      <c r="B15" s="92" t="s">
        <v>908</v>
      </c>
      <c r="C15" s="93" t="s">
        <v>896</v>
      </c>
    </row>
    <row r="16" spans="1:9" x14ac:dyDescent="0.55000000000000004">
      <c r="A16" s="89" t="str">
        <f t="shared" si="0"/>
        <v>0E</v>
      </c>
      <c r="B16" s="92" t="s">
        <v>909</v>
      </c>
      <c r="C16" s="93" t="s">
        <v>896</v>
      </c>
    </row>
    <row r="17" spans="1:3" x14ac:dyDescent="0.55000000000000004">
      <c r="A17" s="89" t="str">
        <f t="shared" si="0"/>
        <v>0F</v>
      </c>
      <c r="B17" s="92" t="s">
        <v>910</v>
      </c>
      <c r="C17" s="93" t="s">
        <v>896</v>
      </c>
    </row>
    <row r="18" spans="1:3" x14ac:dyDescent="0.55000000000000004">
      <c r="A18" s="89" t="str">
        <f t="shared" si="0"/>
        <v>10</v>
      </c>
      <c r="B18" s="92" t="s">
        <v>912</v>
      </c>
      <c r="C18" s="93" t="s">
        <v>896</v>
      </c>
    </row>
    <row r="19" spans="1:3" x14ac:dyDescent="0.55000000000000004">
      <c r="A19" s="89" t="str">
        <f t="shared" si="0"/>
        <v>11</v>
      </c>
      <c r="B19" s="92" t="s">
        <v>913</v>
      </c>
      <c r="C19" s="93" t="s">
        <v>896</v>
      </c>
    </row>
    <row r="20" spans="1:3" x14ac:dyDescent="0.55000000000000004">
      <c r="A20" s="89" t="str">
        <f t="shared" si="0"/>
        <v>12</v>
      </c>
      <c r="B20" s="92" t="s">
        <v>914</v>
      </c>
      <c r="C20" s="93" t="s">
        <v>896</v>
      </c>
    </row>
    <row r="21" spans="1:3" x14ac:dyDescent="0.55000000000000004">
      <c r="A21" s="89" t="str">
        <f t="shared" si="0"/>
        <v>13</v>
      </c>
      <c r="B21" s="92" t="s">
        <v>915</v>
      </c>
      <c r="C21" s="93" t="s">
        <v>896</v>
      </c>
    </row>
    <row r="22" spans="1:3" x14ac:dyDescent="0.55000000000000004">
      <c r="A22" s="89" t="str">
        <f t="shared" si="0"/>
        <v>14</v>
      </c>
      <c r="B22" s="92" t="s">
        <v>916</v>
      </c>
      <c r="C22" s="93" t="s">
        <v>896</v>
      </c>
    </row>
    <row r="23" spans="1:3" x14ac:dyDescent="0.55000000000000004">
      <c r="A23" s="89" t="str">
        <f t="shared" si="0"/>
        <v>15</v>
      </c>
      <c r="B23" s="92" t="s">
        <v>917</v>
      </c>
      <c r="C23" s="93" t="s">
        <v>896</v>
      </c>
    </row>
    <row r="24" spans="1:3" x14ac:dyDescent="0.55000000000000004">
      <c r="A24" s="89" t="str">
        <f t="shared" si="0"/>
        <v>16</v>
      </c>
      <c r="B24" s="92" t="s">
        <v>918</v>
      </c>
      <c r="C24" s="93" t="s">
        <v>896</v>
      </c>
    </row>
    <row r="25" spans="1:3" x14ac:dyDescent="0.55000000000000004">
      <c r="A25" s="89" t="str">
        <f t="shared" si="0"/>
        <v>17</v>
      </c>
      <c r="B25" s="92" t="s">
        <v>919</v>
      </c>
      <c r="C25" s="93" t="s">
        <v>896</v>
      </c>
    </row>
    <row r="26" spans="1:3" x14ac:dyDescent="0.55000000000000004">
      <c r="A26" s="89" t="str">
        <f t="shared" si="0"/>
        <v>18</v>
      </c>
      <c r="B26" s="92" t="s">
        <v>920</v>
      </c>
      <c r="C26" s="93" t="s">
        <v>40</v>
      </c>
    </row>
    <row r="27" spans="1:3" x14ac:dyDescent="0.55000000000000004">
      <c r="A27" s="89" t="str">
        <f t="shared" si="0"/>
        <v>19</v>
      </c>
      <c r="B27" s="92" t="s">
        <v>921</v>
      </c>
      <c r="C27" s="93" t="s">
        <v>935</v>
      </c>
    </row>
    <row r="28" spans="1:3" x14ac:dyDescent="0.55000000000000004">
      <c r="A28" s="89" t="str">
        <f t="shared" si="0"/>
        <v>1A</v>
      </c>
      <c r="B28" s="92" t="s">
        <v>922</v>
      </c>
      <c r="C28" s="93" t="s">
        <v>248</v>
      </c>
    </row>
    <row r="29" spans="1:3" x14ac:dyDescent="0.55000000000000004">
      <c r="A29" s="89" t="str">
        <f t="shared" si="0"/>
        <v>1B</v>
      </c>
      <c r="B29" s="92" t="s">
        <v>923</v>
      </c>
      <c r="C29" s="93" t="s">
        <v>247</v>
      </c>
    </row>
    <row r="30" spans="1:3" x14ac:dyDescent="0.55000000000000004">
      <c r="A30" s="89" t="str">
        <f t="shared" si="0"/>
        <v>1C</v>
      </c>
      <c r="B30" s="92" t="s">
        <v>924</v>
      </c>
      <c r="C30" s="93" t="s">
        <v>936</v>
      </c>
    </row>
    <row r="31" spans="1:3" x14ac:dyDescent="0.55000000000000004">
      <c r="A31" s="89" t="str">
        <f t="shared" si="0"/>
        <v>1D</v>
      </c>
      <c r="B31" s="92" t="s">
        <v>925</v>
      </c>
      <c r="C31" s="93" t="s">
        <v>937</v>
      </c>
    </row>
    <row r="32" spans="1:3" x14ac:dyDescent="0.55000000000000004">
      <c r="A32" s="89" t="str">
        <f t="shared" si="0"/>
        <v>1E</v>
      </c>
      <c r="B32" s="92" t="s">
        <v>926</v>
      </c>
      <c r="C32" s="93" t="s">
        <v>938</v>
      </c>
    </row>
    <row r="33" spans="1:3" x14ac:dyDescent="0.55000000000000004">
      <c r="A33" s="89" t="str">
        <f t="shared" si="0"/>
        <v>1F</v>
      </c>
      <c r="B33" s="92" t="s">
        <v>927</v>
      </c>
      <c r="C33" s="93" t="s">
        <v>139</v>
      </c>
    </row>
    <row r="34" spans="1:3" x14ac:dyDescent="0.55000000000000004">
      <c r="A34" s="89" t="str">
        <f t="shared" si="0"/>
        <v>20</v>
      </c>
      <c r="B34" s="92" t="s">
        <v>928</v>
      </c>
      <c r="C34" s="93" t="s">
        <v>939</v>
      </c>
    </row>
    <row r="35" spans="1:3" x14ac:dyDescent="0.55000000000000004">
      <c r="A35" s="89" t="str">
        <f t="shared" si="0"/>
        <v>21</v>
      </c>
      <c r="B35" s="92" t="s">
        <v>929</v>
      </c>
      <c r="C35" s="93" t="s">
        <v>940</v>
      </c>
    </row>
    <row r="36" spans="1:3" x14ac:dyDescent="0.55000000000000004">
      <c r="A36" s="89" t="str">
        <f t="shared" si="0"/>
        <v>22</v>
      </c>
      <c r="B36" s="92" t="s">
        <v>930</v>
      </c>
      <c r="C36" s="93" t="s">
        <v>941</v>
      </c>
    </row>
    <row r="37" spans="1:3" x14ac:dyDescent="0.55000000000000004">
      <c r="A37" s="89" t="str">
        <f t="shared" si="0"/>
        <v>23</v>
      </c>
      <c r="B37" s="92" t="s">
        <v>931</v>
      </c>
      <c r="C37" s="93" t="s">
        <v>942</v>
      </c>
    </row>
    <row r="38" spans="1:3" x14ac:dyDescent="0.55000000000000004">
      <c r="A38" s="89" t="str">
        <f t="shared" si="0"/>
        <v>24</v>
      </c>
      <c r="B38" s="92" t="s">
        <v>932</v>
      </c>
      <c r="C38" s="93" t="s">
        <v>943</v>
      </c>
    </row>
    <row r="39" spans="1:3" x14ac:dyDescent="0.55000000000000004">
      <c r="A39" s="89" t="str">
        <f t="shared" si="0"/>
        <v>25</v>
      </c>
      <c r="B39" s="92" t="s">
        <v>933</v>
      </c>
      <c r="C39" s="93" t="s">
        <v>944</v>
      </c>
    </row>
    <row r="40" spans="1:3" x14ac:dyDescent="0.55000000000000004">
      <c r="A40" s="89" t="str">
        <f t="shared" si="0"/>
        <v>26</v>
      </c>
      <c r="B40" s="92" t="s">
        <v>934</v>
      </c>
      <c r="C40" s="93" t="s">
        <v>945</v>
      </c>
    </row>
    <row r="41" spans="1:3" x14ac:dyDescent="0.55000000000000004">
      <c r="A41" s="89" t="str">
        <f t="shared" si="0"/>
        <v>27</v>
      </c>
      <c r="B41" s="92" t="s">
        <v>709</v>
      </c>
      <c r="C41" s="93" t="s">
        <v>946</v>
      </c>
    </row>
  </sheetData>
  <mergeCells count="2">
    <mergeCell ref="E1:F1"/>
    <mergeCell ref="H1:I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Calc_Sheet">
    <tabColor theme="4" tint="0.39997558519241921"/>
  </sheetPr>
  <dimension ref="B2:D13"/>
  <sheetViews>
    <sheetView workbookViewId="0"/>
  </sheetViews>
  <sheetFormatPr defaultColWidth="9.15625" defaultRowHeight="14.4" x14ac:dyDescent="0.55000000000000004"/>
  <cols>
    <col min="1" max="1" width="2.83984375" style="1" customWidth="1"/>
    <col min="2" max="16384" width="9.15625" style="1"/>
  </cols>
  <sheetData>
    <row r="2" spans="2:4" x14ac:dyDescent="0.55000000000000004">
      <c r="B2" s="1" t="s">
        <v>12</v>
      </c>
    </row>
    <row r="3" spans="2:4" x14ac:dyDescent="0.55000000000000004">
      <c r="B3" s="1" t="s">
        <v>13</v>
      </c>
    </row>
    <row r="4" spans="2:4" x14ac:dyDescent="0.55000000000000004">
      <c r="B4" s="1" t="s">
        <v>14</v>
      </c>
    </row>
    <row r="5" spans="2:4" x14ac:dyDescent="0.55000000000000004">
      <c r="B5" s="1" t="s">
        <v>15</v>
      </c>
    </row>
    <row r="6" spans="2:4" x14ac:dyDescent="0.55000000000000004">
      <c r="B6" s="1" t="s">
        <v>16</v>
      </c>
    </row>
    <row r="7" spans="2:4" x14ac:dyDescent="0.55000000000000004">
      <c r="B7" s="1" t="s">
        <v>17</v>
      </c>
    </row>
    <row r="9" spans="2:4" x14ac:dyDescent="0.55000000000000004">
      <c r="B9" s="1" t="s">
        <v>18</v>
      </c>
    </row>
    <row r="10" spans="2:4" x14ac:dyDescent="0.55000000000000004">
      <c r="B10" s="29" t="str">
        <f>HYPERLINK("http://ffhacktics.com/smf/index.php?topic=11594.msg219055#msg219055", "FFT Hack Template Tutorial")</f>
        <v>FFT Hack Template Tutorial</v>
      </c>
    </row>
    <row r="12" spans="2:4" x14ac:dyDescent="0.55000000000000004">
      <c r="C12" s="28"/>
      <c r="D12" s="28"/>
    </row>
    <row r="13" spans="2:4" x14ac:dyDescent="0.55000000000000004">
      <c r="C13" s="28"/>
      <c r="D13" s="28"/>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WipeSheet">
                <anchor moveWithCells="1" sizeWithCells="1">
                  <from>
                    <xdr:col>1</xdr:col>
                    <xdr:colOff>7620</xdr:colOff>
                    <xdr:row>11</xdr:row>
                    <xdr:rowOff>3810</xdr:rowOff>
                  </from>
                  <to>
                    <xdr:col>4</xdr:col>
                    <xdr:colOff>15240</xdr:colOff>
                    <xdr:row>12</xdr:row>
                    <xdr:rowOff>60960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FTText_Sheet">
    <tabColor theme="6" tint="0.39997558519241921"/>
  </sheetPr>
  <dimension ref="A1:G10"/>
  <sheetViews>
    <sheetView workbookViewId="0">
      <selection activeCell="B2" sqref="B2"/>
    </sheetView>
  </sheetViews>
  <sheetFormatPr defaultColWidth="9.15625" defaultRowHeight="14.4" x14ac:dyDescent="0.55000000000000004"/>
  <cols>
    <col min="1" max="1" width="35.68359375" style="17" customWidth="1"/>
    <col min="2" max="2" width="20.68359375" style="17" customWidth="1"/>
    <col min="3" max="3" width="35.68359375" style="1" customWidth="1"/>
    <col min="4" max="7" width="35.68359375" style="17" customWidth="1"/>
    <col min="8" max="16384" width="9.15625" style="1"/>
  </cols>
  <sheetData>
    <row r="1" spans="1:7" s="3" customFormat="1" ht="16.8" x14ac:dyDescent="0.65">
      <c r="A1" s="14" t="s">
        <v>11</v>
      </c>
      <c r="B1" s="14" t="s">
        <v>4</v>
      </c>
      <c r="C1" s="14" t="s">
        <v>5</v>
      </c>
      <c r="D1" s="14" t="s">
        <v>6</v>
      </c>
      <c r="E1" s="14" t="s">
        <v>7</v>
      </c>
      <c r="F1" s="14" t="s">
        <v>8</v>
      </c>
    </row>
    <row r="2" spans="1:7" x14ac:dyDescent="0.55000000000000004">
      <c r="A2" s="15"/>
      <c r="B2" s="15"/>
      <c r="C2" s="19"/>
      <c r="D2" s="16"/>
      <c r="E2" s="16"/>
      <c r="F2" s="19"/>
      <c r="G2" s="1"/>
    </row>
    <row r="3" spans="1:7" x14ac:dyDescent="0.55000000000000004">
      <c r="A3" s="15"/>
      <c r="B3" s="15"/>
      <c r="C3" s="19"/>
      <c r="D3" s="16"/>
      <c r="E3" s="16"/>
      <c r="F3" s="19"/>
      <c r="G3" s="1"/>
    </row>
    <row r="4" spans="1:7" x14ac:dyDescent="0.55000000000000004">
      <c r="A4" s="15"/>
      <c r="B4" s="15"/>
      <c r="C4" s="19"/>
      <c r="D4" s="15"/>
      <c r="E4" s="16"/>
      <c r="F4" s="19"/>
      <c r="G4" s="1"/>
    </row>
    <row r="5" spans="1:7" x14ac:dyDescent="0.55000000000000004">
      <c r="A5" s="15"/>
      <c r="B5" s="15"/>
      <c r="C5" s="20"/>
      <c r="D5" s="15"/>
      <c r="E5" s="16"/>
      <c r="F5" s="20"/>
      <c r="G5" s="1"/>
    </row>
    <row r="6" spans="1:7" x14ac:dyDescent="0.55000000000000004">
      <c r="A6" s="15"/>
      <c r="B6" s="15"/>
      <c r="C6" s="20"/>
      <c r="D6" s="15"/>
      <c r="E6" s="16"/>
      <c r="F6" s="20"/>
      <c r="G6" s="1"/>
    </row>
    <row r="7" spans="1:7" x14ac:dyDescent="0.55000000000000004">
      <c r="A7" s="15"/>
      <c r="B7" s="15"/>
      <c r="C7" s="19"/>
      <c r="D7" s="16"/>
      <c r="E7" s="16"/>
      <c r="F7" s="20"/>
      <c r="G7" s="1"/>
    </row>
    <row r="8" spans="1:7" x14ac:dyDescent="0.55000000000000004">
      <c r="A8" s="15"/>
      <c r="B8" s="15"/>
      <c r="C8" s="19"/>
      <c r="D8" s="16"/>
      <c r="E8" s="16"/>
      <c r="F8" s="20"/>
      <c r="G8" s="1"/>
    </row>
    <row r="9" spans="1:7" x14ac:dyDescent="0.55000000000000004">
      <c r="A9" s="15"/>
      <c r="B9" s="15"/>
      <c r="C9" s="19"/>
      <c r="D9" s="15"/>
      <c r="E9" s="16"/>
      <c r="F9" s="20"/>
      <c r="G9" s="1"/>
    </row>
    <row r="10" spans="1:7" x14ac:dyDescent="0.55000000000000004">
      <c r="F10" s="18"/>
      <c r="G10" s="18"/>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Tutorial</vt:lpstr>
      <vt:lpstr>Code</vt:lpstr>
      <vt:lpstr>Hacks</vt:lpstr>
      <vt:lpstr>CT Timers</vt:lpstr>
      <vt:lpstr>Calculations</vt:lpstr>
      <vt:lpstr>LoadFFTText</vt:lpstr>
    </vt:vector>
  </TitlesOfParts>
  <Company>Final Fantasy Hacktics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Xifanie Boisvert</dc:creator>
  <cp:lastModifiedBy>Nick</cp:lastModifiedBy>
  <dcterms:created xsi:type="dcterms:W3CDTF">2013-09-10T15:54:50Z</dcterms:created>
  <dcterms:modified xsi:type="dcterms:W3CDTF">2018-05-04T05:52:07Z</dcterms:modified>
</cp:coreProperties>
</file>