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20370" windowHeight="8955"/>
  </bookViews>
  <sheets>
    <sheet name="Units" sheetId="18" r:id="rId1"/>
    <sheet name="Config" sheetId="19" r:id="rId2"/>
    <sheet name="Static Data" sheetId="20" r:id="rId3"/>
    <sheet name="Text" sheetId="21" r:id="rId4"/>
    <sheet name=".xml" sheetId="16" r:id="rId5"/>
  </sheets>
  <calcPr calcId="124519"/>
</workbook>
</file>

<file path=xl/calcChain.xml><?xml version="1.0" encoding="utf-8"?>
<calcChain xmlns="http://schemas.openxmlformats.org/spreadsheetml/2006/main">
  <c r="A1168" i="16"/>
  <c r="CC14" i="19"/>
  <c r="CC13"/>
  <c r="CA14" l="1"/>
  <c r="A1175" i="16"/>
  <c r="A1173"/>
  <c r="A1172"/>
  <c r="A1171"/>
  <c r="A161" i="18"/>
  <c r="A160"/>
  <c r="A159"/>
  <c r="A158"/>
  <c r="A157"/>
  <c r="A156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0"/>
  <c r="A79"/>
  <c r="A78"/>
  <c r="A77"/>
  <c r="A76"/>
  <c r="A75"/>
  <c r="A74"/>
  <c r="A73"/>
  <c r="A72"/>
  <c r="A71"/>
  <c r="AB25" i="19"/>
  <c r="AD25"/>
  <c r="M24"/>
  <c r="L24"/>
  <c r="K24"/>
  <c r="J24"/>
  <c r="M25"/>
  <c r="L25"/>
  <c r="K25"/>
  <c r="J25"/>
  <c r="CD151"/>
  <c r="CD148"/>
  <c r="CD147"/>
  <c r="CD146"/>
  <c r="CD145"/>
  <c r="CD144"/>
  <c r="CD143"/>
  <c r="CD142"/>
  <c r="CD141"/>
  <c r="CD140"/>
  <c r="CD139"/>
  <c r="CD138"/>
  <c r="CD137"/>
  <c r="CD136"/>
  <c r="CD135"/>
  <c r="CD134"/>
  <c r="CD133"/>
  <c r="CD132"/>
  <c r="BW3" i="18" l="1"/>
  <c r="I62" i="19"/>
  <c r="I63" s="1"/>
  <c r="I64" s="1"/>
  <c r="I65" s="1"/>
  <c r="I66" s="1"/>
  <c r="I67" s="1"/>
  <c r="I61"/>
  <c r="J67"/>
  <c r="K67" s="1"/>
  <c r="J66"/>
  <c r="K66" s="1"/>
  <c r="J65"/>
  <c r="BZ161" i="18"/>
  <c r="BZ160"/>
  <c r="BZ159"/>
  <c r="BZ158"/>
  <c r="BZ157"/>
  <c r="BZ156"/>
  <c r="BZ155"/>
  <c r="BZ154"/>
  <c r="BZ153"/>
  <c r="BZ152"/>
  <c r="BZ151"/>
  <c r="BZ150"/>
  <c r="BZ149"/>
  <c r="BZ148"/>
  <c r="BZ147"/>
  <c r="BZ146"/>
  <c r="BZ145"/>
  <c r="BZ144"/>
  <c r="BZ143"/>
  <c r="BZ142"/>
  <c r="BZ141"/>
  <c r="BZ140"/>
  <c r="BZ139"/>
  <c r="BZ138"/>
  <c r="BZ137"/>
  <c r="BZ136"/>
  <c r="BZ135"/>
  <c r="BZ134"/>
  <c r="BZ133"/>
  <c r="BZ132"/>
  <c r="BZ131"/>
  <c r="BZ130"/>
  <c r="BZ129"/>
  <c r="BZ128"/>
  <c r="BZ127"/>
  <c r="BZ126"/>
  <c r="BZ125"/>
  <c r="BZ124"/>
  <c r="BZ123"/>
  <c r="BZ122"/>
  <c r="BZ121"/>
  <c r="BZ120"/>
  <c r="BZ119"/>
  <c r="BZ118"/>
  <c r="BZ117"/>
  <c r="BZ116"/>
  <c r="BZ115"/>
  <c r="BZ114"/>
  <c r="BZ113"/>
  <c r="BZ112"/>
  <c r="BZ111"/>
  <c r="BZ110"/>
  <c r="BZ109"/>
  <c r="BZ108"/>
  <c r="BZ107"/>
  <c r="BZ106"/>
  <c r="BZ105"/>
  <c r="BZ104"/>
  <c r="BZ103"/>
  <c r="BZ102"/>
  <c r="BZ101"/>
  <c r="BZ100"/>
  <c r="BZ99"/>
  <c r="BZ98"/>
  <c r="BZ97"/>
  <c r="BZ96"/>
  <c r="BZ95"/>
  <c r="BZ94"/>
  <c r="BZ93"/>
  <c r="BZ92"/>
  <c r="BZ91"/>
  <c r="BZ90"/>
  <c r="BZ89"/>
  <c r="BZ88"/>
  <c r="BZ87"/>
  <c r="BZ86"/>
  <c r="BZ85"/>
  <c r="BZ84"/>
  <c r="BZ83"/>
  <c r="BZ82"/>
  <c r="BZ81"/>
  <c r="BZ80"/>
  <c r="BZ79"/>
  <c r="BZ78"/>
  <c r="BZ77"/>
  <c r="BZ76"/>
  <c r="BZ75"/>
  <c r="BZ74"/>
  <c r="BZ73"/>
  <c r="BZ72"/>
  <c r="BZ71"/>
  <c r="BZ70"/>
  <c r="BZ69"/>
  <c r="BZ68"/>
  <c r="BZ67"/>
  <c r="BZ66"/>
  <c r="BZ65"/>
  <c r="BZ64"/>
  <c r="BZ63"/>
  <c r="BZ62"/>
  <c r="BZ61"/>
  <c r="BZ60"/>
  <c r="BZ59"/>
  <c r="BZ58"/>
  <c r="BZ57"/>
  <c r="BZ56"/>
  <c r="BZ55"/>
  <c r="BZ54"/>
  <c r="BZ53"/>
  <c r="BZ52"/>
  <c r="BZ51"/>
  <c r="BZ50"/>
  <c r="BZ49"/>
  <c r="BZ48"/>
  <c r="BZ47"/>
  <c r="BZ46"/>
  <c r="BZ45"/>
  <c r="BZ44"/>
  <c r="BZ43"/>
  <c r="BZ42"/>
  <c r="BZ41"/>
  <c r="BZ40"/>
  <c r="BZ39"/>
  <c r="BZ38"/>
  <c r="BZ37"/>
  <c r="BZ36"/>
  <c r="BZ35"/>
  <c r="BZ34"/>
  <c r="BZ33"/>
  <c r="BZ32"/>
  <c r="BZ31"/>
  <c r="BZ30"/>
  <c r="BZ29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Z10"/>
  <c r="BZ9"/>
  <c r="BZ8"/>
  <c r="BZ7"/>
  <c r="BZ6"/>
  <c r="BZ5"/>
  <c r="BZ4"/>
  <c r="BZ3"/>
  <c r="BR4"/>
  <c r="K51" i="19"/>
  <c r="K50"/>
  <c r="K49"/>
  <c r="K48"/>
  <c r="BH2"/>
  <c r="BW161" i="18"/>
  <c r="BW160"/>
  <c r="BW159"/>
  <c r="BW158"/>
  <c r="BW157"/>
  <c r="BW156"/>
  <c r="BW155"/>
  <c r="BW154"/>
  <c r="BW153"/>
  <c r="BW152"/>
  <c r="BW151"/>
  <c r="BW150"/>
  <c r="BW149"/>
  <c r="BW148"/>
  <c r="BW147"/>
  <c r="BW146"/>
  <c r="BW145"/>
  <c r="BW144"/>
  <c r="BW143"/>
  <c r="BW142"/>
  <c r="BW141"/>
  <c r="BW140"/>
  <c r="BW139"/>
  <c r="BW138"/>
  <c r="BW137"/>
  <c r="BW136"/>
  <c r="BW135"/>
  <c r="BW134"/>
  <c r="BW133"/>
  <c r="BW132"/>
  <c r="BW131"/>
  <c r="BW130"/>
  <c r="BW129"/>
  <c r="BW128"/>
  <c r="BW127"/>
  <c r="BW126"/>
  <c r="BW125"/>
  <c r="BW124"/>
  <c r="BW123"/>
  <c r="BW122"/>
  <c r="BW121"/>
  <c r="BW120"/>
  <c r="BW119"/>
  <c r="BW118"/>
  <c r="BW117"/>
  <c r="BW116"/>
  <c r="BW115"/>
  <c r="BW114"/>
  <c r="BW113"/>
  <c r="BW112"/>
  <c r="BW111"/>
  <c r="BW110"/>
  <c r="BW109"/>
  <c r="BW108"/>
  <c r="BW107"/>
  <c r="BW106"/>
  <c r="BW105"/>
  <c r="BW104"/>
  <c r="BW103"/>
  <c r="BW102"/>
  <c r="BW101"/>
  <c r="BW100"/>
  <c r="BW99"/>
  <c r="BW98"/>
  <c r="BW97"/>
  <c r="BW96"/>
  <c r="BW95"/>
  <c r="BW94"/>
  <c r="BW93"/>
  <c r="BW92"/>
  <c r="BW91"/>
  <c r="BW90"/>
  <c r="BW89"/>
  <c r="BW88"/>
  <c r="BW87"/>
  <c r="BW86"/>
  <c r="BW85"/>
  <c r="BW84"/>
  <c r="BW83"/>
  <c r="BW82"/>
  <c r="BW81"/>
  <c r="BW80"/>
  <c r="BW79"/>
  <c r="BW78"/>
  <c r="BW77"/>
  <c r="BW76"/>
  <c r="BW75"/>
  <c r="BW74"/>
  <c r="BW73"/>
  <c r="BW72"/>
  <c r="BW71"/>
  <c r="BW70"/>
  <c r="BW69"/>
  <c r="BW68"/>
  <c r="BW67"/>
  <c r="BW66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5"/>
  <c r="BW44"/>
  <c r="BW43"/>
  <c r="BW42"/>
  <c r="BW41"/>
  <c r="BW40"/>
  <c r="BW39"/>
  <c r="BW38"/>
  <c r="BW37"/>
  <c r="BW36"/>
  <c r="BW35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4"/>
  <c r="BV13"/>
  <c r="BV6"/>
  <c r="BP161"/>
  <c r="BP160"/>
  <c r="BP159"/>
  <c r="BP158"/>
  <c r="BP157"/>
  <c r="BP156"/>
  <c r="BP155"/>
  <c r="BP154"/>
  <c r="BP153"/>
  <c r="BP152"/>
  <c r="BP151"/>
  <c r="BP150"/>
  <c r="BP149"/>
  <c r="BP148"/>
  <c r="BP147"/>
  <c r="BP146"/>
  <c r="BP145"/>
  <c r="BP144"/>
  <c r="BP143"/>
  <c r="BP142"/>
  <c r="BP141"/>
  <c r="BP140"/>
  <c r="BP139"/>
  <c r="BP138"/>
  <c r="BP137"/>
  <c r="BP136"/>
  <c r="BP135"/>
  <c r="BP134"/>
  <c r="BP133"/>
  <c r="BP132"/>
  <c r="BP131"/>
  <c r="BP130"/>
  <c r="BP129"/>
  <c r="BP128"/>
  <c r="BP127"/>
  <c r="BP126"/>
  <c r="BP125"/>
  <c r="BP124"/>
  <c r="BP123"/>
  <c r="BP122"/>
  <c r="BP121"/>
  <c r="BP120"/>
  <c r="BP119"/>
  <c r="BP118"/>
  <c r="BP117"/>
  <c r="BP116"/>
  <c r="BP115"/>
  <c r="BP114"/>
  <c r="BP113"/>
  <c r="BP112"/>
  <c r="BP111"/>
  <c r="BP110"/>
  <c r="BP109"/>
  <c r="BP108"/>
  <c r="BP107"/>
  <c r="BP106"/>
  <c r="BP105"/>
  <c r="BP104"/>
  <c r="BP103"/>
  <c r="BP102"/>
  <c r="BP101"/>
  <c r="BP100"/>
  <c r="BP99"/>
  <c r="BP98"/>
  <c r="BP97"/>
  <c r="BP96"/>
  <c r="BP95"/>
  <c r="BP94"/>
  <c r="BP93"/>
  <c r="BP92"/>
  <c r="BP91"/>
  <c r="BP90"/>
  <c r="BP89"/>
  <c r="BP88"/>
  <c r="BP87"/>
  <c r="BP86"/>
  <c r="BP85"/>
  <c r="BP84"/>
  <c r="BP83"/>
  <c r="BP82"/>
  <c r="BP81"/>
  <c r="BP80"/>
  <c r="BP79"/>
  <c r="BP78"/>
  <c r="BP77"/>
  <c r="BP76"/>
  <c r="BP75"/>
  <c r="BP74"/>
  <c r="BP73"/>
  <c r="BP72"/>
  <c r="BP71"/>
  <c r="BP70"/>
  <c r="BP69"/>
  <c r="BP68"/>
  <c r="BP67"/>
  <c r="BP66"/>
  <c r="BP65"/>
  <c r="BP64"/>
  <c r="BP63"/>
  <c r="BP62"/>
  <c r="BP61"/>
  <c r="BP60"/>
  <c r="BP59"/>
  <c r="BP58"/>
  <c r="BP57"/>
  <c r="BP56"/>
  <c r="BP55"/>
  <c r="BP54"/>
  <c r="BP53"/>
  <c r="BP52"/>
  <c r="BP51"/>
  <c r="BP50"/>
  <c r="BP49"/>
  <c r="BP48"/>
  <c r="BP47"/>
  <c r="BP46"/>
  <c r="BP45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9"/>
  <c r="BP8"/>
  <c r="BP7"/>
  <c r="BP6"/>
  <c r="BP5"/>
  <c r="BP4"/>
  <c r="BP3"/>
  <c r="L85" i="19"/>
  <c r="O21" i="21"/>
  <c r="O20"/>
  <c r="O19"/>
  <c r="O18"/>
  <c r="O17"/>
  <c r="O16"/>
  <c r="O15"/>
  <c r="O14"/>
  <c r="O13"/>
  <c r="O12"/>
  <c r="O11"/>
  <c r="O10"/>
  <c r="O9"/>
  <c r="O8"/>
  <c r="O7"/>
  <c r="O6"/>
  <c r="O5"/>
  <c r="O4"/>
  <c r="O3"/>
  <c r="AA26" i="19"/>
  <c r="AA27"/>
  <c r="AA28"/>
  <c r="AA29"/>
  <c r="AA30"/>
  <c r="U9"/>
  <c r="BV107"/>
  <c r="BV103"/>
  <c r="BV102"/>
  <c r="BV101"/>
  <c r="BV100"/>
  <c r="BV99"/>
  <c r="BV98"/>
  <c r="BV97"/>
  <c r="BV96"/>
  <c r="BV95"/>
  <c r="BV94"/>
  <c r="BV93"/>
  <c r="BV92"/>
  <c r="BV91"/>
  <c r="BV90"/>
  <c r="BV89"/>
  <c r="BV88"/>
  <c r="BV104"/>
  <c r="AD29" l="1"/>
  <c r="AB29"/>
  <c r="AD27"/>
  <c r="AB27"/>
  <c r="AD30"/>
  <c r="AB30"/>
  <c r="AD28"/>
  <c r="AB28"/>
  <c r="AD26"/>
  <c r="AB26"/>
  <c r="E36" i="18" l="1"/>
  <c r="E37"/>
  <c r="E39"/>
  <c r="E40"/>
  <c r="E42"/>
  <c r="E43"/>
  <c r="E45"/>
  <c r="E46"/>
  <c r="K257" i="21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Q33" s="1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BS21" i="18"/>
  <c r="L84" i="19"/>
  <c r="K84"/>
  <c r="M3" i="21" l="1"/>
  <c r="Q3"/>
  <c r="M5"/>
  <c r="Q5"/>
  <c r="M7"/>
  <c r="Q7"/>
  <c r="M9"/>
  <c r="Q9"/>
  <c r="M11"/>
  <c r="Q11"/>
  <c r="M13"/>
  <c r="Q13"/>
  <c r="M15"/>
  <c r="Q15"/>
  <c r="M17"/>
  <c r="Q17"/>
  <c r="M19"/>
  <c r="Q19"/>
  <c r="M21"/>
  <c r="Q21"/>
  <c r="M23"/>
  <c r="Q23"/>
  <c r="M25"/>
  <c r="Q25"/>
  <c r="M27"/>
  <c r="Q27"/>
  <c r="M29"/>
  <c r="Q29"/>
  <c r="M31"/>
  <c r="Q31"/>
  <c r="M35"/>
  <c r="Q35"/>
  <c r="M37"/>
  <c r="Q37"/>
  <c r="M39"/>
  <c r="Q39"/>
  <c r="M41"/>
  <c r="Q41"/>
  <c r="M43"/>
  <c r="Q43"/>
  <c r="M45"/>
  <c r="Q45"/>
  <c r="M47"/>
  <c r="Q47"/>
  <c r="M49"/>
  <c r="Q49"/>
  <c r="M51"/>
  <c r="Q51"/>
  <c r="M53"/>
  <c r="Q53"/>
  <c r="M55"/>
  <c r="Q55"/>
  <c r="M57"/>
  <c r="Q57"/>
  <c r="M59"/>
  <c r="Q59"/>
  <c r="M61"/>
  <c r="Q61"/>
  <c r="M63"/>
  <c r="Q63"/>
  <c r="M65"/>
  <c r="Q65"/>
  <c r="M67"/>
  <c r="Q67"/>
  <c r="M69"/>
  <c r="Q69"/>
  <c r="M71"/>
  <c r="Q71"/>
  <c r="M73"/>
  <c r="Q73"/>
  <c r="M75"/>
  <c r="Q75"/>
  <c r="M77"/>
  <c r="Q77"/>
  <c r="M79"/>
  <c r="Q79"/>
  <c r="M81"/>
  <c r="Q81"/>
  <c r="M83"/>
  <c r="Q83"/>
  <c r="M85"/>
  <c r="Q85"/>
  <c r="M87"/>
  <c r="Q87"/>
  <c r="M89"/>
  <c r="Q89"/>
  <c r="M91"/>
  <c r="Q91"/>
  <c r="M93"/>
  <c r="Q93"/>
  <c r="M95"/>
  <c r="Q95"/>
  <c r="M97"/>
  <c r="Q97"/>
  <c r="M99"/>
  <c r="Q99"/>
  <c r="M101"/>
  <c r="Q101"/>
  <c r="M103"/>
  <c r="Q103"/>
  <c r="M105"/>
  <c r="Q105"/>
  <c r="M107"/>
  <c r="Q107"/>
  <c r="M109"/>
  <c r="Q109"/>
  <c r="M111"/>
  <c r="Q111"/>
  <c r="M113"/>
  <c r="Q113"/>
  <c r="M115"/>
  <c r="Q115"/>
  <c r="M117"/>
  <c r="Q117"/>
  <c r="M119"/>
  <c r="Q119"/>
  <c r="M121"/>
  <c r="Q121"/>
  <c r="M123"/>
  <c r="Q123"/>
  <c r="M125"/>
  <c r="Q125"/>
  <c r="M127"/>
  <c r="Q127"/>
  <c r="M129"/>
  <c r="Q129"/>
  <c r="M131"/>
  <c r="Q131"/>
  <c r="M133"/>
  <c r="Q133"/>
  <c r="M135"/>
  <c r="Q135"/>
  <c r="M137"/>
  <c r="Q137"/>
  <c r="M139"/>
  <c r="Q139"/>
  <c r="M141"/>
  <c r="Q141"/>
  <c r="M143"/>
  <c r="Q143"/>
  <c r="M145"/>
  <c r="Q145"/>
  <c r="M147"/>
  <c r="Q147"/>
  <c r="M149"/>
  <c r="Q149"/>
  <c r="M151"/>
  <c r="Q151"/>
  <c r="M153"/>
  <c r="Q153"/>
  <c r="M155"/>
  <c r="Q155"/>
  <c r="M157"/>
  <c r="Q157"/>
  <c r="M159"/>
  <c r="Q159"/>
  <c r="M161"/>
  <c r="Q161"/>
  <c r="M163"/>
  <c r="Q163"/>
  <c r="M165"/>
  <c r="Q165"/>
  <c r="M167"/>
  <c r="Q167"/>
  <c r="M169"/>
  <c r="Q169"/>
  <c r="M171"/>
  <c r="Q171"/>
  <c r="M173"/>
  <c r="Q173"/>
  <c r="M175"/>
  <c r="Q175"/>
  <c r="M177"/>
  <c r="Q177"/>
  <c r="M179"/>
  <c r="Q179"/>
  <c r="M181"/>
  <c r="Q181"/>
  <c r="M183"/>
  <c r="Q183"/>
  <c r="M185"/>
  <c r="Q185"/>
  <c r="M187"/>
  <c r="Q187"/>
  <c r="M189"/>
  <c r="Q189"/>
  <c r="M191"/>
  <c r="Q191"/>
  <c r="M193"/>
  <c r="Q193"/>
  <c r="M195"/>
  <c r="Q195"/>
  <c r="M197"/>
  <c r="Q197"/>
  <c r="M199"/>
  <c r="Q199"/>
  <c r="M201"/>
  <c r="Q201"/>
  <c r="M203"/>
  <c r="Q203"/>
  <c r="M205"/>
  <c r="Q205"/>
  <c r="M207"/>
  <c r="Q207"/>
  <c r="M209"/>
  <c r="Q209"/>
  <c r="M211"/>
  <c r="Q211"/>
  <c r="M213"/>
  <c r="Q213"/>
  <c r="M215"/>
  <c r="Q215"/>
  <c r="M217"/>
  <c r="Q217"/>
  <c r="M219"/>
  <c r="Q219"/>
  <c r="M221"/>
  <c r="Q221"/>
  <c r="M223"/>
  <c r="Q223"/>
  <c r="M225"/>
  <c r="Q225"/>
  <c r="M227"/>
  <c r="Q227"/>
  <c r="M229"/>
  <c r="Q229"/>
  <c r="M231"/>
  <c r="Q231"/>
  <c r="M233"/>
  <c r="Q233"/>
  <c r="M235"/>
  <c r="Q235"/>
  <c r="M237"/>
  <c r="Q237"/>
  <c r="M239"/>
  <c r="Q239"/>
  <c r="M241"/>
  <c r="Q241"/>
  <c r="M243"/>
  <c r="Q243"/>
  <c r="M245"/>
  <c r="Q245"/>
  <c r="M247"/>
  <c r="Q247"/>
  <c r="M249"/>
  <c r="Q249"/>
  <c r="M251"/>
  <c r="Q251"/>
  <c r="M253"/>
  <c r="Q253"/>
  <c r="M255"/>
  <c r="Q255"/>
  <c r="M33"/>
  <c r="Q257"/>
  <c r="M2"/>
  <c r="Q2"/>
  <c r="M4"/>
  <c r="Q4"/>
  <c r="M6"/>
  <c r="Q6"/>
  <c r="M8"/>
  <c r="Q8"/>
  <c r="M10"/>
  <c r="Q10"/>
  <c r="M12"/>
  <c r="Q12"/>
  <c r="M14"/>
  <c r="Q14"/>
  <c r="M16"/>
  <c r="Q16"/>
  <c r="M18"/>
  <c r="Q18"/>
  <c r="M20"/>
  <c r="Q20"/>
  <c r="M22"/>
  <c r="Q22"/>
  <c r="M24"/>
  <c r="Q24"/>
  <c r="M26"/>
  <c r="Q26"/>
  <c r="M28"/>
  <c r="Q28"/>
  <c r="M30"/>
  <c r="Q30"/>
  <c r="M32"/>
  <c r="Q32"/>
  <c r="M34"/>
  <c r="Q34"/>
  <c r="M36"/>
  <c r="Q36"/>
  <c r="M38"/>
  <c r="Q38"/>
  <c r="M40"/>
  <c r="Q40"/>
  <c r="M42"/>
  <c r="Q42"/>
  <c r="M44"/>
  <c r="Q44"/>
  <c r="M46"/>
  <c r="Q46"/>
  <c r="M48"/>
  <c r="Q48"/>
  <c r="M50"/>
  <c r="Q50"/>
  <c r="M52"/>
  <c r="Q52"/>
  <c r="M54"/>
  <c r="Q54"/>
  <c r="M56"/>
  <c r="Q56"/>
  <c r="M58"/>
  <c r="Q58"/>
  <c r="M60"/>
  <c r="Q60"/>
  <c r="M62"/>
  <c r="Q62"/>
  <c r="M64"/>
  <c r="Q64"/>
  <c r="M66"/>
  <c r="Q66"/>
  <c r="M68"/>
  <c r="Q68"/>
  <c r="M70"/>
  <c r="Q70"/>
  <c r="M72"/>
  <c r="Q72"/>
  <c r="M74"/>
  <c r="Q74"/>
  <c r="M76"/>
  <c r="Q76"/>
  <c r="M78"/>
  <c r="Q78"/>
  <c r="M80"/>
  <c r="Q80"/>
  <c r="M82"/>
  <c r="Q82"/>
  <c r="M84"/>
  <c r="Q84"/>
  <c r="M86"/>
  <c r="Q86"/>
  <c r="M88"/>
  <c r="Q88"/>
  <c r="M90"/>
  <c r="Q90"/>
  <c r="M92"/>
  <c r="Q92"/>
  <c r="M94"/>
  <c r="Q94"/>
  <c r="M96"/>
  <c r="Q96"/>
  <c r="M98"/>
  <c r="Q98"/>
  <c r="M100"/>
  <c r="Q100"/>
  <c r="M102"/>
  <c r="Q102"/>
  <c r="M104"/>
  <c r="Q104"/>
  <c r="M106"/>
  <c r="Q106"/>
  <c r="M108"/>
  <c r="Q108"/>
  <c r="M110"/>
  <c r="Q110"/>
  <c r="M112"/>
  <c r="Q112"/>
  <c r="M114"/>
  <c r="Q114"/>
  <c r="M116"/>
  <c r="Q116"/>
  <c r="M118"/>
  <c r="Q118"/>
  <c r="M120"/>
  <c r="Q120"/>
  <c r="M122"/>
  <c r="Q122"/>
  <c r="M124"/>
  <c r="Q124"/>
  <c r="M126"/>
  <c r="Q126"/>
  <c r="M128"/>
  <c r="Q128"/>
  <c r="M130"/>
  <c r="Q130"/>
  <c r="M132"/>
  <c r="Q132"/>
  <c r="M134"/>
  <c r="Q134"/>
  <c r="M136"/>
  <c r="Q136"/>
  <c r="M138"/>
  <c r="Q138"/>
  <c r="M140"/>
  <c r="Q140"/>
  <c r="M142"/>
  <c r="Q142"/>
  <c r="M144"/>
  <c r="Q144"/>
  <c r="M146"/>
  <c r="Q146"/>
  <c r="M148"/>
  <c r="Q148"/>
  <c r="M150"/>
  <c r="Q150"/>
  <c r="M152"/>
  <c r="Q152"/>
  <c r="M154"/>
  <c r="Q154"/>
  <c r="M156"/>
  <c r="Q156"/>
  <c r="M158"/>
  <c r="Q158"/>
  <c r="M160"/>
  <c r="Q160"/>
  <c r="M162"/>
  <c r="Q162"/>
  <c r="M164"/>
  <c r="Q164"/>
  <c r="M166"/>
  <c r="Q166"/>
  <c r="M168"/>
  <c r="Q168"/>
  <c r="M170"/>
  <c r="Q170"/>
  <c r="M172"/>
  <c r="Q172"/>
  <c r="M174"/>
  <c r="Q174"/>
  <c r="M176"/>
  <c r="Q176"/>
  <c r="M178"/>
  <c r="Q178"/>
  <c r="M180"/>
  <c r="Q180"/>
  <c r="M182"/>
  <c r="Q182"/>
  <c r="M184"/>
  <c r="Q184"/>
  <c r="M186"/>
  <c r="Q186"/>
  <c r="M188"/>
  <c r="Q188"/>
  <c r="M190"/>
  <c r="Q190"/>
  <c r="M192"/>
  <c r="Q192"/>
  <c r="M194"/>
  <c r="Q194"/>
  <c r="M196"/>
  <c r="Q196"/>
  <c r="M198"/>
  <c r="Q198"/>
  <c r="M200"/>
  <c r="Q200"/>
  <c r="M202"/>
  <c r="Q202"/>
  <c r="M204"/>
  <c r="Q204"/>
  <c r="M206"/>
  <c r="Q206"/>
  <c r="M208"/>
  <c r="Q208"/>
  <c r="M210"/>
  <c r="Q210"/>
  <c r="M212"/>
  <c r="Q212"/>
  <c r="M214"/>
  <c r="Q214"/>
  <c r="M216"/>
  <c r="Q216"/>
  <c r="M218"/>
  <c r="Q218"/>
  <c r="M220"/>
  <c r="Q220"/>
  <c r="M222"/>
  <c r="Q222"/>
  <c r="M224"/>
  <c r="Q224"/>
  <c r="M226"/>
  <c r="Q226"/>
  <c r="M228"/>
  <c r="Q228"/>
  <c r="M230"/>
  <c r="Q230"/>
  <c r="M232"/>
  <c r="Q232"/>
  <c r="M234"/>
  <c r="Q234"/>
  <c r="M236"/>
  <c r="Q236"/>
  <c r="M238"/>
  <c r="Q238"/>
  <c r="M240"/>
  <c r="Q240"/>
  <c r="M242"/>
  <c r="Q242"/>
  <c r="M244"/>
  <c r="Q244"/>
  <c r="M246"/>
  <c r="Q246"/>
  <c r="M248"/>
  <c r="Q248"/>
  <c r="M250"/>
  <c r="Q250"/>
  <c r="M252"/>
  <c r="Q252"/>
  <c r="M254"/>
  <c r="Q254"/>
  <c r="M256"/>
  <c r="Q256"/>
  <c r="AP6" i="20"/>
  <c r="BE23"/>
  <c r="AA3" s="1"/>
  <c r="BE4"/>
  <c r="AK20"/>
  <c r="AL20" s="1"/>
  <c r="AM20" s="1"/>
  <c r="AE22" s="1"/>
  <c r="AI22" s="1"/>
  <c r="AK19"/>
  <c r="AL19" s="1"/>
  <c r="AM19" s="1"/>
  <c r="AD22" s="1"/>
  <c r="AH22" s="1"/>
  <c r="AK13"/>
  <c r="AL13" s="1"/>
  <c r="AM13" s="1"/>
  <c r="AE15" s="1"/>
  <c r="AI15" s="1"/>
  <c r="AK12"/>
  <c r="AL12" s="1"/>
  <c r="AM12" s="1"/>
  <c r="AD15" s="1"/>
  <c r="AH15" s="1"/>
  <c r="AK6"/>
  <c r="AL6" s="1"/>
  <c r="AM6" s="1"/>
  <c r="AE7" s="1"/>
  <c r="AI7" s="1"/>
  <c r="AK5"/>
  <c r="AK3"/>
  <c r="AL3" s="1"/>
  <c r="BF3"/>
  <c r="BG3" s="1"/>
  <c r="BH3" s="1"/>
  <c r="BI3" s="1"/>
  <c r="BJ3" s="1"/>
  <c r="BK3" s="1"/>
  <c r="BL3" s="1"/>
  <c r="BM3" s="1"/>
  <c r="BN3" s="1"/>
  <c r="BO3" s="1"/>
  <c r="BP3" s="1"/>
  <c r="BQ3" s="1"/>
  <c r="BR3" s="1"/>
  <c r="BS3" s="1"/>
  <c r="BT3" s="1"/>
  <c r="BU3" s="1"/>
  <c r="BV3" s="1"/>
  <c r="BW3" s="1"/>
  <c r="BX3" s="1"/>
  <c r="BF5"/>
  <c r="BF6" s="1"/>
  <c r="I55" i="19"/>
  <c r="K85"/>
  <c r="I54"/>
  <c r="J85"/>
  <c r="K86" l="1"/>
  <c r="AL5" i="20"/>
  <c r="AE4"/>
  <c r="AI4" s="1"/>
  <c r="AE6"/>
  <c r="AI6" s="1"/>
  <c r="AE8"/>
  <c r="AI8" s="1"/>
  <c r="AE11"/>
  <c r="AI11" s="1"/>
  <c r="AE12"/>
  <c r="AI12" s="1"/>
  <c r="AE13"/>
  <c r="AI13" s="1"/>
  <c r="AE14"/>
  <c r="AI14" s="1"/>
  <c r="AE18"/>
  <c r="AI18" s="1"/>
  <c r="AE19"/>
  <c r="AI19" s="1"/>
  <c r="AE20"/>
  <c r="AI20" s="1"/>
  <c r="AE21"/>
  <c r="AI21" s="1"/>
  <c r="AE5"/>
  <c r="AI5" s="1"/>
  <c r="AD11"/>
  <c r="AH11" s="1"/>
  <c r="AD12"/>
  <c r="AH12" s="1"/>
  <c r="AD13"/>
  <c r="AH13" s="1"/>
  <c r="AD14"/>
  <c r="AH14" s="1"/>
  <c r="AD18"/>
  <c r="AH18" s="1"/>
  <c r="AD19"/>
  <c r="AH19" s="1"/>
  <c r="AD20"/>
  <c r="AH20" s="1"/>
  <c r="AD21"/>
  <c r="AH21" s="1"/>
  <c r="X3"/>
  <c r="BE5"/>
  <c r="X4" s="1"/>
  <c r="BF7"/>
  <c r="BE6"/>
  <c r="X5" s="1"/>
  <c r="E3"/>
  <c r="AO4" i="18" s="1"/>
  <c r="G3" i="20"/>
  <c r="AQ4" i="18" s="1"/>
  <c r="I3" i="20"/>
  <c r="K3"/>
  <c r="M3"/>
  <c r="O3"/>
  <c r="Q3"/>
  <c r="S3"/>
  <c r="U3"/>
  <c r="W3"/>
  <c r="K4"/>
  <c r="S4"/>
  <c r="F3"/>
  <c r="AP4" i="18" s="1"/>
  <c r="AP3" s="1"/>
  <c r="H3" i="20"/>
  <c r="AR4" i="18" s="1"/>
  <c r="J3" i="20"/>
  <c r="L3"/>
  <c r="N3"/>
  <c r="P3"/>
  <c r="R3"/>
  <c r="T3"/>
  <c r="V3"/>
  <c r="L4"/>
  <c r="T4"/>
  <c r="AL15" l="1"/>
  <c r="AM5"/>
  <c r="P4"/>
  <c r="H4"/>
  <c r="W4"/>
  <c r="O4"/>
  <c r="G4"/>
  <c r="AQ5" i="18" s="1"/>
  <c r="T5" i="20"/>
  <c r="P5"/>
  <c r="L5"/>
  <c r="H5"/>
  <c r="AR6" i="18" s="1"/>
  <c r="V4" i="20"/>
  <c r="R4"/>
  <c r="N4"/>
  <c r="J4"/>
  <c r="F4"/>
  <c r="AP5" i="18" s="1"/>
  <c r="W5" i="20"/>
  <c r="O5"/>
  <c r="G5"/>
  <c r="AQ6" i="18" s="1"/>
  <c r="U4" i="20"/>
  <c r="Q4"/>
  <c r="M4"/>
  <c r="I4"/>
  <c r="E4"/>
  <c r="AJ18"/>
  <c r="AJ11"/>
  <c r="AK4"/>
  <c r="V5"/>
  <c r="R5"/>
  <c r="N5"/>
  <c r="J5"/>
  <c r="F5"/>
  <c r="AP6" i="18" s="1"/>
  <c r="S5" i="20"/>
  <c r="K5"/>
  <c r="AK18"/>
  <c r="AK11"/>
  <c r="BF8"/>
  <c r="BE7"/>
  <c r="U5"/>
  <c r="Q5"/>
  <c r="M5"/>
  <c r="I5"/>
  <c r="E5"/>
  <c r="AD7" l="1"/>
  <c r="AH7" s="1"/>
  <c r="AD6"/>
  <c r="AH6" s="1"/>
  <c r="AD5"/>
  <c r="AH5" s="1"/>
  <c r="AD4"/>
  <c r="AH4" s="1"/>
  <c r="AD8"/>
  <c r="AH8" s="1"/>
  <c r="BF9"/>
  <c r="BE8"/>
  <c r="X6"/>
  <c r="G6"/>
  <c r="K6"/>
  <c r="O6"/>
  <c r="S6"/>
  <c r="W6"/>
  <c r="F6"/>
  <c r="AP7" i="18" s="1"/>
  <c r="J6" i="20"/>
  <c r="N6"/>
  <c r="V6"/>
  <c r="E6"/>
  <c r="I6"/>
  <c r="M6"/>
  <c r="Q6"/>
  <c r="U6"/>
  <c r="H6"/>
  <c r="AR7" i="18" s="1"/>
  <c r="L6" i="20"/>
  <c r="P6"/>
  <c r="T6"/>
  <c r="R6"/>
  <c r="BF24"/>
  <c r="BE24" s="1"/>
  <c r="AA4" s="1"/>
  <c r="AJ4" l="1"/>
  <c r="BF10"/>
  <c r="BE9"/>
  <c r="X7"/>
  <c r="G7"/>
  <c r="AQ8" i="18" s="1"/>
  <c r="K7" i="20"/>
  <c r="O7"/>
  <c r="S7"/>
  <c r="W7"/>
  <c r="H7"/>
  <c r="AR8" i="18" s="1"/>
  <c r="P7" i="20"/>
  <c r="E7"/>
  <c r="AO8" i="18" s="1"/>
  <c r="I7" i="20"/>
  <c r="M7"/>
  <c r="Q7"/>
  <c r="U7"/>
  <c r="F7"/>
  <c r="J7"/>
  <c r="N7"/>
  <c r="R7"/>
  <c r="V7"/>
  <c r="L7"/>
  <c r="T7"/>
  <c r="BF25"/>
  <c r="BF26" l="1"/>
  <c r="BE25"/>
  <c r="AA5" s="1"/>
  <c r="AP8" i="18" s="1"/>
  <c r="BF11" i="20"/>
  <c r="BE10"/>
  <c r="X8"/>
  <c r="G8"/>
  <c r="AQ9" i="18" s="1"/>
  <c r="K8" i="20"/>
  <c r="O8"/>
  <c r="S8"/>
  <c r="W8"/>
  <c r="F8"/>
  <c r="N8"/>
  <c r="V8"/>
  <c r="E8"/>
  <c r="AO9" i="18" s="1"/>
  <c r="I8" i="20"/>
  <c r="M8"/>
  <c r="Q8"/>
  <c r="U8"/>
  <c r="H8"/>
  <c r="AR9" i="18" s="1"/>
  <c r="L8" i="20"/>
  <c r="P8"/>
  <c r="T8"/>
  <c r="J8"/>
  <c r="R8"/>
  <c r="AP9" i="18" l="1"/>
  <c r="X9" i="20"/>
  <c r="G9"/>
  <c r="AQ10" i="18" s="1"/>
  <c r="K9" i="20"/>
  <c r="O9"/>
  <c r="S9"/>
  <c r="W9"/>
  <c r="L9"/>
  <c r="T9"/>
  <c r="E9"/>
  <c r="AO10" i="18" s="1"/>
  <c r="I9" i="20"/>
  <c r="M9"/>
  <c r="Q9"/>
  <c r="U9"/>
  <c r="F9"/>
  <c r="AP10" i="18" s="1"/>
  <c r="J9" i="20"/>
  <c r="N9"/>
  <c r="R9"/>
  <c r="V9"/>
  <c r="H9"/>
  <c r="AR10" i="18" s="1"/>
  <c r="P9" i="20"/>
  <c r="BF12"/>
  <c r="BE11"/>
  <c r="BF27"/>
  <c r="BE26"/>
  <c r="AA6" s="1"/>
  <c r="AO5" i="18"/>
  <c r="AO6"/>
  <c r="AO7"/>
  <c r="AQ7"/>
  <c r="BE27" i="20" l="1"/>
  <c r="AA7" s="1"/>
  <c r="BF28"/>
  <c r="BF13"/>
  <c r="BE12"/>
  <c r="X10"/>
  <c r="G10"/>
  <c r="AQ11" i="18" s="1"/>
  <c r="K10" i="20"/>
  <c r="O10"/>
  <c r="S10"/>
  <c r="W10"/>
  <c r="J10"/>
  <c r="N10"/>
  <c r="V10"/>
  <c r="E10"/>
  <c r="AO11" i="18" s="1"/>
  <c r="I10" i="20"/>
  <c r="M10"/>
  <c r="Q10"/>
  <c r="U10"/>
  <c r="H10"/>
  <c r="AR11" i="18" s="1"/>
  <c r="L10" i="20"/>
  <c r="P10"/>
  <c r="T10"/>
  <c r="F10"/>
  <c r="AP11" i="18" s="1"/>
  <c r="R10" i="20"/>
  <c r="BF14" l="1"/>
  <c r="BE13"/>
  <c r="X11"/>
  <c r="G11"/>
  <c r="AQ12" i="18" s="1"/>
  <c r="K11" i="20"/>
  <c r="O11"/>
  <c r="S11"/>
  <c r="W11"/>
  <c r="L11"/>
  <c r="T11"/>
  <c r="E11"/>
  <c r="AO12" i="18" s="1"/>
  <c r="I11" i="20"/>
  <c r="M11"/>
  <c r="Q11"/>
  <c r="U11"/>
  <c r="F11"/>
  <c r="AP12" i="18" s="1"/>
  <c r="J11" i="20"/>
  <c r="N11"/>
  <c r="R11"/>
  <c r="V11"/>
  <c r="H11"/>
  <c r="AR12" i="18" s="1"/>
  <c r="P11" i="20"/>
  <c r="BE28"/>
  <c r="AA8" s="1"/>
  <c r="BF29"/>
  <c r="BF15" l="1"/>
  <c r="BE14"/>
  <c r="BE29"/>
  <c r="AA9" s="1"/>
  <c r="BF30"/>
  <c r="X12"/>
  <c r="G12"/>
  <c r="AQ13" i="18" s="1"/>
  <c r="K12" i="20"/>
  <c r="O12"/>
  <c r="S12"/>
  <c r="W12"/>
  <c r="J12"/>
  <c r="R12"/>
  <c r="E12"/>
  <c r="AO13" i="18" s="1"/>
  <c r="I12" i="20"/>
  <c r="M12"/>
  <c r="Q12"/>
  <c r="U12"/>
  <c r="H12"/>
  <c r="AR13" i="18" s="1"/>
  <c r="L12" i="20"/>
  <c r="P12"/>
  <c r="T12"/>
  <c r="F12"/>
  <c r="AP13" i="18" s="1"/>
  <c r="N12" i="20"/>
  <c r="V12"/>
  <c r="BF16" l="1"/>
  <c r="BE15"/>
  <c r="BF31"/>
  <c r="BE31" s="1"/>
  <c r="AA11" s="1"/>
  <c r="BE30"/>
  <c r="AA10" s="1"/>
  <c r="X13"/>
  <c r="G13"/>
  <c r="AQ14" i="18" s="1"/>
  <c r="K13" i="20"/>
  <c r="O13"/>
  <c r="W13"/>
  <c r="L13"/>
  <c r="T13"/>
  <c r="E13"/>
  <c r="AO14" i="18" s="1"/>
  <c r="I13" i="20"/>
  <c r="M13"/>
  <c r="Q13"/>
  <c r="U13"/>
  <c r="F13"/>
  <c r="AP14" i="18" s="1"/>
  <c r="J13" i="20"/>
  <c r="N13"/>
  <c r="R13"/>
  <c r="V13"/>
  <c r="S13"/>
  <c r="H13"/>
  <c r="AR14" i="18" s="1"/>
  <c r="P13" i="20"/>
  <c r="BF17" l="1"/>
  <c r="BE16"/>
  <c r="X14"/>
  <c r="G14"/>
  <c r="AQ15" i="18" s="1"/>
  <c r="K14" i="20"/>
  <c r="O14"/>
  <c r="S14"/>
  <c r="W14"/>
  <c r="J14"/>
  <c r="R14"/>
  <c r="E14"/>
  <c r="AO15" i="18" s="1"/>
  <c r="I14" i="20"/>
  <c r="M14"/>
  <c r="Q14"/>
  <c r="U14"/>
  <c r="H14"/>
  <c r="AR15" i="18" s="1"/>
  <c r="L14" i="20"/>
  <c r="P14"/>
  <c r="T14"/>
  <c r="F14"/>
  <c r="AP15" i="18" s="1"/>
  <c r="N14" i="20"/>
  <c r="V14"/>
  <c r="BF18" l="1"/>
  <c r="BE17"/>
  <c r="X15"/>
  <c r="G15"/>
  <c r="AQ16" i="18" s="1"/>
  <c r="K15" i="20"/>
  <c r="O15"/>
  <c r="W15"/>
  <c r="H15"/>
  <c r="AR16" i="18" s="1"/>
  <c r="P15" i="20"/>
  <c r="E15"/>
  <c r="AO16" i="18" s="1"/>
  <c r="I15" i="20"/>
  <c r="M15"/>
  <c r="Q15"/>
  <c r="U15"/>
  <c r="F15"/>
  <c r="AP16" i="18" s="1"/>
  <c r="J15" i="20"/>
  <c r="N15"/>
  <c r="R15"/>
  <c r="V15"/>
  <c r="S15"/>
  <c r="L15"/>
  <c r="T15"/>
  <c r="BF19" l="1"/>
  <c r="BE18"/>
  <c r="X16"/>
  <c r="K16"/>
  <c r="S16"/>
  <c r="F16"/>
  <c r="AP17" i="18" s="1"/>
  <c r="R16" i="20"/>
  <c r="E16"/>
  <c r="AO17" i="18" s="1"/>
  <c r="I16" i="20"/>
  <c r="M16"/>
  <c r="Q16"/>
  <c r="U16"/>
  <c r="H16"/>
  <c r="AR17" i="18" s="1"/>
  <c r="L16" i="20"/>
  <c r="P16"/>
  <c r="T16"/>
  <c r="G16"/>
  <c r="AQ17" i="18" s="1"/>
  <c r="O16" i="20"/>
  <c r="W16"/>
  <c r="J16"/>
  <c r="N16"/>
  <c r="V16"/>
  <c r="BF20" l="1"/>
  <c r="BE19"/>
  <c r="X17"/>
  <c r="G17"/>
  <c r="AQ18" i="18" s="1"/>
  <c r="O17" i="20"/>
  <c r="W17"/>
  <c r="H17"/>
  <c r="AR18" i="18" s="1"/>
  <c r="L17" i="20"/>
  <c r="T17"/>
  <c r="E17"/>
  <c r="AO18" i="18" s="1"/>
  <c r="I17" i="20"/>
  <c r="M17"/>
  <c r="Q17"/>
  <c r="U17"/>
  <c r="F17"/>
  <c r="AP18" i="18" s="1"/>
  <c r="J17" i="20"/>
  <c r="N17"/>
  <c r="R17"/>
  <c r="V17"/>
  <c r="K17"/>
  <c r="S17"/>
  <c r="P17"/>
  <c r="BF21" l="1"/>
  <c r="BE20"/>
  <c r="X18"/>
  <c r="K18"/>
  <c r="W18"/>
  <c r="J18"/>
  <c r="N18"/>
  <c r="V18"/>
  <c r="E18"/>
  <c r="AO19" i="18" s="1"/>
  <c r="I18" i="20"/>
  <c r="M18"/>
  <c r="Q18"/>
  <c r="U18"/>
  <c r="H18"/>
  <c r="AR19" i="18" s="1"/>
  <c r="L18" i="20"/>
  <c r="P18"/>
  <c r="T18"/>
  <c r="G18"/>
  <c r="AQ19" i="18" s="1"/>
  <c r="O18" i="20"/>
  <c r="S18"/>
  <c r="F18"/>
  <c r="AP19" i="18" s="1"/>
  <c r="R18" i="20"/>
  <c r="BE21" l="1"/>
  <c r="BF22"/>
  <c r="BE22" s="1"/>
  <c r="X19"/>
  <c r="K19"/>
  <c r="S19"/>
  <c r="L19"/>
  <c r="E19"/>
  <c r="AO20" i="18" s="1"/>
  <c r="I19" i="20"/>
  <c r="M19"/>
  <c r="Q19"/>
  <c r="U19"/>
  <c r="F19"/>
  <c r="AP20" i="18" s="1"/>
  <c r="J19" i="20"/>
  <c r="N19"/>
  <c r="R19"/>
  <c r="V19"/>
  <c r="G19"/>
  <c r="AQ20" i="18" s="1"/>
  <c r="O19" i="20"/>
  <c r="W19"/>
  <c r="H19"/>
  <c r="AR20" i="18" s="1"/>
  <c r="P19" i="20"/>
  <c r="T19"/>
  <c r="X20" l="1"/>
  <c r="T20"/>
  <c r="P20"/>
  <c r="L20"/>
  <c r="H20"/>
  <c r="AR21" i="18" s="1"/>
  <c r="W20" i="20"/>
  <c r="S20"/>
  <c r="O20"/>
  <c r="K20"/>
  <c r="G20"/>
  <c r="AQ21" i="18" s="1"/>
  <c r="V20" i="20"/>
  <c r="R20"/>
  <c r="N20"/>
  <c r="J20"/>
  <c r="F20"/>
  <c r="AP21" i="18" s="1"/>
  <c r="U20" i="20"/>
  <c r="Q20"/>
  <c r="M20"/>
  <c r="I20"/>
  <c r="E20"/>
  <c r="AO21" i="18" s="1"/>
  <c r="V21" i="20"/>
  <c r="R21"/>
  <c r="N21"/>
  <c r="J21"/>
  <c r="F21"/>
  <c r="AP22" i="18" s="1"/>
  <c r="U21" i="20"/>
  <c r="Q21"/>
  <c r="M21"/>
  <c r="I21"/>
  <c r="E21"/>
  <c r="AO22" i="18" s="1"/>
  <c r="X21" i="20"/>
  <c r="T21"/>
  <c r="P21"/>
  <c r="L21"/>
  <c r="H21"/>
  <c r="AR22" i="18" s="1"/>
  <c r="W21" i="20"/>
  <c r="S21"/>
  <c r="O21"/>
  <c r="K21"/>
  <c r="G21"/>
  <c r="AQ22" i="18" s="1"/>
  <c r="M40" i="19" l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l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AM161" i="18"/>
  <c r="AM160"/>
  <c r="AM159"/>
  <c r="AM158"/>
  <c r="AM157"/>
  <c r="AM156"/>
  <c r="AM155"/>
  <c r="AM154"/>
  <c r="AM153"/>
  <c r="AM152"/>
  <c r="AM151"/>
  <c r="AM150"/>
  <c r="AM149"/>
  <c r="AM148"/>
  <c r="AM147"/>
  <c r="AM146"/>
  <c r="AM145"/>
  <c r="AM144"/>
  <c r="AM143"/>
  <c r="AM142"/>
  <c r="AM14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M3"/>
  <c r="AQ2"/>
  <c r="AR2" s="1"/>
  <c r="BV106" i="19"/>
  <c r="CD150" s="1"/>
  <c r="BV105"/>
  <c r="CD149" s="1"/>
  <c r="BZ150"/>
  <c r="BZ149"/>
  <c r="GU88"/>
  <c r="GT88"/>
  <c r="GS88"/>
  <c r="GR88"/>
  <c r="GQ88"/>
  <c r="GP88"/>
  <c r="GO88"/>
  <c r="GN88"/>
  <c r="GM88"/>
  <c r="GL88"/>
  <c r="GK88"/>
  <c r="GJ88"/>
  <c r="GI88"/>
  <c r="GH88"/>
  <c r="GG88"/>
  <c r="GF88"/>
  <c r="GE88"/>
  <c r="GD88"/>
  <c r="GC88"/>
  <c r="GB88"/>
  <c r="GA88"/>
  <c r="FZ88"/>
  <c r="FY88"/>
  <c r="FX88"/>
  <c r="FW88"/>
  <c r="FV88"/>
  <c r="FU88"/>
  <c r="FT88"/>
  <c r="FS88"/>
  <c r="FR88"/>
  <c r="FQ88"/>
  <c r="FP88"/>
  <c r="FO88"/>
  <c r="FN88"/>
  <c r="FM88"/>
  <c r="FL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BW90"/>
  <c r="BW91" s="1"/>
  <c r="BW92" s="1"/>
  <c r="BW93" s="1"/>
  <c r="BW94" s="1"/>
  <c r="BW95" s="1"/>
  <c r="BW96" s="1"/>
  <c r="BW97" s="1"/>
  <c r="BW98" s="1"/>
  <c r="BW99" s="1"/>
  <c r="BW100" s="1"/>
  <c r="BW101" s="1"/>
  <c r="BW102" s="1"/>
  <c r="BW103" s="1"/>
  <c r="BW104" s="1"/>
  <c r="BW105" s="1"/>
  <c r="BW106" s="1"/>
  <c r="BW107" s="1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Y42"/>
  <c r="BZ42" l="1"/>
  <c r="BZ14"/>
  <c r="BY5"/>
  <c r="BY7" s="1"/>
  <c r="BY9" s="1"/>
  <c r="BY11" s="1"/>
  <c r="BY13" s="1"/>
  <c r="BY4"/>
  <c r="BY6" s="1"/>
  <c r="BY8" s="1"/>
  <c r="BY10" s="1"/>
  <c r="BY12" s="1"/>
  <c r="BO3" i="18"/>
  <c r="BP2" s="1"/>
  <c r="BS3"/>
  <c r="J57" i="19"/>
  <c r="K57"/>
  <c r="K56"/>
  <c r="J56"/>
  <c r="J55"/>
  <c r="K65"/>
  <c r="J64"/>
  <c r="K64" s="1"/>
  <c r="J63"/>
  <c r="K63" s="1"/>
  <c r="J62"/>
  <c r="K62" s="1"/>
  <c r="J61"/>
  <c r="K61" s="1"/>
  <c r="J60"/>
  <c r="K60" s="1"/>
  <c r="K55"/>
  <c r="K54"/>
  <c r="J54"/>
  <c r="K39"/>
  <c r="L39" s="1"/>
  <c r="K52"/>
  <c r="L52" s="1"/>
  <c r="L51"/>
  <c r="L50"/>
  <c r="L49"/>
  <c r="L48"/>
  <c r="K47"/>
  <c r="L47" s="1"/>
  <c r="K46"/>
  <c r="L46" s="1"/>
  <c r="K44"/>
  <c r="L44" s="1"/>
  <c r="K43"/>
  <c r="L43" s="1"/>
  <c r="K42"/>
  <c r="L42" s="1"/>
  <c r="K41"/>
  <c r="L41" s="1"/>
  <c r="K40"/>
  <c r="L40" s="1"/>
  <c r="K45"/>
  <c r="L45" s="1"/>
  <c r="I52"/>
  <c r="I51"/>
  <c r="I50"/>
  <c r="I49"/>
  <c r="I48"/>
  <c r="I47"/>
  <c r="I46"/>
  <c r="I45"/>
  <c r="I44"/>
  <c r="I43"/>
  <c r="I42"/>
  <c r="I41"/>
  <c r="I40"/>
  <c r="I39"/>
  <c r="L82"/>
  <c r="K82"/>
  <c r="L81"/>
  <c r="K81"/>
  <c r="L80"/>
  <c r="K80"/>
  <c r="L79"/>
  <c r="L78"/>
  <c r="L77"/>
  <c r="L76"/>
  <c r="L75"/>
  <c r="L74"/>
  <c r="L73"/>
  <c r="L72"/>
  <c r="L71"/>
  <c r="L70"/>
  <c r="L69"/>
  <c r="AU2"/>
  <c r="AI43" i="20"/>
  <c r="AI44" s="1"/>
  <c r="AH25" s="1"/>
  <c r="AF22"/>
  <c r="AJ71" s="1"/>
  <c r="AF21"/>
  <c r="AJ70" s="1"/>
  <c r="AF20"/>
  <c r="AJ69" s="1"/>
  <c r="AF19"/>
  <c r="AJ68" s="1"/>
  <c r="AF18"/>
  <c r="AJ67" s="1"/>
  <c r="AF15"/>
  <c r="AI71" s="1"/>
  <c r="AF14"/>
  <c r="AI70" s="1"/>
  <c r="AF13"/>
  <c r="AI69" s="1"/>
  <c r="AF12"/>
  <c r="AI68" s="1"/>
  <c r="AF11"/>
  <c r="AI67" s="1"/>
  <c r="AF8"/>
  <c r="AH71" s="1"/>
  <c r="AF7"/>
  <c r="AH70" s="1"/>
  <c r="AF6"/>
  <c r="AH69" s="1"/>
  <c r="AF5"/>
  <c r="AH68" s="1"/>
  <c r="AF4"/>
  <c r="AH67" s="1"/>
  <c r="AQ6"/>
  <c r="AO6"/>
  <c r="AP1"/>
  <c r="AR5"/>
  <c r="AN7"/>
  <c r="AP7" s="1"/>
  <c r="BW19" i="19"/>
  <c r="BW20" s="1"/>
  <c r="BW21" s="1"/>
  <c r="BW22" s="1"/>
  <c r="BW23" s="1"/>
  <c r="BW24" s="1"/>
  <c r="BW25" s="1"/>
  <c r="BW26" s="1"/>
  <c r="BW27" s="1"/>
  <c r="BW28" s="1"/>
  <c r="BW29" s="1"/>
  <c r="BW30" s="1"/>
  <c r="BW31" s="1"/>
  <c r="BW32" s="1"/>
  <c r="BW33" s="1"/>
  <c r="BW34" s="1"/>
  <c r="BW35" s="1"/>
  <c r="BW36" s="1"/>
  <c r="BW37" s="1"/>
  <c r="BY16"/>
  <c r="K12"/>
  <c r="K11"/>
  <c r="K10"/>
  <c r="K9"/>
  <c r="K8"/>
  <c r="K7"/>
  <c r="CA133"/>
  <c r="CA134" s="1"/>
  <c r="BM161" i="18"/>
  <c r="BM160"/>
  <c r="BM159"/>
  <c r="BM158"/>
  <c r="BM157"/>
  <c r="BM156"/>
  <c r="BM155"/>
  <c r="BM154"/>
  <c r="BM153"/>
  <c r="BM152"/>
  <c r="BM151"/>
  <c r="BM150"/>
  <c r="BM149"/>
  <c r="BM148"/>
  <c r="BM147"/>
  <c r="BM146"/>
  <c r="BM145"/>
  <c r="BM144"/>
  <c r="BM143"/>
  <c r="BM142"/>
  <c r="BM141"/>
  <c r="BM140"/>
  <c r="BM139"/>
  <c r="BM138"/>
  <c r="BM137"/>
  <c r="BM136"/>
  <c r="BM135"/>
  <c r="BM134"/>
  <c r="BM133"/>
  <c r="BM132"/>
  <c r="BM131"/>
  <c r="BM130"/>
  <c r="BM129"/>
  <c r="BM128"/>
  <c r="BM127"/>
  <c r="BM126"/>
  <c r="BM125"/>
  <c r="BM124"/>
  <c r="BM123"/>
  <c r="BM122"/>
  <c r="BM121"/>
  <c r="BM120"/>
  <c r="BM119"/>
  <c r="BM118"/>
  <c r="BM117"/>
  <c r="BM116"/>
  <c r="BM115"/>
  <c r="BM114"/>
  <c r="BM113"/>
  <c r="BM112"/>
  <c r="BM111"/>
  <c r="BM110"/>
  <c r="BM109"/>
  <c r="BM108"/>
  <c r="BM107"/>
  <c r="BM106"/>
  <c r="BM105"/>
  <c r="BM104"/>
  <c r="BM103"/>
  <c r="BM102"/>
  <c r="BM101"/>
  <c r="BM100"/>
  <c r="BM99"/>
  <c r="BM98"/>
  <c r="BM97"/>
  <c r="BM96"/>
  <c r="BM95"/>
  <c r="BM94"/>
  <c r="BM93"/>
  <c r="BM92"/>
  <c r="BM91"/>
  <c r="BM90"/>
  <c r="BM89"/>
  <c r="BM88"/>
  <c r="BM87"/>
  <c r="BM86"/>
  <c r="BM85"/>
  <c r="BM84"/>
  <c r="BM83"/>
  <c r="BM82"/>
  <c r="BM81"/>
  <c r="BM80"/>
  <c r="BM79"/>
  <c r="BM78"/>
  <c r="BM77"/>
  <c r="BM76"/>
  <c r="BM75"/>
  <c r="BM74"/>
  <c r="BM73"/>
  <c r="BM72"/>
  <c r="BM71"/>
  <c r="BM70"/>
  <c r="BM69"/>
  <c r="BM68"/>
  <c r="BM67"/>
  <c r="BM66"/>
  <c r="BM65"/>
  <c r="BM64"/>
  <c r="BM63"/>
  <c r="BM62"/>
  <c r="BM61"/>
  <c r="BM60"/>
  <c r="BM59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L3"/>
  <c r="X2" i="20"/>
  <c r="W2"/>
  <c r="V2"/>
  <c r="U2"/>
  <c r="T2"/>
  <c r="S2"/>
  <c r="R2"/>
  <c r="Q2"/>
  <c r="P2"/>
  <c r="O2"/>
  <c r="N2"/>
  <c r="M2"/>
  <c r="L2"/>
  <c r="K2"/>
  <c r="J2"/>
  <c r="I2"/>
  <c r="H2"/>
  <c r="G2"/>
  <c r="F2"/>
  <c r="E2"/>
  <c r="T10" i="19"/>
  <c r="H18"/>
  <c r="H20"/>
  <c r="H19"/>
  <c r="H17"/>
  <c r="H16"/>
  <c r="H15"/>
  <c r="H14"/>
  <c r="H13"/>
  <c r="H12"/>
  <c r="H11"/>
  <c r="H10"/>
  <c r="H9"/>
  <c r="H8"/>
  <c r="H7"/>
  <c r="BH22" i="18"/>
  <c r="BG22"/>
  <c r="BH21"/>
  <c r="BG21"/>
  <c r="BH20"/>
  <c r="BG20"/>
  <c r="BH19"/>
  <c r="BG19"/>
  <c r="BH18"/>
  <c r="BG18"/>
  <c r="BH17"/>
  <c r="BG17"/>
  <c r="BH16"/>
  <c r="BG16"/>
  <c r="BH15"/>
  <c r="BG15"/>
  <c r="BH14"/>
  <c r="BG14"/>
  <c r="BH13"/>
  <c r="BG13"/>
  <c r="BH12"/>
  <c r="BG12"/>
  <c r="BH11"/>
  <c r="BG11"/>
  <c r="BH10"/>
  <c r="BG10"/>
  <c r="BH9"/>
  <c r="BG9"/>
  <c r="BH8"/>
  <c r="BG8"/>
  <c r="BH7"/>
  <c r="BG7"/>
  <c r="BH6"/>
  <c r="BG6"/>
  <c r="BH5"/>
  <c r="BG5"/>
  <c r="BH4"/>
  <c r="BH3" s="1"/>
  <c r="BG4"/>
  <c r="BG3" s="1"/>
  <c r="BF22"/>
  <c r="BE22"/>
  <c r="BD22"/>
  <c r="BC22"/>
  <c r="BB22"/>
  <c r="BA22"/>
  <c r="AZ22"/>
  <c r="AY22"/>
  <c r="AX22"/>
  <c r="AW22"/>
  <c r="AV22"/>
  <c r="AU22"/>
  <c r="AT22"/>
  <c r="AS22"/>
  <c r="BF21"/>
  <c r="BE21"/>
  <c r="BD21"/>
  <c r="BC21"/>
  <c r="BB21"/>
  <c r="BA21"/>
  <c r="AZ21"/>
  <c r="AY21"/>
  <c r="AX21"/>
  <c r="AW21"/>
  <c r="AV21"/>
  <c r="AU21"/>
  <c r="AT21"/>
  <c r="AS21"/>
  <c r="BF20"/>
  <c r="BE20"/>
  <c r="BD20"/>
  <c r="BC20"/>
  <c r="BB20"/>
  <c r="BA20"/>
  <c r="AZ20"/>
  <c r="AY20"/>
  <c r="AX20"/>
  <c r="AW20"/>
  <c r="AV20"/>
  <c r="AU20"/>
  <c r="AT20"/>
  <c r="AS20"/>
  <c r="BF19"/>
  <c r="BE19"/>
  <c r="BD19"/>
  <c r="BC19"/>
  <c r="BB19"/>
  <c r="BA19"/>
  <c r="AZ19"/>
  <c r="AY19"/>
  <c r="AX19"/>
  <c r="AW19"/>
  <c r="AV19"/>
  <c r="AU19"/>
  <c r="AT19"/>
  <c r="AS19"/>
  <c r="BF18"/>
  <c r="BE18"/>
  <c r="BD18"/>
  <c r="BC18"/>
  <c r="BB18"/>
  <c r="BA18"/>
  <c r="AZ18"/>
  <c r="AY18"/>
  <c r="AX18"/>
  <c r="AW18"/>
  <c r="AV18"/>
  <c r="AU18"/>
  <c r="AT18"/>
  <c r="AS18"/>
  <c r="BF17"/>
  <c r="BE17"/>
  <c r="BD17"/>
  <c r="BC17"/>
  <c r="BB17"/>
  <c r="BA17"/>
  <c r="AZ17"/>
  <c r="AY17"/>
  <c r="AX17"/>
  <c r="AW17"/>
  <c r="AV17"/>
  <c r="AU17"/>
  <c r="AT17"/>
  <c r="AS17"/>
  <c r="BF16"/>
  <c r="BE16"/>
  <c r="BD16"/>
  <c r="BC16"/>
  <c r="BB16"/>
  <c r="BA16"/>
  <c r="AZ16"/>
  <c r="AY16"/>
  <c r="AX16"/>
  <c r="AW16"/>
  <c r="AV16"/>
  <c r="AU16"/>
  <c r="AT16"/>
  <c r="AS16"/>
  <c r="BF15"/>
  <c r="BE15"/>
  <c r="BD15"/>
  <c r="BC15"/>
  <c r="BB15"/>
  <c r="BA15"/>
  <c r="AZ15"/>
  <c r="AY15"/>
  <c r="AX15"/>
  <c r="AW15"/>
  <c r="AV15"/>
  <c r="AU15"/>
  <c r="AT15"/>
  <c r="AS15"/>
  <c r="BF14"/>
  <c r="BE14"/>
  <c r="BD14"/>
  <c r="BC14"/>
  <c r="BB14"/>
  <c r="BA14"/>
  <c r="AZ14"/>
  <c r="AY14"/>
  <c r="AX14"/>
  <c r="AW14"/>
  <c r="AV14"/>
  <c r="AU14"/>
  <c r="AT14"/>
  <c r="AS14"/>
  <c r="BF13"/>
  <c r="BE13"/>
  <c r="BD13"/>
  <c r="BC13"/>
  <c r="BB13"/>
  <c r="BA13"/>
  <c r="AZ13"/>
  <c r="AY13"/>
  <c r="AX13"/>
  <c r="AW13"/>
  <c r="AV13"/>
  <c r="AU13"/>
  <c r="AT13"/>
  <c r="AS13"/>
  <c r="BF12"/>
  <c r="BE12"/>
  <c r="BD12"/>
  <c r="BC12"/>
  <c r="BB12"/>
  <c r="BA12"/>
  <c r="AZ12"/>
  <c r="AY12"/>
  <c r="AX12"/>
  <c r="AW12"/>
  <c r="AV12"/>
  <c r="AU12"/>
  <c r="AT12"/>
  <c r="AS12"/>
  <c r="BF11"/>
  <c r="BE11"/>
  <c r="BD11"/>
  <c r="BC11"/>
  <c r="BB11"/>
  <c r="BA11"/>
  <c r="AZ11"/>
  <c r="AY11"/>
  <c r="AX11"/>
  <c r="AW11"/>
  <c r="AV11"/>
  <c r="AU11"/>
  <c r="AT11"/>
  <c r="AS11"/>
  <c r="BF10"/>
  <c r="BE10"/>
  <c r="BD10"/>
  <c r="BC10"/>
  <c r="BB10"/>
  <c r="BA10"/>
  <c r="AZ10"/>
  <c r="AY10"/>
  <c r="AX10"/>
  <c r="AW10"/>
  <c r="AV10"/>
  <c r="AU10"/>
  <c r="AT10"/>
  <c r="AS10"/>
  <c r="BF9"/>
  <c r="BE9"/>
  <c r="BD9"/>
  <c r="BC9"/>
  <c r="BB9"/>
  <c r="BA9"/>
  <c r="AZ9"/>
  <c r="AY9"/>
  <c r="AX9"/>
  <c r="AW9"/>
  <c r="AV9"/>
  <c r="AU9"/>
  <c r="AT9"/>
  <c r="AS9"/>
  <c r="BF8"/>
  <c r="BE8"/>
  <c r="BD8"/>
  <c r="BC8"/>
  <c r="BB8"/>
  <c r="BA8"/>
  <c r="AZ8"/>
  <c r="AY8"/>
  <c r="AX8"/>
  <c r="AW8"/>
  <c r="AV8"/>
  <c r="AU8"/>
  <c r="AT8"/>
  <c r="AS8"/>
  <c r="BF7"/>
  <c r="BE7"/>
  <c r="BD7"/>
  <c r="BC7"/>
  <c r="BB7"/>
  <c r="BA7"/>
  <c r="AZ7"/>
  <c r="AY7"/>
  <c r="AX7"/>
  <c r="AW7"/>
  <c r="AV7"/>
  <c r="AU7"/>
  <c r="AT7"/>
  <c r="AS7"/>
  <c r="BF6"/>
  <c r="BE6"/>
  <c r="BD6"/>
  <c r="BC6"/>
  <c r="BB6"/>
  <c r="BA6"/>
  <c r="AZ6"/>
  <c r="AY6"/>
  <c r="AX6"/>
  <c r="AW6"/>
  <c r="AV6"/>
  <c r="AU6"/>
  <c r="AT6"/>
  <c r="AS6"/>
  <c r="BF5"/>
  <c r="BE5"/>
  <c r="BD5"/>
  <c r="BC5"/>
  <c r="BB5"/>
  <c r="BA5"/>
  <c r="AZ5"/>
  <c r="BF4"/>
  <c r="BF3" s="1"/>
  <c r="BE4"/>
  <c r="BE3" s="1"/>
  <c r="BD4"/>
  <c r="BD3" s="1"/>
  <c r="BC4"/>
  <c r="BC3" s="1"/>
  <c r="BB4"/>
  <c r="BB3" s="1"/>
  <c r="BA4"/>
  <c r="BA3" s="1"/>
  <c r="AZ4"/>
  <c r="AZ3" s="1"/>
  <c r="AY5"/>
  <c r="AX5"/>
  <c r="AW5"/>
  <c r="AV5"/>
  <c r="AU5"/>
  <c r="AT5"/>
  <c r="AS5"/>
  <c r="AR5"/>
  <c r="AY4"/>
  <c r="AY3" s="1"/>
  <c r="AX4"/>
  <c r="AX3" s="1"/>
  <c r="AW4"/>
  <c r="AW3" s="1"/>
  <c r="AV4"/>
  <c r="AV3" s="1"/>
  <c r="AU4"/>
  <c r="AU3" s="1"/>
  <c r="AT4"/>
  <c r="AT3" s="1"/>
  <c r="AS4"/>
  <c r="AR3"/>
  <c r="BJ21" l="1"/>
  <c r="AK21" s="1"/>
  <c r="K88" i="19"/>
  <c r="AS3" i="18"/>
  <c r="BJ4"/>
  <c r="AK4" s="1"/>
  <c r="BJ5"/>
  <c r="BJ6"/>
  <c r="AK6" s="1"/>
  <c r="BJ7"/>
  <c r="BJ8"/>
  <c r="AK8" s="1"/>
  <c r="BJ9"/>
  <c r="AK9" s="1"/>
  <c r="BJ10"/>
  <c r="BJ11"/>
  <c r="BJ12"/>
  <c r="BJ13"/>
  <c r="BJ14"/>
  <c r="BJ15"/>
  <c r="BJ16"/>
  <c r="BJ17"/>
  <c r="BJ18"/>
  <c r="BJ19"/>
  <c r="BJ20"/>
  <c r="BJ22"/>
  <c r="AK22" s="1"/>
  <c r="T11" i="19"/>
  <c r="U11" s="1"/>
  <c r="U10"/>
  <c r="BZ16"/>
  <c r="BY36"/>
  <c r="BY34"/>
  <c r="BY32"/>
  <c r="BY30"/>
  <c r="BY28"/>
  <c r="BY26"/>
  <c r="BY24"/>
  <c r="BY22"/>
  <c r="BY20"/>
  <c r="BY37"/>
  <c r="BY35"/>
  <c r="BY33"/>
  <c r="BY31"/>
  <c r="BY29"/>
  <c r="BY27"/>
  <c r="BY25"/>
  <c r="BY23"/>
  <c r="BY21"/>
  <c r="BY19"/>
  <c r="BY18"/>
  <c r="J40"/>
  <c r="I88"/>
  <c r="AK10" i="18"/>
  <c r="AK11"/>
  <c r="AK12"/>
  <c r="AK13"/>
  <c r="AK14"/>
  <c r="AK15"/>
  <c r="AK16"/>
  <c r="AK17"/>
  <c r="AK18"/>
  <c r="AK19"/>
  <c r="AK20"/>
  <c r="AK7"/>
  <c r="AK5"/>
  <c r="AQ3"/>
  <c r="J42" i="19"/>
  <c r="J44"/>
  <c r="J46"/>
  <c r="J48"/>
  <c r="J52"/>
  <c r="CA42"/>
  <c r="BQ2" i="18"/>
  <c r="J39" i="19"/>
  <c r="J41"/>
  <c r="J43"/>
  <c r="J47"/>
  <c r="J49"/>
  <c r="J45"/>
  <c r="J51"/>
  <c r="K87"/>
  <c r="I87" s="1"/>
  <c r="J50"/>
  <c r="K91"/>
  <c r="CA16"/>
  <c r="CA135"/>
  <c r="AL44" i="20"/>
  <c r="AI45"/>
  <c r="AI48"/>
  <c r="AJ43"/>
  <c r="AK43" s="1"/>
  <c r="AK48" s="1"/>
  <c r="AJ29" s="1"/>
  <c r="AI47"/>
  <c r="AJ44"/>
  <c r="AI46"/>
  <c r="AQ7"/>
  <c r="AN8"/>
  <c r="AP8" s="1"/>
  <c r="AO7"/>
  <c r="AR6"/>
  <c r="AS5"/>
  <c r="BJ3" i="18" l="1"/>
  <c r="AK3" s="1"/>
  <c r="CA36" i="19"/>
  <c r="CA34"/>
  <c r="CA32"/>
  <c r="CA30"/>
  <c r="CA28"/>
  <c r="CA26"/>
  <c r="CA24"/>
  <c r="CA22"/>
  <c r="CA20"/>
  <c r="CA18"/>
  <c r="CA37"/>
  <c r="CA35"/>
  <c r="CA33"/>
  <c r="CA31"/>
  <c r="CA29"/>
  <c r="CA27"/>
  <c r="CA25"/>
  <c r="CA23"/>
  <c r="CA21"/>
  <c r="CA19"/>
  <c r="BZ37"/>
  <c r="BZ35"/>
  <c r="BZ33"/>
  <c r="BZ31"/>
  <c r="BZ29"/>
  <c r="BZ27"/>
  <c r="BZ25"/>
  <c r="BZ23"/>
  <c r="BZ21"/>
  <c r="BZ19"/>
  <c r="BZ36"/>
  <c r="BZ34"/>
  <c r="BZ32"/>
  <c r="BZ30"/>
  <c r="BZ28"/>
  <c r="BZ26"/>
  <c r="BZ24"/>
  <c r="BZ22"/>
  <c r="BZ20"/>
  <c r="BZ18"/>
  <c r="K90"/>
  <c r="A1174" i="16" s="1"/>
  <c r="CB42" i="19"/>
  <c r="I86"/>
  <c r="I91"/>
  <c r="CB16"/>
  <c r="CA136"/>
  <c r="AH26" i="20"/>
  <c r="AH27"/>
  <c r="AH28"/>
  <c r="AH29"/>
  <c r="AH41"/>
  <c r="AJ48"/>
  <c r="AK46"/>
  <c r="AJ45"/>
  <c r="AJ46"/>
  <c r="AJ47"/>
  <c r="AK44"/>
  <c r="AH37" s="1"/>
  <c r="AK47"/>
  <c r="AJ28" s="1"/>
  <c r="AK45"/>
  <c r="AJ26" s="1"/>
  <c r="AO8"/>
  <c r="AS8"/>
  <c r="AN9"/>
  <c r="AP9" s="1"/>
  <c r="AR7"/>
  <c r="O71" i="18" s="1"/>
  <c r="AT5" i="20"/>
  <c r="AS6"/>
  <c r="AS7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AK116" i="18" l="1"/>
  <c r="AK115"/>
  <c r="AK85"/>
  <c r="AK82"/>
  <c r="AK161"/>
  <c r="AK159"/>
  <c r="AK157"/>
  <c r="AK155"/>
  <c r="AK153"/>
  <c r="AK151"/>
  <c r="AK149"/>
  <c r="AK147"/>
  <c r="AK145"/>
  <c r="AK143"/>
  <c r="AK141"/>
  <c r="AK139"/>
  <c r="AK137"/>
  <c r="AK135"/>
  <c r="AK133"/>
  <c r="AK131"/>
  <c r="AK129"/>
  <c r="AK127"/>
  <c r="AK125"/>
  <c r="AK123"/>
  <c r="AK121"/>
  <c r="AK119"/>
  <c r="AK117"/>
  <c r="AK113"/>
  <c r="AK111"/>
  <c r="AK109"/>
  <c r="AK107"/>
  <c r="AK105"/>
  <c r="AK103"/>
  <c r="AK101"/>
  <c r="AK99"/>
  <c r="AK97"/>
  <c r="AK95"/>
  <c r="AK93"/>
  <c r="AK91"/>
  <c r="AK89"/>
  <c r="AK87"/>
  <c r="AK83"/>
  <c r="AK81"/>
  <c r="AK79"/>
  <c r="AK77"/>
  <c r="AK75"/>
  <c r="AK73"/>
  <c r="AK71"/>
  <c r="AK69"/>
  <c r="AK67"/>
  <c r="AK65"/>
  <c r="AK63"/>
  <c r="AK61"/>
  <c r="AK59"/>
  <c r="AK57"/>
  <c r="AK55"/>
  <c r="AK53"/>
  <c r="AK51"/>
  <c r="AK49"/>
  <c r="AK47"/>
  <c r="AK45"/>
  <c r="AK43"/>
  <c r="AK41"/>
  <c r="AK39"/>
  <c r="AK37"/>
  <c r="AK35"/>
  <c r="AK33"/>
  <c r="AK31"/>
  <c r="AK29"/>
  <c r="AK27"/>
  <c r="AK25"/>
  <c r="AK23"/>
  <c r="AK160"/>
  <c r="AK158"/>
  <c r="AK156"/>
  <c r="AK154"/>
  <c r="AK152"/>
  <c r="AK150"/>
  <c r="AK148"/>
  <c r="AK146"/>
  <c r="AK144"/>
  <c r="AK142"/>
  <c r="AK140"/>
  <c r="AK138"/>
  <c r="AK136"/>
  <c r="AK134"/>
  <c r="AK132"/>
  <c r="AK130"/>
  <c r="AK128"/>
  <c r="AK126"/>
  <c r="AK124"/>
  <c r="AK122"/>
  <c r="AK120"/>
  <c r="AK118"/>
  <c r="AK114"/>
  <c r="AK112"/>
  <c r="AK110"/>
  <c r="AK108"/>
  <c r="AK106"/>
  <c r="AK104"/>
  <c r="AK102"/>
  <c r="AK100"/>
  <c r="AK98"/>
  <c r="AK96"/>
  <c r="AK94"/>
  <c r="AK92"/>
  <c r="AK90"/>
  <c r="AK88"/>
  <c r="AK86"/>
  <c r="AK84"/>
  <c r="AK80"/>
  <c r="AK78"/>
  <c r="AK76"/>
  <c r="AK74"/>
  <c r="AK72"/>
  <c r="AK70"/>
  <c r="AK68"/>
  <c r="AK66"/>
  <c r="AK64"/>
  <c r="AK62"/>
  <c r="AK60"/>
  <c r="AK58"/>
  <c r="AK56"/>
  <c r="AK54"/>
  <c r="AK52"/>
  <c r="AK50"/>
  <c r="AK48"/>
  <c r="AK46"/>
  <c r="AK44"/>
  <c r="AK42"/>
  <c r="AK40"/>
  <c r="AK38"/>
  <c r="AK36"/>
  <c r="AK34"/>
  <c r="AK32"/>
  <c r="AK30"/>
  <c r="AK28"/>
  <c r="AK26"/>
  <c r="AK24"/>
  <c r="CB37" i="19"/>
  <c r="CB35"/>
  <c r="CB33"/>
  <c r="CB31"/>
  <c r="CB29"/>
  <c r="CB27"/>
  <c r="CB25"/>
  <c r="CB23"/>
  <c r="CB21"/>
  <c r="CB19"/>
  <c r="CB36"/>
  <c r="CB34"/>
  <c r="CB32"/>
  <c r="CB30"/>
  <c r="CB28"/>
  <c r="CB26"/>
  <c r="CB24"/>
  <c r="CB22"/>
  <c r="CB20"/>
  <c r="CB18"/>
  <c r="I90"/>
  <c r="CC42"/>
  <c r="CC16"/>
  <c r="CA137"/>
  <c r="AH40" i="20"/>
  <c r="AJ25"/>
  <c r="AJ27"/>
  <c r="AH39"/>
  <c r="AH38"/>
  <c r="AN10"/>
  <c r="AP10" s="1"/>
  <c r="AT9"/>
  <c r="P73" i="18" s="1"/>
  <c r="AO9" i="20"/>
  <c r="AQ8"/>
  <c r="AR8"/>
  <c r="O72" i="18" s="1"/>
  <c r="AT7" i="20"/>
  <c r="P71" i="18" s="1"/>
  <c r="BT71" s="1"/>
  <c r="AT8" i="20"/>
  <c r="P72" i="18" s="1"/>
  <c r="BT72" s="1"/>
  <c r="AU5" i="20"/>
  <c r="AT6"/>
  <c r="D3" i="18"/>
  <c r="D160" i="21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C36" i="19" l="1"/>
  <c r="CC34"/>
  <c r="CC32"/>
  <c r="CC30"/>
  <c r="CC28"/>
  <c r="CC26"/>
  <c r="CC24"/>
  <c r="CC22"/>
  <c r="CC20"/>
  <c r="CC18"/>
  <c r="CC37"/>
  <c r="CC35"/>
  <c r="CC33"/>
  <c r="CC31"/>
  <c r="CC29"/>
  <c r="CC27"/>
  <c r="CC25"/>
  <c r="CC23"/>
  <c r="CC21"/>
  <c r="CC19"/>
  <c r="CD42"/>
  <c r="CD16"/>
  <c r="CA138"/>
  <c r="AN11" i="20"/>
  <c r="AP11" s="1"/>
  <c r="AO10"/>
  <c r="AU10"/>
  <c r="AQ9"/>
  <c r="AR9"/>
  <c r="O73" i="18" s="1"/>
  <c r="AS9" i="20"/>
  <c r="AU8"/>
  <c r="AU7"/>
  <c r="AV5"/>
  <c r="AU6"/>
  <c r="AU9"/>
  <c r="CD37" i="19" l="1"/>
  <c r="CD35"/>
  <c r="CD33"/>
  <c r="CD31"/>
  <c r="CD29"/>
  <c r="CD27"/>
  <c r="CD25"/>
  <c r="CD23"/>
  <c r="CD21"/>
  <c r="CD19"/>
  <c r="CD36"/>
  <c r="CD34"/>
  <c r="CD32"/>
  <c r="CD30"/>
  <c r="CD28"/>
  <c r="CD26"/>
  <c r="CD24"/>
  <c r="CD22"/>
  <c r="CD20"/>
  <c r="CD18"/>
  <c r="BT73" i="18"/>
  <c r="CE42" i="19"/>
  <c r="CE16"/>
  <c r="CA139"/>
  <c r="AQ10" i="20"/>
  <c r="AR10"/>
  <c r="O74" i="18" s="1"/>
  <c r="AS10" i="20"/>
  <c r="AT10"/>
  <c r="P74" i="18" s="1"/>
  <c r="BT74" s="1"/>
  <c r="AN12" i="20"/>
  <c r="AP12" s="1"/>
  <c r="AV11"/>
  <c r="Q75" i="18" s="1"/>
  <c r="AO11" i="20"/>
  <c r="AV9"/>
  <c r="Q73" i="18" s="1"/>
  <c r="AW5" i="20"/>
  <c r="AV10"/>
  <c r="Q74" i="18" s="1"/>
  <c r="AV6" i="20"/>
  <c r="AV7"/>
  <c r="Q71" i="18" s="1"/>
  <c r="AV8" i="20"/>
  <c r="Q72" i="18" s="1"/>
  <c r="CE36" i="19" l="1"/>
  <c r="CE34"/>
  <c r="CE32"/>
  <c r="CE30"/>
  <c r="CE28"/>
  <c r="CE26"/>
  <c r="CE24"/>
  <c r="CE22"/>
  <c r="CE20"/>
  <c r="CE18"/>
  <c r="CE37"/>
  <c r="CE35"/>
  <c r="CE33"/>
  <c r="CE31"/>
  <c r="CE29"/>
  <c r="CE27"/>
  <c r="CE25"/>
  <c r="CE23"/>
  <c r="CE21"/>
  <c r="CE19"/>
  <c r="CF42"/>
  <c r="CF16"/>
  <c r="CA140"/>
  <c r="AN13" i="20"/>
  <c r="AP13" s="1"/>
  <c r="AO12"/>
  <c r="AW12"/>
  <c r="AQ11"/>
  <c r="AR11"/>
  <c r="O75" i="18" s="1"/>
  <c r="AS11" i="20"/>
  <c r="AT11"/>
  <c r="P75" i="18" s="1"/>
  <c r="BT75" s="1"/>
  <c r="AU11" i="20"/>
  <c r="AW8"/>
  <c r="AW11"/>
  <c r="AW7"/>
  <c r="AX5"/>
  <c r="AW10"/>
  <c r="AW6"/>
  <c r="AW9"/>
  <c r="CF37" i="19" l="1"/>
  <c r="CF35"/>
  <c r="CF33"/>
  <c r="CF31"/>
  <c r="CF29"/>
  <c r="CF27"/>
  <c r="CF25"/>
  <c r="CF23"/>
  <c r="CF21"/>
  <c r="CF19"/>
  <c r="CF36"/>
  <c r="CF34"/>
  <c r="CF32"/>
  <c r="CF30"/>
  <c r="CF28"/>
  <c r="CF26"/>
  <c r="CF24"/>
  <c r="CF22"/>
  <c r="CF20"/>
  <c r="CF18"/>
  <c r="CG42"/>
  <c r="CG16"/>
  <c r="CA141"/>
  <c r="AQ12" i="20"/>
  <c r="AR12"/>
  <c r="O76" i="18" s="1"/>
  <c r="AS12" i="20"/>
  <c r="AT12"/>
  <c r="P76" i="18" s="1"/>
  <c r="BT76" s="1"/>
  <c r="AU12" i="20"/>
  <c r="AV12"/>
  <c r="Q76" i="18" s="1"/>
  <c r="AN14" i="20"/>
  <c r="AP14" s="1"/>
  <c r="AX13"/>
  <c r="R77" i="18" s="1"/>
  <c r="AO13" i="20"/>
  <c r="AX9"/>
  <c r="R73" i="18" s="1"/>
  <c r="AY5" i="20"/>
  <c r="AZ5" s="1"/>
  <c r="AX10"/>
  <c r="R74" i="18" s="1"/>
  <c r="AX6" i="20"/>
  <c r="AX11"/>
  <c r="R75" i="18" s="1"/>
  <c r="BU75" s="1"/>
  <c r="AX7" i="20"/>
  <c r="R71" i="18" s="1"/>
  <c r="BU71" s="1"/>
  <c r="AX12" i="20"/>
  <c r="R76" i="18" s="1"/>
  <c r="AX8" i="20"/>
  <c r="R72" i="18" s="1"/>
  <c r="CG36" i="19" l="1"/>
  <c r="CG34"/>
  <c r="CG32"/>
  <c r="CG30"/>
  <c r="CG28"/>
  <c r="CG26"/>
  <c r="CG24"/>
  <c r="CG22"/>
  <c r="CG20"/>
  <c r="CG18"/>
  <c r="CG37"/>
  <c r="CG35"/>
  <c r="CG33"/>
  <c r="CG31"/>
  <c r="CG29"/>
  <c r="CG27"/>
  <c r="CG25"/>
  <c r="CG23"/>
  <c r="CG21"/>
  <c r="CG19"/>
  <c r="BU74" i="18"/>
  <c r="BU73"/>
  <c r="BU76"/>
  <c r="BU72"/>
  <c r="CH42" i="19"/>
  <c r="CH16"/>
  <c r="CA142"/>
  <c r="AN15" i="20"/>
  <c r="AP15" s="1"/>
  <c r="AO14"/>
  <c r="AY14"/>
  <c r="BA5"/>
  <c r="AZ6"/>
  <c r="AZ7"/>
  <c r="S71" i="18" s="1"/>
  <c r="BV71" s="1"/>
  <c r="AZ8" i="20"/>
  <c r="S72" i="18" s="1"/>
  <c r="BV72" s="1"/>
  <c r="AZ9" i="20"/>
  <c r="S73" i="18" s="1"/>
  <c r="BV73" s="1"/>
  <c r="AZ10" i="20"/>
  <c r="S74" i="18" s="1"/>
  <c r="BV74" s="1"/>
  <c r="AZ11" i="20"/>
  <c r="S75" i="18" s="1"/>
  <c r="BV75" s="1"/>
  <c r="AQ13" i="20"/>
  <c r="BA13"/>
  <c r="AZ13"/>
  <c r="S77" i="18" s="1"/>
  <c r="BV77" s="1"/>
  <c r="AR13" i="20"/>
  <c r="O77" i="18" s="1"/>
  <c r="AS13" i="20"/>
  <c r="AT13"/>
  <c r="P77" i="18" s="1"/>
  <c r="BT77" s="1"/>
  <c r="AU13" i="20"/>
  <c r="AV13"/>
  <c r="Q77" i="18" s="1"/>
  <c r="BU77" s="1"/>
  <c r="AW13" i="20"/>
  <c r="AZ12"/>
  <c r="S76" i="18" s="1"/>
  <c r="BV76" s="1"/>
  <c r="AY10" i="20"/>
  <c r="AY6"/>
  <c r="AY13"/>
  <c r="AY9"/>
  <c r="AY12"/>
  <c r="AY8"/>
  <c r="AY11"/>
  <c r="AY7"/>
  <c r="CH37" i="19" l="1"/>
  <c r="CH35"/>
  <c r="CH33"/>
  <c r="CH31"/>
  <c r="CH29"/>
  <c r="CH27"/>
  <c r="CH25"/>
  <c r="CH23"/>
  <c r="CH21"/>
  <c r="CH19"/>
  <c r="CH36"/>
  <c r="CH34"/>
  <c r="CH32"/>
  <c r="CH30"/>
  <c r="CH28"/>
  <c r="CH26"/>
  <c r="CH24"/>
  <c r="CH22"/>
  <c r="CH20"/>
  <c r="CH18"/>
  <c r="AL71" i="18"/>
  <c r="AL77"/>
  <c r="AL75"/>
  <c r="AL72"/>
  <c r="AL76"/>
  <c r="AL73"/>
  <c r="AL74"/>
  <c r="CI42" i="19"/>
  <c r="CI16"/>
  <c r="CA143"/>
  <c r="AQ14" i="20"/>
  <c r="BA14"/>
  <c r="AZ14"/>
  <c r="S78" i="18" s="1"/>
  <c r="BV78" s="1"/>
  <c r="AR14" i="20"/>
  <c r="O78" i="18" s="1"/>
  <c r="AS14" i="20"/>
  <c r="AT14"/>
  <c r="P78" i="18" s="1"/>
  <c r="BT78" s="1"/>
  <c r="AU14" i="20"/>
  <c r="AV14"/>
  <c r="Q78" i="18" s="1"/>
  <c r="AW14" i="20"/>
  <c r="AX14"/>
  <c r="R78" i="18" s="1"/>
  <c r="BU78" s="1"/>
  <c r="AN16" i="20"/>
  <c r="AP16" s="1"/>
  <c r="AO15"/>
  <c r="BB5"/>
  <c r="BA6"/>
  <c r="BA7"/>
  <c r="BA8"/>
  <c r="BA9"/>
  <c r="BA10"/>
  <c r="BA11"/>
  <c r="BA12"/>
  <c r="CI36" i="19" l="1"/>
  <c r="CI34"/>
  <c r="CI32"/>
  <c r="CI30"/>
  <c r="CI28"/>
  <c r="CI26"/>
  <c r="CI24"/>
  <c r="CI22"/>
  <c r="CI20"/>
  <c r="CI18"/>
  <c r="CI37"/>
  <c r="CI35"/>
  <c r="CI33"/>
  <c r="CI31"/>
  <c r="CI29"/>
  <c r="CI27"/>
  <c r="CI25"/>
  <c r="CI23"/>
  <c r="CI21"/>
  <c r="CI19"/>
  <c r="AL78" i="18"/>
  <c r="CJ42" i="19"/>
  <c r="CJ16"/>
  <c r="CA144"/>
  <c r="AN17" i="20"/>
  <c r="AP17" s="1"/>
  <c r="AO16"/>
  <c r="BB6"/>
  <c r="BB7"/>
  <c r="BC5"/>
  <c r="BB8"/>
  <c r="BB9"/>
  <c r="BB10"/>
  <c r="BB11"/>
  <c r="BB12"/>
  <c r="BB13"/>
  <c r="AQ15"/>
  <c r="AR15"/>
  <c r="O79" i="18" s="1"/>
  <c r="BB15" i="20"/>
  <c r="BA15"/>
  <c r="AZ15"/>
  <c r="S79" i="18" s="1"/>
  <c r="BV79" s="1"/>
  <c r="BC15" i="20"/>
  <c r="AS15"/>
  <c r="AT15"/>
  <c r="P79" i="18" s="1"/>
  <c r="BT79" s="1"/>
  <c r="AU15" i="20"/>
  <c r="AV15"/>
  <c r="Q79" i="18" s="1"/>
  <c r="AW15" i="20"/>
  <c r="AX15"/>
  <c r="R79" i="18" s="1"/>
  <c r="BU79" s="1"/>
  <c r="AY15" i="20"/>
  <c r="BB14"/>
  <c r="CJ37" i="19" l="1"/>
  <c r="CJ35"/>
  <c r="CJ33"/>
  <c r="CJ31"/>
  <c r="CJ29"/>
  <c r="CJ27"/>
  <c r="CJ25"/>
  <c r="CJ23"/>
  <c r="CJ21"/>
  <c r="CJ19"/>
  <c r="CJ36"/>
  <c r="CJ34"/>
  <c r="CJ32"/>
  <c r="CJ30"/>
  <c r="CJ28"/>
  <c r="CJ26"/>
  <c r="CJ24"/>
  <c r="CJ22"/>
  <c r="CJ20"/>
  <c r="CJ18"/>
  <c r="AL79" i="18"/>
  <c r="CK42" i="19"/>
  <c r="CK16"/>
  <c r="CA145"/>
  <c r="AQ16" i="20"/>
  <c r="BB16"/>
  <c r="BA16"/>
  <c r="AZ16"/>
  <c r="S80" i="18" s="1"/>
  <c r="BV80" s="1"/>
  <c r="AR16" i="20"/>
  <c r="O80" i="18" s="1"/>
  <c r="AS16" i="20"/>
  <c r="BC16"/>
  <c r="AT16"/>
  <c r="P80" i="18" s="1"/>
  <c r="AU16" i="20"/>
  <c r="AV16"/>
  <c r="Q80" i="18" s="1"/>
  <c r="AW16" i="20"/>
  <c r="AX16"/>
  <c r="R80" i="18" s="1"/>
  <c r="BU80" s="1"/>
  <c r="AY16" i="20"/>
  <c r="AN18"/>
  <c r="AP18" s="1"/>
  <c r="AO17"/>
  <c r="BC7"/>
  <c r="BC8"/>
  <c r="BC6"/>
  <c r="BC9"/>
  <c r="BC10"/>
  <c r="BC11"/>
  <c r="BC12"/>
  <c r="BC13"/>
  <c r="BC14"/>
  <c r="BR161" i="18"/>
  <c r="BY161"/>
  <c r="BS161"/>
  <c r="BQ161"/>
  <c r="BR160"/>
  <c r="BY160"/>
  <c r="BQ160" s="1"/>
  <c r="BS160"/>
  <c r="BR159"/>
  <c r="BY159"/>
  <c r="BS159"/>
  <c r="BQ159"/>
  <c r="BR158"/>
  <c r="BY158"/>
  <c r="BQ158" s="1"/>
  <c r="BS158"/>
  <c r="BR157"/>
  <c r="BY157"/>
  <c r="BS157"/>
  <c r="BQ157"/>
  <c r="BR156"/>
  <c r="BY156"/>
  <c r="BQ156" s="1"/>
  <c r="BS156"/>
  <c r="BR155"/>
  <c r="BY155"/>
  <c r="BS155"/>
  <c r="A155" s="1"/>
  <c r="BQ155"/>
  <c r="BR154"/>
  <c r="BY154"/>
  <c r="BQ154" s="1"/>
  <c r="BS154"/>
  <c r="A154" s="1"/>
  <c r="BR153"/>
  <c r="BY153"/>
  <c r="BS153"/>
  <c r="A153" s="1"/>
  <c r="BQ153"/>
  <c r="BR152"/>
  <c r="BY152"/>
  <c r="BQ152" s="1"/>
  <c r="A152" s="1"/>
  <c r="BS152"/>
  <c r="BR151"/>
  <c r="BY151"/>
  <c r="BS151"/>
  <c r="BQ151"/>
  <c r="BR150"/>
  <c r="BY150"/>
  <c r="BQ150" s="1"/>
  <c r="BS150"/>
  <c r="BR149"/>
  <c r="BY149"/>
  <c r="BS149"/>
  <c r="BQ149"/>
  <c r="A149" s="1"/>
  <c r="BR148"/>
  <c r="BY148"/>
  <c r="BQ148" s="1"/>
  <c r="A148" s="1"/>
  <c r="BS148"/>
  <c r="BR147"/>
  <c r="BY147"/>
  <c r="BS147"/>
  <c r="BQ147"/>
  <c r="BR146"/>
  <c r="BY146"/>
  <c r="BQ146" s="1"/>
  <c r="BS146"/>
  <c r="BR145"/>
  <c r="BY145"/>
  <c r="BS145"/>
  <c r="BQ145"/>
  <c r="A145" s="1"/>
  <c r="BR144"/>
  <c r="BY144"/>
  <c r="BQ144" s="1"/>
  <c r="A144" s="1"/>
  <c r="BS144"/>
  <c r="BR143"/>
  <c r="BY143"/>
  <c r="BS143"/>
  <c r="BQ143"/>
  <c r="BR142"/>
  <c r="BY142"/>
  <c r="BQ142" s="1"/>
  <c r="BS142"/>
  <c r="BR141"/>
  <c r="BY141"/>
  <c r="BS141"/>
  <c r="BQ141"/>
  <c r="A141" s="1"/>
  <c r="BR140"/>
  <c r="BY140"/>
  <c r="BQ140" s="1"/>
  <c r="BS140"/>
  <c r="BR139"/>
  <c r="BY139"/>
  <c r="BS139"/>
  <c r="BQ139"/>
  <c r="BR138"/>
  <c r="BY138"/>
  <c r="BQ138" s="1"/>
  <c r="BS138"/>
  <c r="BR137"/>
  <c r="BY137"/>
  <c r="BS137"/>
  <c r="BQ137"/>
  <c r="BR136"/>
  <c r="BY136"/>
  <c r="BQ136" s="1"/>
  <c r="BS136"/>
  <c r="BR135"/>
  <c r="BY135"/>
  <c r="BS135"/>
  <c r="BQ135"/>
  <c r="BR134"/>
  <c r="BY134"/>
  <c r="BQ134" s="1"/>
  <c r="BS134"/>
  <c r="BR133"/>
  <c r="BY133"/>
  <c r="BS133"/>
  <c r="BQ133"/>
  <c r="BR132"/>
  <c r="BY132"/>
  <c r="BQ132" s="1"/>
  <c r="BS132"/>
  <c r="BR131"/>
  <c r="BY131"/>
  <c r="BS131"/>
  <c r="BQ131"/>
  <c r="BR130"/>
  <c r="BY130"/>
  <c r="BQ130" s="1"/>
  <c r="BS130"/>
  <c r="BR129"/>
  <c r="BY129"/>
  <c r="BS129"/>
  <c r="BQ129"/>
  <c r="BR128"/>
  <c r="BY128"/>
  <c r="BQ128" s="1"/>
  <c r="BS128"/>
  <c r="BR127"/>
  <c r="BY127"/>
  <c r="BS127"/>
  <c r="BQ127"/>
  <c r="BR126"/>
  <c r="BY126"/>
  <c r="BQ126" s="1"/>
  <c r="BS126"/>
  <c r="BR125"/>
  <c r="BY125"/>
  <c r="BS125"/>
  <c r="BQ125"/>
  <c r="BR124"/>
  <c r="BY124"/>
  <c r="BQ124" s="1"/>
  <c r="BS124"/>
  <c r="BR123"/>
  <c r="BY123"/>
  <c r="BS123"/>
  <c r="BQ123"/>
  <c r="BR122"/>
  <c r="BY122"/>
  <c r="BQ122" s="1"/>
  <c r="BS122"/>
  <c r="BR121"/>
  <c r="BY121"/>
  <c r="BS121"/>
  <c r="BQ121"/>
  <c r="BR120"/>
  <c r="BY120"/>
  <c r="BQ120" s="1"/>
  <c r="BS120"/>
  <c r="BR119"/>
  <c r="BY119"/>
  <c r="BS119"/>
  <c r="BQ119"/>
  <c r="BR118"/>
  <c r="BY118"/>
  <c r="BQ118" s="1"/>
  <c r="BS118"/>
  <c r="A118" s="1"/>
  <c r="BR117"/>
  <c r="BY117"/>
  <c r="BS117"/>
  <c r="BQ117"/>
  <c r="A117" s="1"/>
  <c r="BR116"/>
  <c r="BY116"/>
  <c r="BQ116" s="1"/>
  <c r="A116" s="1"/>
  <c r="BS116"/>
  <c r="BR115"/>
  <c r="BY115"/>
  <c r="BS115"/>
  <c r="BQ115"/>
  <c r="BR114"/>
  <c r="BY114"/>
  <c r="BQ114" s="1"/>
  <c r="BS114"/>
  <c r="BR113"/>
  <c r="BY113"/>
  <c r="BS113"/>
  <c r="BQ113"/>
  <c r="A113" s="1"/>
  <c r="BR112"/>
  <c r="BY112"/>
  <c r="BQ112" s="1"/>
  <c r="BS112"/>
  <c r="BR111"/>
  <c r="BY111"/>
  <c r="BS111"/>
  <c r="BQ111"/>
  <c r="BR110"/>
  <c r="BY110"/>
  <c r="BQ110" s="1"/>
  <c r="BS110"/>
  <c r="BR109"/>
  <c r="BY109"/>
  <c r="BS109"/>
  <c r="BQ109"/>
  <c r="BR108"/>
  <c r="BY108"/>
  <c r="BQ108" s="1"/>
  <c r="BS108"/>
  <c r="BR107"/>
  <c r="BY107"/>
  <c r="BS107"/>
  <c r="BQ107"/>
  <c r="BR106"/>
  <c r="BY106"/>
  <c r="BQ106" s="1"/>
  <c r="BS106"/>
  <c r="BR105"/>
  <c r="BY105"/>
  <c r="BS105"/>
  <c r="BQ105"/>
  <c r="BR104"/>
  <c r="BY104"/>
  <c r="BQ104" s="1"/>
  <c r="BS104"/>
  <c r="BR103"/>
  <c r="BY103"/>
  <c r="BQ103" s="1"/>
  <c r="BS103"/>
  <c r="BR102"/>
  <c r="BY102"/>
  <c r="BQ102" s="1"/>
  <c r="BS102"/>
  <c r="BR101"/>
  <c r="BY101"/>
  <c r="BS101"/>
  <c r="BQ101"/>
  <c r="BR100"/>
  <c r="BY100"/>
  <c r="BQ100" s="1"/>
  <c r="BS100"/>
  <c r="BR99"/>
  <c r="BY99"/>
  <c r="BS99"/>
  <c r="BQ99"/>
  <c r="BR98"/>
  <c r="BY98"/>
  <c r="BQ98" s="1"/>
  <c r="BS98"/>
  <c r="BR97"/>
  <c r="BY97"/>
  <c r="BS97"/>
  <c r="BQ97"/>
  <c r="BR96"/>
  <c r="BY96"/>
  <c r="BS96"/>
  <c r="BQ96"/>
  <c r="BR95"/>
  <c r="BY95"/>
  <c r="BQ95" s="1"/>
  <c r="BS95"/>
  <c r="BR94"/>
  <c r="BY94"/>
  <c r="BS94"/>
  <c r="BQ94"/>
  <c r="BR93"/>
  <c r="BY93"/>
  <c r="BQ93" s="1"/>
  <c r="BS93"/>
  <c r="BR92"/>
  <c r="BY92"/>
  <c r="BQ92" s="1"/>
  <c r="BS92"/>
  <c r="BR91"/>
  <c r="BY91"/>
  <c r="BQ91" s="1"/>
  <c r="BS91"/>
  <c r="BR90"/>
  <c r="BY90"/>
  <c r="BS90"/>
  <c r="BQ90"/>
  <c r="BR89"/>
  <c r="BY89"/>
  <c r="BQ89" s="1"/>
  <c r="BS89"/>
  <c r="A89" s="1"/>
  <c r="BR88"/>
  <c r="BY88"/>
  <c r="BQ88" s="1"/>
  <c r="BS88"/>
  <c r="A88" s="1"/>
  <c r="BR87"/>
  <c r="BY87"/>
  <c r="BS87"/>
  <c r="A87" s="1"/>
  <c r="BQ87"/>
  <c r="BR86"/>
  <c r="BY86"/>
  <c r="BQ86" s="1"/>
  <c r="A86" s="1"/>
  <c r="BS86"/>
  <c r="BR85"/>
  <c r="BY85"/>
  <c r="BS85"/>
  <c r="BQ85"/>
  <c r="BR84"/>
  <c r="BY84"/>
  <c r="BQ84" s="1"/>
  <c r="BS84"/>
  <c r="BR83"/>
  <c r="BY83"/>
  <c r="BQ83" s="1"/>
  <c r="A83" s="1"/>
  <c r="BS83"/>
  <c r="BR82"/>
  <c r="BY82"/>
  <c r="BQ82" s="1"/>
  <c r="BS82"/>
  <c r="BR81"/>
  <c r="BY81"/>
  <c r="BS81"/>
  <c r="A81" s="1"/>
  <c r="BQ81"/>
  <c r="BR80"/>
  <c r="BY80"/>
  <c r="BQ80" s="1"/>
  <c r="BS80"/>
  <c r="BR79"/>
  <c r="BY79"/>
  <c r="BS79"/>
  <c r="BQ79"/>
  <c r="BR78"/>
  <c r="BY78"/>
  <c r="BQ78" s="1"/>
  <c r="BS78"/>
  <c r="BR77"/>
  <c r="BY77"/>
  <c r="BS77"/>
  <c r="BQ77"/>
  <c r="BR76"/>
  <c r="BY76"/>
  <c r="BQ76" s="1"/>
  <c r="BS76"/>
  <c r="BR75"/>
  <c r="BY75"/>
  <c r="BS75"/>
  <c r="BQ75"/>
  <c r="BR74"/>
  <c r="BY74"/>
  <c r="BQ74" s="1"/>
  <c r="BS74"/>
  <c r="BR73"/>
  <c r="BY73"/>
  <c r="BS73"/>
  <c r="BQ73"/>
  <c r="BR72"/>
  <c r="BY72"/>
  <c r="BQ72" s="1"/>
  <c r="BS72"/>
  <c r="BR71"/>
  <c r="BY71"/>
  <c r="BS71"/>
  <c r="BQ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0"/>
  <c r="BS19"/>
  <c r="BS18"/>
  <c r="BS17"/>
  <c r="BS16"/>
  <c r="BS15"/>
  <c r="BS14"/>
  <c r="BS13"/>
  <c r="BS12"/>
  <c r="BS11"/>
  <c r="BS10"/>
  <c r="BS9"/>
  <c r="BS8"/>
  <c r="BS7"/>
  <c r="BS6"/>
  <c r="BS5"/>
  <c r="BS4"/>
  <c r="A4" s="1"/>
  <c r="DF4"/>
  <c r="BY3"/>
  <c r="BQ3" s="1"/>
  <c r="U2"/>
  <c r="AP24"/>
  <c r="V2" s="1"/>
  <c r="A82" l="1"/>
  <c r="A84"/>
  <c r="A85"/>
  <c r="A114"/>
  <c r="A115"/>
  <c r="A142"/>
  <c r="A143"/>
  <c r="A146"/>
  <c r="A147"/>
  <c r="A150"/>
  <c r="A151"/>
  <c r="CK36" i="19"/>
  <c r="CK34"/>
  <c r="CK32"/>
  <c r="CK30"/>
  <c r="CK28"/>
  <c r="CK26"/>
  <c r="CK24"/>
  <c r="CK22"/>
  <c r="CK20"/>
  <c r="CK18"/>
  <c r="CK37"/>
  <c r="CK35"/>
  <c r="CK33"/>
  <c r="CK31"/>
  <c r="CK29"/>
  <c r="CK27"/>
  <c r="CK25"/>
  <c r="CK23"/>
  <c r="CK21"/>
  <c r="CK19"/>
  <c r="F70" i="21"/>
  <c r="F74"/>
  <c r="F78"/>
  <c r="F71"/>
  <c r="F72"/>
  <c r="F75"/>
  <c r="F76"/>
  <c r="F79"/>
  <c r="F73"/>
  <c r="F77"/>
  <c r="BT80" i="18"/>
  <c r="AL80"/>
  <c r="CL42" i="19"/>
  <c r="BR2" i="18"/>
  <c r="CL16" i="19"/>
  <c r="CA146"/>
  <c r="AQ17" i="20"/>
  <c r="BB17"/>
  <c r="BA17"/>
  <c r="AZ17"/>
  <c r="S81" i="18" s="1"/>
  <c r="BV81" s="1"/>
  <c r="AR17" i="20"/>
  <c r="O81" i="18" s="1"/>
  <c r="BC17" i="20"/>
  <c r="AS17"/>
  <c r="AT17"/>
  <c r="P81" i="18" s="1"/>
  <c r="AU17" i="20"/>
  <c r="AV17"/>
  <c r="Q81" i="18" s="1"/>
  <c r="AW17" i="20"/>
  <c r="AX17"/>
  <c r="R81" i="18" s="1"/>
  <c r="BU81" s="1"/>
  <c r="AY17" i="20"/>
  <c r="AN19"/>
  <c r="AP19" s="1"/>
  <c r="AO18"/>
  <c r="AQ24" i="18"/>
  <c r="W2" s="1"/>
  <c r="F80" i="21" l="1"/>
  <c r="CL37" i="19"/>
  <c r="CL35"/>
  <c r="CL33"/>
  <c r="CL31"/>
  <c r="CL29"/>
  <c r="CL27"/>
  <c r="CL25"/>
  <c r="CL23"/>
  <c r="CL21"/>
  <c r="CL19"/>
  <c r="CL36"/>
  <c r="CL34"/>
  <c r="CL32"/>
  <c r="CL30"/>
  <c r="CL28"/>
  <c r="CL26"/>
  <c r="CL24"/>
  <c r="CL22"/>
  <c r="CL20"/>
  <c r="CL18"/>
  <c r="BT81" i="18"/>
  <c r="AL81"/>
  <c r="CM42" i="19"/>
  <c r="CM16"/>
  <c r="CA147"/>
  <c r="AQ18" i="20"/>
  <c r="BB18"/>
  <c r="BA18"/>
  <c r="AZ18"/>
  <c r="AR18"/>
  <c r="O82" i="18" s="1"/>
  <c r="BC18" i="20"/>
  <c r="AS18"/>
  <c r="AT18"/>
  <c r="P82" i="18" s="1"/>
  <c r="AU18" i="20"/>
  <c r="AV18"/>
  <c r="Q82" i="18" s="1"/>
  <c r="AW18" i="20"/>
  <c r="AX18"/>
  <c r="AY18"/>
  <c r="AN20"/>
  <c r="AP20" s="1"/>
  <c r="AO19"/>
  <c r="AR24" i="18"/>
  <c r="AS24" s="1"/>
  <c r="R82" l="1"/>
  <c r="BU82" s="1"/>
  <c r="S82"/>
  <c r="BV82" s="1"/>
  <c r="CM36" i="19"/>
  <c r="CM34"/>
  <c r="CM32"/>
  <c r="CM30"/>
  <c r="CM28"/>
  <c r="CM26"/>
  <c r="CM24"/>
  <c r="CM22"/>
  <c r="CM20"/>
  <c r="CM18"/>
  <c r="CM37"/>
  <c r="CM35"/>
  <c r="CM33"/>
  <c r="CM31"/>
  <c r="CM29"/>
  <c r="CM27"/>
  <c r="CM25"/>
  <c r="CM23"/>
  <c r="CM21"/>
  <c r="CM19"/>
  <c r="BT82" i="18"/>
  <c r="AL82"/>
  <c r="CN42" i="19"/>
  <c r="CN16"/>
  <c r="CA148"/>
  <c r="AQ19" i="20"/>
  <c r="AR19"/>
  <c r="O83" i="18" s="1"/>
  <c r="BB19" i="20"/>
  <c r="BA19"/>
  <c r="AZ19"/>
  <c r="S83" i="18" s="1"/>
  <c r="BV83" s="1"/>
  <c r="BC19" i="20"/>
  <c r="AS19"/>
  <c r="AT19"/>
  <c r="AU19"/>
  <c r="AV19"/>
  <c r="Q83" i="18" s="1"/>
  <c r="AW19" i="20"/>
  <c r="AX19"/>
  <c r="R83" i="18" s="1"/>
  <c r="BU83" s="1"/>
  <c r="AY19" i="20"/>
  <c r="AN21"/>
  <c r="AP21" s="1"/>
  <c r="AO20"/>
  <c r="X2" i="18"/>
  <c r="AT24"/>
  <c r="Y2"/>
  <c r="P83" l="1"/>
  <c r="BT83" s="1"/>
  <c r="F82" i="21"/>
  <c r="CN37" i="19"/>
  <c r="CN35"/>
  <c r="CN33"/>
  <c r="CN31"/>
  <c r="CN29"/>
  <c r="CN27"/>
  <c r="CN25"/>
  <c r="CN23"/>
  <c r="CN21"/>
  <c r="CN19"/>
  <c r="CN36"/>
  <c r="CN34"/>
  <c r="CN32"/>
  <c r="CN30"/>
  <c r="CN28"/>
  <c r="CN26"/>
  <c r="CN24"/>
  <c r="CN22"/>
  <c r="CN20"/>
  <c r="CN18"/>
  <c r="AL83" i="18"/>
  <c r="CO42" i="19"/>
  <c r="CO16"/>
  <c r="CA149"/>
  <c r="AQ20" i="20"/>
  <c r="BB20"/>
  <c r="BA20"/>
  <c r="AZ20"/>
  <c r="S84" i="18" s="1"/>
  <c r="BV84" s="1"/>
  <c r="AR20" i="20"/>
  <c r="O84" i="18" s="1"/>
  <c r="AS20" i="20"/>
  <c r="BC20"/>
  <c r="AT20"/>
  <c r="P84" i="18" s="1"/>
  <c r="AU20" i="20"/>
  <c r="AV20"/>
  <c r="Q84" i="18" s="1"/>
  <c r="AW20" i="20"/>
  <c r="AX20"/>
  <c r="R84" i="18" s="1"/>
  <c r="BU84" s="1"/>
  <c r="AY20" i="20"/>
  <c r="AN22"/>
  <c r="AP22" s="1"/>
  <c r="AO21"/>
  <c r="AU24" i="18"/>
  <c r="Z2"/>
  <c r="F83" i="21" l="1"/>
  <c r="CO36" i="19"/>
  <c r="CO34"/>
  <c r="CO32"/>
  <c r="CO30"/>
  <c r="CO28"/>
  <c r="CO26"/>
  <c r="CO24"/>
  <c r="CO22"/>
  <c r="CO20"/>
  <c r="CO18"/>
  <c r="CO37"/>
  <c r="CO35"/>
  <c r="CO33"/>
  <c r="CO31"/>
  <c r="CO29"/>
  <c r="CO27"/>
  <c r="CO25"/>
  <c r="CO23"/>
  <c r="CO21"/>
  <c r="CO19"/>
  <c r="BT84" i="18"/>
  <c r="AL84"/>
  <c r="CP42" i="19"/>
  <c r="CP16"/>
  <c r="CA150"/>
  <c r="AQ21" i="20"/>
  <c r="BB21"/>
  <c r="BA21"/>
  <c r="AZ21"/>
  <c r="AR21"/>
  <c r="O85" i="18" s="1"/>
  <c r="BC21" i="20"/>
  <c r="AS21"/>
  <c r="AT21"/>
  <c r="P85" i="18" s="1"/>
  <c r="AU21" i="20"/>
  <c r="AV21"/>
  <c r="Q85" i="18" s="1"/>
  <c r="AW21" i="20"/>
  <c r="AX21"/>
  <c r="AY21"/>
  <c r="AN23"/>
  <c r="AP23" s="1"/>
  <c r="AO22"/>
  <c r="AV24" i="18"/>
  <c r="AA2"/>
  <c r="R85" l="1"/>
  <c r="BU85" s="1"/>
  <c r="S85"/>
  <c r="BV85" s="1"/>
  <c r="CP37" i="19"/>
  <c r="CP35"/>
  <c r="CP33"/>
  <c r="CP31"/>
  <c r="CP29"/>
  <c r="CP27"/>
  <c r="CP25"/>
  <c r="CP23"/>
  <c r="CP21"/>
  <c r="CP19"/>
  <c r="CP36"/>
  <c r="CP34"/>
  <c r="CP32"/>
  <c r="CP30"/>
  <c r="CP28"/>
  <c r="CP26"/>
  <c r="CP24"/>
  <c r="CP22"/>
  <c r="CP20"/>
  <c r="CP18"/>
  <c r="BT85" i="18"/>
  <c r="AL85"/>
  <c r="CQ42" i="19"/>
  <c r="CQ16"/>
  <c r="CA151"/>
  <c r="AQ22" i="20"/>
  <c r="BB22"/>
  <c r="BA22"/>
  <c r="AZ22"/>
  <c r="S86" i="18" s="1"/>
  <c r="BV86" s="1"/>
  <c r="AR22" i="20"/>
  <c r="O86" i="18" s="1"/>
  <c r="BC22" i="20"/>
  <c r="AS22"/>
  <c r="AT22"/>
  <c r="P86" i="18" s="1"/>
  <c r="AU22" i="20"/>
  <c r="AV22"/>
  <c r="Q86" i="18" s="1"/>
  <c r="AW22" i="20"/>
  <c r="AX22"/>
  <c r="R86" i="18" s="1"/>
  <c r="BU86" s="1"/>
  <c r="AY22" i="20"/>
  <c r="AN24"/>
  <c r="AP24" s="1"/>
  <c r="AO23"/>
  <c r="AW24" i="18"/>
  <c r="AB2"/>
  <c r="F85" i="21" l="1"/>
  <c r="CQ36" i="19"/>
  <c r="CQ34"/>
  <c r="CQ32"/>
  <c r="CQ30"/>
  <c r="CQ28"/>
  <c r="CQ26"/>
  <c r="CQ24"/>
  <c r="CQ22"/>
  <c r="CQ20"/>
  <c r="CQ18"/>
  <c r="CQ37"/>
  <c r="CQ35"/>
  <c r="CQ33"/>
  <c r="CQ31"/>
  <c r="CQ29"/>
  <c r="CQ27"/>
  <c r="CQ25"/>
  <c r="CQ23"/>
  <c r="CQ21"/>
  <c r="CQ19"/>
  <c r="AL86" i="18"/>
  <c r="BT86"/>
  <c r="CR42" i="19"/>
  <c r="AQ23" i="20"/>
  <c r="AR23"/>
  <c r="O87" i="18" s="1"/>
  <c r="BB23" i="20"/>
  <c r="BA23"/>
  <c r="AZ23"/>
  <c r="S87" i="18" s="1"/>
  <c r="BV87" s="1"/>
  <c r="BC23" i="20"/>
  <c r="AS23"/>
  <c r="AT23"/>
  <c r="P87" i="18" s="1"/>
  <c r="BT87" s="1"/>
  <c r="AU23" i="20"/>
  <c r="AV23"/>
  <c r="Q87" i="18" s="1"/>
  <c r="AW23" i="20"/>
  <c r="AX23"/>
  <c r="R87" i="18" s="1"/>
  <c r="BU87" s="1"/>
  <c r="AY23" i="20"/>
  <c r="AN25"/>
  <c r="AP25" s="1"/>
  <c r="AO24"/>
  <c r="AX24" i="18"/>
  <c r="AC2"/>
  <c r="F86" i="21" l="1"/>
  <c r="AL87" i="18"/>
  <c r="CS42" i="19"/>
  <c r="AQ24" i="20"/>
  <c r="BB24"/>
  <c r="BA24"/>
  <c r="AZ24"/>
  <c r="S88" i="18" s="1"/>
  <c r="BV88" s="1"/>
  <c r="AR24" i="20"/>
  <c r="O88" i="18" s="1"/>
  <c r="AS24" i="20"/>
  <c r="BC24"/>
  <c r="AT24"/>
  <c r="P88" i="18" s="1"/>
  <c r="AU24" i="20"/>
  <c r="AV24"/>
  <c r="Q88" i="18" s="1"/>
  <c r="AW24" i="20"/>
  <c r="AX24"/>
  <c r="R88" i="18" s="1"/>
  <c r="BU88" s="1"/>
  <c r="AY24" i="20"/>
  <c r="AN26"/>
  <c r="AP26" s="1"/>
  <c r="AO25"/>
  <c r="AY24" i="18"/>
  <c r="AD2"/>
  <c r="F87" i="21" l="1"/>
  <c r="BT88" i="18"/>
  <c r="AL88"/>
  <c r="CT42" i="19"/>
  <c r="AQ25" i="20"/>
  <c r="BB25"/>
  <c r="BA25"/>
  <c r="AZ25"/>
  <c r="S89" i="18" s="1"/>
  <c r="BV89" s="1"/>
  <c r="AR25" i="20"/>
  <c r="O89" i="18" s="1"/>
  <c r="BC25" i="20"/>
  <c r="AS25"/>
  <c r="AT25"/>
  <c r="P89" i="18" s="1"/>
  <c r="AU25" i="20"/>
  <c r="AV25"/>
  <c r="Q89" i="18" s="1"/>
  <c r="AW25" i="20"/>
  <c r="AX25"/>
  <c r="R89" i="18" s="1"/>
  <c r="BU89" s="1"/>
  <c r="AY25" i="20"/>
  <c r="AN27"/>
  <c r="AP27" s="1"/>
  <c r="AO26"/>
  <c r="AZ24" i="18"/>
  <c r="AE2"/>
  <c r="F88" i="21" l="1"/>
  <c r="AL89" i="18"/>
  <c r="BT89"/>
  <c r="CU42" i="19"/>
  <c r="AQ26" i="20"/>
  <c r="BB26"/>
  <c r="BA26"/>
  <c r="AZ26"/>
  <c r="S90" i="18" s="1"/>
  <c r="BV90" s="1"/>
  <c r="AR26" i="20"/>
  <c r="O90" i="18" s="1"/>
  <c r="BC26" i="20"/>
  <c r="AS26"/>
  <c r="AT26"/>
  <c r="P90" i="18" s="1"/>
  <c r="AU26" i="20"/>
  <c r="AV26"/>
  <c r="Q90" i="18" s="1"/>
  <c r="AW26" i="20"/>
  <c r="AX26"/>
  <c r="R90" i="18" s="1"/>
  <c r="BU90" s="1"/>
  <c r="AY26" i="20"/>
  <c r="AN28"/>
  <c r="AP28" s="1"/>
  <c r="AO27"/>
  <c r="BA24" i="18"/>
  <c r="AF2"/>
  <c r="F89" i="21" l="1"/>
  <c r="BT90" i="18"/>
  <c r="AL90"/>
  <c r="CV42" i="19"/>
  <c r="AQ27" i="20"/>
  <c r="AR27"/>
  <c r="O91" i="18" s="1"/>
  <c r="BB27" i="20"/>
  <c r="BA27"/>
  <c r="AZ27"/>
  <c r="S91" i="18" s="1"/>
  <c r="BV91" s="1"/>
  <c r="BC27" i="20"/>
  <c r="AS27"/>
  <c r="AT27"/>
  <c r="P91" i="18" s="1"/>
  <c r="BT91" s="1"/>
  <c r="AU27" i="20"/>
  <c r="AV27"/>
  <c r="Q91" i="18" s="1"/>
  <c r="AW27" i="20"/>
  <c r="AX27"/>
  <c r="R91" i="18" s="1"/>
  <c r="BU91" s="1"/>
  <c r="AY27" i="20"/>
  <c r="AN29"/>
  <c r="AP29" s="1"/>
  <c r="AO28"/>
  <c r="BB24" i="18"/>
  <c r="AG2"/>
  <c r="F90" i="21" l="1"/>
  <c r="AL91" i="18"/>
  <c r="CW42" i="19"/>
  <c r="AQ28" i="20"/>
  <c r="BB28"/>
  <c r="BA28"/>
  <c r="AZ28"/>
  <c r="S92" i="18" s="1"/>
  <c r="BV92" s="1"/>
  <c r="AR28" i="20"/>
  <c r="O92" i="18" s="1"/>
  <c r="AS28" i="20"/>
  <c r="BC28"/>
  <c r="AT28"/>
  <c r="P92" i="18" s="1"/>
  <c r="AU28" i="20"/>
  <c r="AV28"/>
  <c r="Q92" i="18" s="1"/>
  <c r="AW28" i="20"/>
  <c r="AX28"/>
  <c r="R92" i="18" s="1"/>
  <c r="BU92" s="1"/>
  <c r="AY28" i="20"/>
  <c r="AN30"/>
  <c r="AP30" s="1"/>
  <c r="AO29"/>
  <c r="BC24" i="18"/>
  <c r="AH2"/>
  <c r="F91" i="21" l="1"/>
  <c r="BT92" i="18"/>
  <c r="AL92"/>
  <c r="CX42" i="19"/>
  <c r="AQ29" i="20"/>
  <c r="BB29"/>
  <c r="BA29"/>
  <c r="AZ29"/>
  <c r="S93" i="18" s="1"/>
  <c r="BV93" s="1"/>
  <c r="AR29" i="20"/>
  <c r="O93" i="18" s="1"/>
  <c r="BC29" i="20"/>
  <c r="AS29"/>
  <c r="AT29"/>
  <c r="P93" i="18" s="1"/>
  <c r="AU29" i="20"/>
  <c r="AV29"/>
  <c r="Q93" i="18" s="1"/>
  <c r="AW29" i="20"/>
  <c r="AX29"/>
  <c r="R93" i="18" s="1"/>
  <c r="BU93" s="1"/>
  <c r="AY29" i="20"/>
  <c r="AN31"/>
  <c r="AP31" s="1"/>
  <c r="AO30"/>
  <c r="BD24" i="18"/>
  <c r="AJ2" s="1"/>
  <c r="AI2"/>
  <c r="F92" i="21" l="1"/>
  <c r="AL93" i="18"/>
  <c r="BT93"/>
  <c r="CY42" i="19"/>
  <c r="AQ30" i="20"/>
  <c r="BB30"/>
  <c r="BA30"/>
  <c r="AZ30"/>
  <c r="S94" i="18" s="1"/>
  <c r="BV94" s="1"/>
  <c r="AR30" i="20"/>
  <c r="O94" i="18" s="1"/>
  <c r="BC30" i="20"/>
  <c r="AS30"/>
  <c r="AT30"/>
  <c r="P94" i="18" s="1"/>
  <c r="AU30" i="20"/>
  <c r="AV30"/>
  <c r="Q94" i="18" s="1"/>
  <c r="AW30" i="20"/>
  <c r="AX30"/>
  <c r="R94" i="18" s="1"/>
  <c r="BU94" s="1"/>
  <c r="AY30" i="20"/>
  <c r="AN32"/>
  <c r="AP32" s="1"/>
  <c r="AO31"/>
  <c r="AV14" i="19"/>
  <c r="AV12"/>
  <c r="BH14"/>
  <c r="BE2"/>
  <c r="W9"/>
  <c r="W8"/>
  <c r="X29"/>
  <c r="C144" i="18"/>
  <c r="C71"/>
  <c r="BR70"/>
  <c r="A70" s="1"/>
  <c r="BR69"/>
  <c r="A69" s="1"/>
  <c r="BR68"/>
  <c r="A68" s="1"/>
  <c r="BR67"/>
  <c r="A67" s="1"/>
  <c r="BR66"/>
  <c r="A66" s="1"/>
  <c r="BR65"/>
  <c r="A65" s="1"/>
  <c r="BR64"/>
  <c r="A64" s="1"/>
  <c r="BR63"/>
  <c r="A63" s="1"/>
  <c r="BR62"/>
  <c r="A62" s="1"/>
  <c r="BR61"/>
  <c r="A61" s="1"/>
  <c r="BR60"/>
  <c r="A60" s="1"/>
  <c r="BR59"/>
  <c r="A59" s="1"/>
  <c r="BR58"/>
  <c r="A58" s="1"/>
  <c r="BR57"/>
  <c r="A57" s="1"/>
  <c r="BR56"/>
  <c r="A56" s="1"/>
  <c r="BR55"/>
  <c r="A55" s="1"/>
  <c r="BR54"/>
  <c r="A54" s="1"/>
  <c r="BR53"/>
  <c r="A53" s="1"/>
  <c r="BR52"/>
  <c r="A52" s="1"/>
  <c r="BR51"/>
  <c r="A51" s="1"/>
  <c r="BR50"/>
  <c r="A50" s="1"/>
  <c r="BR49"/>
  <c r="A49" s="1"/>
  <c r="BR48"/>
  <c r="A48" s="1"/>
  <c r="BR47"/>
  <c r="A47" s="1"/>
  <c r="BR46"/>
  <c r="A46" s="1"/>
  <c r="BR45"/>
  <c r="A45" s="1"/>
  <c r="BR44"/>
  <c r="A44" s="1"/>
  <c r="BR43"/>
  <c r="A43" s="1"/>
  <c r="BR42"/>
  <c r="A42" s="1"/>
  <c r="BR41"/>
  <c r="A41" s="1"/>
  <c r="BR40"/>
  <c r="A40" s="1"/>
  <c r="BR39"/>
  <c r="A39" s="1"/>
  <c r="BR38"/>
  <c r="A38" s="1"/>
  <c r="BR37"/>
  <c r="A37" s="1"/>
  <c r="BR36"/>
  <c r="A36" s="1"/>
  <c r="BR35"/>
  <c r="A35" s="1"/>
  <c r="BR34"/>
  <c r="A34" s="1"/>
  <c r="BR33"/>
  <c r="A33" s="1"/>
  <c r="BR32"/>
  <c r="A32" s="1"/>
  <c r="BR31"/>
  <c r="A31" s="1"/>
  <c r="BR30"/>
  <c r="A30" s="1"/>
  <c r="BR29"/>
  <c r="A29" s="1"/>
  <c r="BR28"/>
  <c r="A28" s="1"/>
  <c r="BR27"/>
  <c r="A27" s="1"/>
  <c r="BR26"/>
  <c r="A26" s="1"/>
  <c r="BR25"/>
  <c r="A25" s="1"/>
  <c r="BR24"/>
  <c r="A24" s="1"/>
  <c r="BR23"/>
  <c r="A23" s="1"/>
  <c r="BR22"/>
  <c r="A22" s="1"/>
  <c r="BR21"/>
  <c r="A21" s="1"/>
  <c r="BR20"/>
  <c r="A20" s="1"/>
  <c r="BR19"/>
  <c r="A19" s="1"/>
  <c r="BR18"/>
  <c r="A18" s="1"/>
  <c r="BR17"/>
  <c r="A17" s="1"/>
  <c r="BR16"/>
  <c r="A16" s="1"/>
  <c r="BR15"/>
  <c r="A15" s="1"/>
  <c r="BR14"/>
  <c r="A14" s="1"/>
  <c r="BR13"/>
  <c r="A13" s="1"/>
  <c r="BR12"/>
  <c r="A12" s="1"/>
  <c r="BR11"/>
  <c r="A11" s="1"/>
  <c r="BR10"/>
  <c r="A10" s="1"/>
  <c r="BR9"/>
  <c r="A9" s="1"/>
  <c r="BR8"/>
  <c r="A8" s="1"/>
  <c r="BR7"/>
  <c r="A7" s="1"/>
  <c r="BR6"/>
  <c r="A6" s="1"/>
  <c r="BR5"/>
  <c r="A5" s="1"/>
  <c r="BR3"/>
  <c r="A3" s="1"/>
  <c r="BY68"/>
  <c r="BQ68" s="1"/>
  <c r="BY65"/>
  <c r="BQ65" s="1"/>
  <c r="BY62"/>
  <c r="BQ62" s="1"/>
  <c r="BY59"/>
  <c r="BQ59" s="1"/>
  <c r="BY56"/>
  <c r="BQ56" s="1"/>
  <c r="BY53"/>
  <c r="BQ53" s="1"/>
  <c r="BY50"/>
  <c r="BQ50" s="1"/>
  <c r="BY47"/>
  <c r="BQ47" s="1"/>
  <c r="BY44"/>
  <c r="BQ44" s="1"/>
  <c r="BY41"/>
  <c r="BQ41" s="1"/>
  <c r="BY38"/>
  <c r="BQ38" s="1"/>
  <c r="BY35"/>
  <c r="BQ35" s="1"/>
  <c r="BY32"/>
  <c r="BQ32" s="1"/>
  <c r="BY29"/>
  <c r="BQ29" s="1"/>
  <c r="BY26"/>
  <c r="BQ26" s="1"/>
  <c r="BY23"/>
  <c r="BQ23" s="1"/>
  <c r="BY22"/>
  <c r="BQ22" s="1"/>
  <c r="BY21"/>
  <c r="BQ21" s="1"/>
  <c r="BY20"/>
  <c r="BQ20" s="1"/>
  <c r="BY19"/>
  <c r="BQ19" s="1"/>
  <c r="BY18"/>
  <c r="BQ18" s="1"/>
  <c r="BY17"/>
  <c r="BQ17" s="1"/>
  <c r="BY16"/>
  <c r="BQ16" s="1"/>
  <c r="BY15"/>
  <c r="BQ15" s="1"/>
  <c r="BY14"/>
  <c r="BQ14" s="1"/>
  <c r="BY13"/>
  <c r="BQ13" s="1"/>
  <c r="BY12"/>
  <c r="BQ12" s="1"/>
  <c r="BY11"/>
  <c r="BQ11" s="1"/>
  <c r="BY10"/>
  <c r="BQ10" s="1"/>
  <c r="BY9"/>
  <c r="BQ9" s="1"/>
  <c r="BY8"/>
  <c r="BQ8" s="1"/>
  <c r="BY7"/>
  <c r="BQ7" s="1"/>
  <c r="BY6"/>
  <c r="BQ6" s="1"/>
  <c r="BY5"/>
  <c r="BQ5" s="1"/>
  <c r="BY4"/>
  <c r="BQ4" s="1"/>
  <c r="E69"/>
  <c r="BY69" s="1"/>
  <c r="BQ69" s="1"/>
  <c r="E66"/>
  <c r="E67" s="1"/>
  <c r="BY67" s="1"/>
  <c r="BQ67" s="1"/>
  <c r="E63"/>
  <c r="E64" s="1"/>
  <c r="BY64" s="1"/>
  <c r="BQ64" s="1"/>
  <c r="E60"/>
  <c r="E61" s="1"/>
  <c r="BY61" s="1"/>
  <c r="BQ61" s="1"/>
  <c r="E57"/>
  <c r="E58" s="1"/>
  <c r="BY58" s="1"/>
  <c r="BQ58" s="1"/>
  <c r="E54"/>
  <c r="E55" s="1"/>
  <c r="BY55" s="1"/>
  <c r="BQ55" s="1"/>
  <c r="E51"/>
  <c r="E52" s="1"/>
  <c r="BY52" s="1"/>
  <c r="BQ52" s="1"/>
  <c r="E48"/>
  <c r="E49" s="1"/>
  <c r="BY49" s="1"/>
  <c r="BQ49" s="1"/>
  <c r="BY45"/>
  <c r="BQ45" s="1"/>
  <c r="BY43"/>
  <c r="BQ43" s="1"/>
  <c r="BY40"/>
  <c r="BQ40" s="1"/>
  <c r="BY37"/>
  <c r="BQ37" s="1"/>
  <c r="E33"/>
  <c r="E34" s="1"/>
  <c r="BY34" s="1"/>
  <c r="BQ34" s="1"/>
  <c r="E30"/>
  <c r="E31" s="1"/>
  <c r="BY31" s="1"/>
  <c r="BQ31" s="1"/>
  <c r="E27"/>
  <c r="E28" s="1"/>
  <c r="BY28" s="1"/>
  <c r="BQ28" s="1"/>
  <c r="E24"/>
  <c r="BY24" s="1"/>
  <c r="BQ24" s="1"/>
  <c r="C4"/>
  <c r="BT94" l="1"/>
  <c r="F93" i="21"/>
  <c r="AL94" i="18"/>
  <c r="BS2"/>
  <c r="BT2" s="1"/>
  <c r="CZ42" i="19"/>
  <c r="BL144" i="18"/>
  <c r="BO144"/>
  <c r="BL4"/>
  <c r="BO4"/>
  <c r="BL71"/>
  <c r="BO71"/>
  <c r="CC71" s="1"/>
  <c r="AQ31" i="20"/>
  <c r="AR31"/>
  <c r="O95" i="18" s="1"/>
  <c r="BB31" i="20"/>
  <c r="BA31"/>
  <c r="AZ31"/>
  <c r="S95" i="18" s="1"/>
  <c r="BV95" s="1"/>
  <c r="BC31" i="20"/>
  <c r="AS31"/>
  <c r="AT31"/>
  <c r="P95" i="18" s="1"/>
  <c r="BT95" s="1"/>
  <c r="AU31" i="20"/>
  <c r="AV31"/>
  <c r="Q95" i="18" s="1"/>
  <c r="AW31" i="20"/>
  <c r="AX31"/>
  <c r="R95" i="18" s="1"/>
  <c r="BU95" s="1"/>
  <c r="AY31" i="20"/>
  <c r="AN33"/>
  <c r="AP33" s="1"/>
  <c r="AO32"/>
  <c r="C145" i="18"/>
  <c r="D144"/>
  <c r="C5"/>
  <c r="D4"/>
  <c r="C72"/>
  <c r="D71"/>
  <c r="E25"/>
  <c r="BY25" s="1"/>
  <c r="BQ25" s="1"/>
  <c r="E70"/>
  <c r="BY70" s="1"/>
  <c r="BQ70" s="1"/>
  <c r="W10" i="19"/>
  <c r="W11"/>
  <c r="X30"/>
  <c r="BY30" i="18"/>
  <c r="BQ30" s="1"/>
  <c r="BY36"/>
  <c r="BQ36" s="1"/>
  <c r="BY42"/>
  <c r="BQ42" s="1"/>
  <c r="BY48"/>
  <c r="BQ48" s="1"/>
  <c r="BY54"/>
  <c r="BQ54" s="1"/>
  <c r="BY60"/>
  <c r="BQ60" s="1"/>
  <c r="BY66"/>
  <c r="BQ66" s="1"/>
  <c r="BY46"/>
  <c r="BQ46" s="1"/>
  <c r="BY27"/>
  <c r="BQ27" s="1"/>
  <c r="BY33"/>
  <c r="BQ33" s="1"/>
  <c r="BY39"/>
  <c r="BQ39" s="1"/>
  <c r="BY51"/>
  <c r="BQ51" s="1"/>
  <c r="BY57"/>
  <c r="BQ57" s="1"/>
  <c r="BY63"/>
  <c r="BQ63" s="1"/>
  <c r="BW111" i="19" l="1"/>
  <c r="AH19" s="1"/>
  <c r="F94" i="21"/>
  <c r="AL95" i="18"/>
  <c r="DA42" i="19"/>
  <c r="BL5" i="18"/>
  <c r="BO5"/>
  <c r="BL145"/>
  <c r="BO145"/>
  <c r="BL72"/>
  <c r="BO72"/>
  <c r="CC72" s="1"/>
  <c r="BB32" i="20"/>
  <c r="BC32"/>
  <c r="AY32"/>
  <c r="AU32"/>
  <c r="AQ32"/>
  <c r="BA32"/>
  <c r="AS32"/>
  <c r="AW32"/>
  <c r="AT32"/>
  <c r="P96" i="18" s="1"/>
  <c r="AX32" i="20"/>
  <c r="R96" i="18" s="1"/>
  <c r="AR32" i="20"/>
  <c r="O96" i="18" s="1"/>
  <c r="AV32" i="20"/>
  <c r="Q96" i="18" s="1"/>
  <c r="AZ32" i="20"/>
  <c r="S96" i="18" s="1"/>
  <c r="BV96" s="1"/>
  <c r="AN34" i="20"/>
  <c r="AP34" s="1"/>
  <c r="AO33"/>
  <c r="C73" i="18"/>
  <c r="D72"/>
  <c r="C146"/>
  <c r="D145"/>
  <c r="C6"/>
  <c r="D5"/>
  <c r="T12" i="19"/>
  <c r="X31"/>
  <c r="BY17" l="1"/>
  <c r="BW112"/>
  <c r="AH20" s="1"/>
  <c r="W12"/>
  <c r="U12"/>
  <c r="F95" i="21"/>
  <c r="BU96" i="18"/>
  <c r="AL96"/>
  <c r="BT96"/>
  <c r="DB42" i="19"/>
  <c r="BL6" i="18"/>
  <c r="BO6"/>
  <c r="BL146"/>
  <c r="BO146"/>
  <c r="BL73"/>
  <c r="BO73"/>
  <c r="CC73" s="1"/>
  <c r="BB33" i="20"/>
  <c r="BA33"/>
  <c r="AW33"/>
  <c r="AS33"/>
  <c r="BC33"/>
  <c r="AU33"/>
  <c r="AY33"/>
  <c r="AQ33"/>
  <c r="AT33"/>
  <c r="P97" i="18" s="1"/>
  <c r="AX33" i="20"/>
  <c r="R97" i="18" s="1"/>
  <c r="AR33" i="20"/>
  <c r="O97" i="18" s="1"/>
  <c r="AV33" i="20"/>
  <c r="Q97" i="18" s="1"/>
  <c r="AZ33" i="20"/>
  <c r="S97" i="18" s="1"/>
  <c r="BV97" s="1"/>
  <c r="AN35" i="20"/>
  <c r="AP35" s="1"/>
  <c r="AO34"/>
  <c r="C7" i="18"/>
  <c r="BO7" s="1"/>
  <c r="D6"/>
  <c r="C74"/>
  <c r="D73"/>
  <c r="C147"/>
  <c r="D146"/>
  <c r="X32" i="19"/>
  <c r="T13"/>
  <c r="BZ17" l="1"/>
  <c r="BW113"/>
  <c r="AH21" s="1"/>
  <c r="W13"/>
  <c r="U13"/>
  <c r="F96" i="21"/>
  <c r="BU97" i="18"/>
  <c r="AL97"/>
  <c r="BT97"/>
  <c r="DC42" i="19"/>
  <c r="BL147" i="18"/>
  <c r="BO147"/>
  <c r="BL74"/>
  <c r="BO74"/>
  <c r="CC74" s="1"/>
  <c r="BL7"/>
  <c r="BC34" i="20"/>
  <c r="AY34"/>
  <c r="AU34"/>
  <c r="AQ34"/>
  <c r="BB34"/>
  <c r="AW34"/>
  <c r="BA34"/>
  <c r="AS34"/>
  <c r="AR34"/>
  <c r="O98" i="18" s="1"/>
  <c r="AV34" i="20"/>
  <c r="Q98" i="18" s="1"/>
  <c r="AZ34" i="20"/>
  <c r="S98" i="18" s="1"/>
  <c r="BV98" s="1"/>
  <c r="AT34" i="20"/>
  <c r="P98" i="18" s="1"/>
  <c r="AX34" i="20"/>
  <c r="R98" i="18" s="1"/>
  <c r="AN36" i="20"/>
  <c r="AP36" s="1"/>
  <c r="AO35"/>
  <c r="C148" i="18"/>
  <c r="D147"/>
  <c r="C8"/>
  <c r="D7"/>
  <c r="C75"/>
  <c r="D74"/>
  <c r="X33" i="19"/>
  <c r="T14"/>
  <c r="CA17" l="1"/>
  <c r="BW114"/>
  <c r="AH22" s="1"/>
  <c r="W14"/>
  <c r="U14"/>
  <c r="F97" i="21"/>
  <c r="BT98" i="18"/>
  <c r="BU98"/>
  <c r="AL98"/>
  <c r="DD42" i="19"/>
  <c r="BL75" i="18"/>
  <c r="BO75"/>
  <c r="CC75" s="1"/>
  <c r="BL8"/>
  <c r="BO8"/>
  <c r="BL148"/>
  <c r="BO148"/>
  <c r="BB35" i="20"/>
  <c r="BA35"/>
  <c r="AW35"/>
  <c r="AS35"/>
  <c r="AY35"/>
  <c r="AQ35"/>
  <c r="BC35"/>
  <c r="AU35"/>
  <c r="AR35"/>
  <c r="O99" i="18" s="1"/>
  <c r="AV35" i="20"/>
  <c r="Q99" i="18" s="1"/>
  <c r="AZ35" i="20"/>
  <c r="S99" i="18" s="1"/>
  <c r="BV99" s="1"/>
  <c r="AT35" i="20"/>
  <c r="P99" i="18" s="1"/>
  <c r="AX35" i="20"/>
  <c r="R99" i="18" s="1"/>
  <c r="AN37" i="20"/>
  <c r="AP37" s="1"/>
  <c r="AO36"/>
  <c r="C76" i="18"/>
  <c r="D75"/>
  <c r="C149"/>
  <c r="D148"/>
  <c r="C9"/>
  <c r="D8"/>
  <c r="T15" i="19"/>
  <c r="X34"/>
  <c r="CB17" l="1"/>
  <c r="BT99" i="18"/>
  <c r="BW115" i="19"/>
  <c r="CC17" s="1"/>
  <c r="W15"/>
  <c r="U15"/>
  <c r="F98" i="21"/>
  <c r="BU99" i="18"/>
  <c r="AL99"/>
  <c r="AH23" i="19"/>
  <c r="DE42"/>
  <c r="BL9" i="18"/>
  <c r="BO9"/>
  <c r="BL76"/>
  <c r="BO76"/>
  <c r="CC76" s="1"/>
  <c r="BL149"/>
  <c r="BO149"/>
  <c r="BB36" i="20"/>
  <c r="BC36"/>
  <c r="AY36"/>
  <c r="AU36"/>
  <c r="AQ36"/>
  <c r="BA36"/>
  <c r="AS36"/>
  <c r="AW36"/>
  <c r="AT36"/>
  <c r="P100" i="18" s="1"/>
  <c r="AX36" i="20"/>
  <c r="R100" i="18" s="1"/>
  <c r="AR36" i="20"/>
  <c r="O100" i="18" s="1"/>
  <c r="AV36" i="20"/>
  <c r="Q100" i="18" s="1"/>
  <c r="AZ36" i="20"/>
  <c r="S100" i="18" s="1"/>
  <c r="BV100" s="1"/>
  <c r="AN38" i="20"/>
  <c r="AP38" s="1"/>
  <c r="AO37"/>
  <c r="C10" i="18"/>
  <c r="D9"/>
  <c r="C77"/>
  <c r="D76"/>
  <c r="C150"/>
  <c r="D149"/>
  <c r="X35" i="19"/>
  <c r="T16"/>
  <c r="BW116" l="1"/>
  <c r="AH24" s="1"/>
  <c r="W16"/>
  <c r="U16"/>
  <c r="F99" i="21"/>
  <c r="BU100" i="18"/>
  <c r="AL100"/>
  <c r="BT100"/>
  <c r="DF42" i="19"/>
  <c r="BL150" i="18"/>
  <c r="BO150"/>
  <c r="BL77"/>
  <c r="BO77"/>
  <c r="CC77" s="1"/>
  <c r="BL10"/>
  <c r="BO10"/>
  <c r="BB37" i="20"/>
  <c r="BA37"/>
  <c r="AW37"/>
  <c r="AS37"/>
  <c r="BC37"/>
  <c r="AU37"/>
  <c r="AY37"/>
  <c r="AQ37"/>
  <c r="AT37"/>
  <c r="P101" i="18" s="1"/>
  <c r="AX37" i="20"/>
  <c r="R101" i="18" s="1"/>
  <c r="AR37" i="20"/>
  <c r="O101" i="18" s="1"/>
  <c r="AV37" i="20"/>
  <c r="Q101" i="18" s="1"/>
  <c r="AZ37" i="20"/>
  <c r="S101" i="18" s="1"/>
  <c r="BV101" s="1"/>
  <c r="AN39" i="20"/>
  <c r="AP39" s="1"/>
  <c r="AO38"/>
  <c r="C78" i="18"/>
  <c r="D77"/>
  <c r="C151"/>
  <c r="D150"/>
  <c r="C11"/>
  <c r="D10"/>
  <c r="X36" i="19"/>
  <c r="T17"/>
  <c r="CD17" l="1"/>
  <c r="BW117"/>
  <c r="AH25" s="1"/>
  <c r="W17"/>
  <c r="U17"/>
  <c r="F100" i="21"/>
  <c r="BU101" i="18"/>
  <c r="AL101"/>
  <c r="BT101"/>
  <c r="DG42" i="19"/>
  <c r="DH42" s="1"/>
  <c r="DI42" s="1"/>
  <c r="DJ42" s="1"/>
  <c r="DK42" s="1"/>
  <c r="DL42" s="1"/>
  <c r="DM42" s="1"/>
  <c r="DN42" s="1"/>
  <c r="DO42" s="1"/>
  <c r="DP42" s="1"/>
  <c r="DQ42" s="1"/>
  <c r="DR42" s="1"/>
  <c r="DS42" s="1"/>
  <c r="DT42" s="1"/>
  <c r="DU42" s="1"/>
  <c r="DV42" s="1"/>
  <c r="DW42" s="1"/>
  <c r="DX42" s="1"/>
  <c r="DY42" s="1"/>
  <c r="DZ42" s="1"/>
  <c r="EA42" s="1"/>
  <c r="EB42" s="1"/>
  <c r="EC42" s="1"/>
  <c r="ED42" s="1"/>
  <c r="EE42" s="1"/>
  <c r="EF42" s="1"/>
  <c r="EG42" s="1"/>
  <c r="EH42" s="1"/>
  <c r="EI42" s="1"/>
  <c r="EJ42" s="1"/>
  <c r="EK42" s="1"/>
  <c r="EL42" s="1"/>
  <c r="EM42" s="1"/>
  <c r="EN42" s="1"/>
  <c r="EO42" s="1"/>
  <c r="EP42" s="1"/>
  <c r="EQ42" s="1"/>
  <c r="ER42" s="1"/>
  <c r="ES42" s="1"/>
  <c r="ET42" s="1"/>
  <c r="EU42" s="1"/>
  <c r="EV42" s="1"/>
  <c r="EW42" s="1"/>
  <c r="EX42" s="1"/>
  <c r="EY42" s="1"/>
  <c r="EZ42" s="1"/>
  <c r="FA42" s="1"/>
  <c r="FB42" s="1"/>
  <c r="FC42" s="1"/>
  <c r="FD42" s="1"/>
  <c r="FE42" s="1"/>
  <c r="FF42" s="1"/>
  <c r="FG42" s="1"/>
  <c r="FH42" s="1"/>
  <c r="FI42" s="1"/>
  <c r="FJ42" s="1"/>
  <c r="FK42" s="1"/>
  <c r="FL42" s="1"/>
  <c r="FM42" s="1"/>
  <c r="FN42" s="1"/>
  <c r="FO42" s="1"/>
  <c r="FP42" s="1"/>
  <c r="FQ42" s="1"/>
  <c r="FR42" s="1"/>
  <c r="FS42" s="1"/>
  <c r="FT42" s="1"/>
  <c r="FU42" s="1"/>
  <c r="FV42" s="1"/>
  <c r="FW42" s="1"/>
  <c r="FX42" s="1"/>
  <c r="FY42" s="1"/>
  <c r="FZ42" s="1"/>
  <c r="GA42" s="1"/>
  <c r="GB42" s="1"/>
  <c r="GC42" s="1"/>
  <c r="GD42" s="1"/>
  <c r="GE42" s="1"/>
  <c r="GF42" s="1"/>
  <c r="GG42" s="1"/>
  <c r="GH42" s="1"/>
  <c r="GI42" s="1"/>
  <c r="GJ42" s="1"/>
  <c r="GK42" s="1"/>
  <c r="GL42" s="1"/>
  <c r="GM42" s="1"/>
  <c r="GN42" s="1"/>
  <c r="GO42" s="1"/>
  <c r="GP42" s="1"/>
  <c r="GQ42" s="1"/>
  <c r="GR42" s="1"/>
  <c r="GS42" s="1"/>
  <c r="GT42" s="1"/>
  <c r="GU42" s="1"/>
  <c r="BL11" i="18"/>
  <c r="BO11"/>
  <c r="BL151"/>
  <c r="BO151"/>
  <c r="BL78"/>
  <c r="BO78"/>
  <c r="CC78" s="1"/>
  <c r="BB38" i="20"/>
  <c r="BC38"/>
  <c r="AY38"/>
  <c r="AU38"/>
  <c r="AQ38"/>
  <c r="AW38"/>
  <c r="BA38"/>
  <c r="AS38"/>
  <c r="AR38"/>
  <c r="O102" i="18" s="1"/>
  <c r="AV38" i="20"/>
  <c r="Q102" i="18" s="1"/>
  <c r="AZ38" i="20"/>
  <c r="S102" i="18" s="1"/>
  <c r="BV102" s="1"/>
  <c r="AT38" i="20"/>
  <c r="P102" i="18" s="1"/>
  <c r="AX38" i="20"/>
  <c r="R102" i="18" s="1"/>
  <c r="AN40" i="20"/>
  <c r="AP40" s="1"/>
  <c r="AO39"/>
  <c r="C12" i="18"/>
  <c r="D11"/>
  <c r="C79"/>
  <c r="D78"/>
  <c r="C152"/>
  <c r="D151"/>
  <c r="T18" i="19"/>
  <c r="X37"/>
  <c r="CE17" l="1"/>
  <c r="BW118"/>
  <c r="AH26" s="1"/>
  <c r="W18"/>
  <c r="U18"/>
  <c r="F101" i="21"/>
  <c r="BU102" i="18"/>
  <c r="AL102"/>
  <c r="BT102"/>
  <c r="BL152"/>
  <c r="BO152"/>
  <c r="BL12"/>
  <c r="BO12"/>
  <c r="BL79"/>
  <c r="BO79"/>
  <c r="CC79" s="1"/>
  <c r="BB39" i="20"/>
  <c r="BA39"/>
  <c r="AW39"/>
  <c r="AS39"/>
  <c r="AY39"/>
  <c r="AQ39"/>
  <c r="BC39"/>
  <c r="AU39"/>
  <c r="AR39"/>
  <c r="O103" i="18" s="1"/>
  <c r="AV39" i="20"/>
  <c r="Q103" i="18" s="1"/>
  <c r="AZ39" i="20"/>
  <c r="S103" i="18" s="1"/>
  <c r="BV103" s="1"/>
  <c r="AT39" i="20"/>
  <c r="P103" i="18" s="1"/>
  <c r="AX39" i="20"/>
  <c r="R103" i="18" s="1"/>
  <c r="AN41" i="20"/>
  <c r="AP41" s="1"/>
  <c r="AO40"/>
  <c r="C153" i="18"/>
  <c r="D152"/>
  <c r="C13"/>
  <c r="BO13" s="1"/>
  <c r="D12"/>
  <c r="C80"/>
  <c r="D79"/>
  <c r="X38" i="19"/>
  <c r="T19"/>
  <c r="CF17" l="1"/>
  <c r="BW119"/>
  <c r="AH27" s="1"/>
  <c r="W19"/>
  <c r="U19"/>
  <c r="F102" i="21"/>
  <c r="BU103" i="18"/>
  <c r="BT103"/>
  <c r="AL103"/>
  <c r="BL153"/>
  <c r="BO153"/>
  <c r="BL80"/>
  <c r="BO80"/>
  <c r="CC80" s="1"/>
  <c r="BL13"/>
  <c r="BB40" i="20"/>
  <c r="BC40"/>
  <c r="AY40"/>
  <c r="AU40"/>
  <c r="AQ40"/>
  <c r="BA40"/>
  <c r="AS40"/>
  <c r="AW40"/>
  <c r="AT40"/>
  <c r="P104" i="18" s="1"/>
  <c r="AX40" i="20"/>
  <c r="R104" i="18" s="1"/>
  <c r="AR40" i="20"/>
  <c r="O104" i="18" s="1"/>
  <c r="AV40" i="20"/>
  <c r="Q104" i="18" s="1"/>
  <c r="AZ40" i="20"/>
  <c r="S104" i="18" s="1"/>
  <c r="BV104" s="1"/>
  <c r="AN42" i="20"/>
  <c r="AP42" s="1"/>
  <c r="AO41"/>
  <c r="C14" i="18"/>
  <c r="D13"/>
  <c r="C81"/>
  <c r="D80"/>
  <c r="C154"/>
  <c r="D153"/>
  <c r="X39" i="19"/>
  <c r="T20"/>
  <c r="CG17" l="1"/>
  <c r="W20"/>
  <c r="U20"/>
  <c r="F103" i="21"/>
  <c r="BU104" i="18"/>
  <c r="AL104"/>
  <c r="BT104"/>
  <c r="BL14"/>
  <c r="BO14"/>
  <c r="BL154"/>
  <c r="BO154"/>
  <c r="BL81"/>
  <c r="BO81"/>
  <c r="CC81" s="1"/>
  <c r="BW120" i="19"/>
  <c r="BB41" i="20"/>
  <c r="BA41"/>
  <c r="AW41"/>
  <c r="AS41"/>
  <c r="BC41"/>
  <c r="AU41"/>
  <c r="AY41"/>
  <c r="AQ41"/>
  <c r="AT41"/>
  <c r="P105" i="18" s="1"/>
  <c r="AX41" i="20"/>
  <c r="R105" i="18" s="1"/>
  <c r="AR41" i="20"/>
  <c r="O105" i="18" s="1"/>
  <c r="AV41" i="20"/>
  <c r="Q105" i="18" s="1"/>
  <c r="AZ41" i="20"/>
  <c r="S105" i="18" s="1"/>
  <c r="BV105" s="1"/>
  <c r="AN43" i="20"/>
  <c r="AP43" s="1"/>
  <c r="AO42"/>
  <c r="C155" i="18"/>
  <c r="D154"/>
  <c r="C15"/>
  <c r="D14"/>
  <c r="C82"/>
  <c r="D81"/>
  <c r="X40" i="19"/>
  <c r="T21"/>
  <c r="BW121" l="1"/>
  <c r="CI17" s="1"/>
  <c r="W21"/>
  <c r="U21"/>
  <c r="F104" i="21"/>
  <c r="AL105" i="18"/>
  <c r="BT105"/>
  <c r="BU105"/>
  <c r="CH17" i="19"/>
  <c r="AH28"/>
  <c r="BL82" i="18"/>
  <c r="BO82"/>
  <c r="CC82" s="1"/>
  <c r="BL15"/>
  <c r="BO15"/>
  <c r="BL155"/>
  <c r="BO155"/>
  <c r="BC42" i="20"/>
  <c r="AY42"/>
  <c r="AU42"/>
  <c r="AQ42"/>
  <c r="BB42"/>
  <c r="AW42"/>
  <c r="BA42"/>
  <c r="AS42"/>
  <c r="AR42"/>
  <c r="O106" i="18" s="1"/>
  <c r="AV42" i="20"/>
  <c r="Q106" i="18" s="1"/>
  <c r="AZ42" i="20"/>
  <c r="S106" i="18" s="1"/>
  <c r="BV106" s="1"/>
  <c r="AT42" i="20"/>
  <c r="P106" i="18" s="1"/>
  <c r="AX42" i="20"/>
  <c r="R106" i="18" s="1"/>
  <c r="AN44" i="20"/>
  <c r="AP44" s="1"/>
  <c r="AO43"/>
  <c r="C83" i="18"/>
  <c r="D82"/>
  <c r="F81" i="21" s="1"/>
  <c r="C156" i="18"/>
  <c r="D155"/>
  <c r="C16"/>
  <c r="D15"/>
  <c r="X41" i="19"/>
  <c r="T22"/>
  <c r="AH29" l="1"/>
  <c r="BW122"/>
  <c r="CJ17" s="1"/>
  <c r="W22"/>
  <c r="U22"/>
  <c r="F105" i="21"/>
  <c r="BU106" i="18"/>
  <c r="BT106"/>
  <c r="AL106"/>
  <c r="BL156"/>
  <c r="BO156"/>
  <c r="BL83"/>
  <c r="BO83"/>
  <c r="CC83" s="1"/>
  <c r="BL16"/>
  <c r="BO16"/>
  <c r="BB43" i="20"/>
  <c r="BA43"/>
  <c r="AW43"/>
  <c r="AS43"/>
  <c r="AY43"/>
  <c r="AQ43"/>
  <c r="BC43"/>
  <c r="AU43"/>
  <c r="AR43"/>
  <c r="O107" i="18" s="1"/>
  <c r="AV43" i="20"/>
  <c r="Q107" i="18" s="1"/>
  <c r="AZ43" i="20"/>
  <c r="S107" i="18" s="1"/>
  <c r="BV107" s="1"/>
  <c r="AT43" i="20"/>
  <c r="P107" i="18" s="1"/>
  <c r="AX43" i="20"/>
  <c r="R107" i="18" s="1"/>
  <c r="AN45" i="20"/>
  <c r="AP45" s="1"/>
  <c r="AO44"/>
  <c r="C17" i="18"/>
  <c r="D16"/>
  <c r="C84"/>
  <c r="D83"/>
  <c r="C157"/>
  <c r="D156"/>
  <c r="X42" i="19"/>
  <c r="T23"/>
  <c r="AH30" l="1"/>
  <c r="W23"/>
  <c r="U23"/>
  <c r="F106" i="21"/>
  <c r="BU107" i="18"/>
  <c r="BT107"/>
  <c r="AL107"/>
  <c r="BW123" i="19"/>
  <c r="BL17" i="18"/>
  <c r="BO17"/>
  <c r="BL157"/>
  <c r="BO157"/>
  <c r="BL84"/>
  <c r="BO84"/>
  <c r="CC84" s="1"/>
  <c r="BB44" i="20"/>
  <c r="BC44"/>
  <c r="AY44"/>
  <c r="AU44"/>
  <c r="AQ44"/>
  <c r="BA44"/>
  <c r="AS44"/>
  <c r="AW44"/>
  <c r="AT44"/>
  <c r="P108" i="18" s="1"/>
  <c r="AX44" i="20"/>
  <c r="R108" i="18" s="1"/>
  <c r="AR44" i="20"/>
  <c r="O108" i="18" s="1"/>
  <c r="AV44" i="20"/>
  <c r="Q108" i="18" s="1"/>
  <c r="AZ44" i="20"/>
  <c r="S108" i="18" s="1"/>
  <c r="BV108" s="1"/>
  <c r="AN46" i="20"/>
  <c r="AP46" s="1"/>
  <c r="AO45"/>
  <c r="C18" i="18"/>
  <c r="AE2" i="19" s="1"/>
  <c r="AP3" i="20" s="1"/>
  <c r="D17" i="18"/>
  <c r="C158"/>
  <c r="D157"/>
  <c r="C85"/>
  <c r="D84"/>
  <c r="T24" i="19"/>
  <c r="BW124" l="1"/>
  <c r="CL17" s="1"/>
  <c r="W24"/>
  <c r="U24"/>
  <c r="F107" i="21"/>
  <c r="AL108" i="18"/>
  <c r="BT108"/>
  <c r="BU108"/>
  <c r="CK17" i="19"/>
  <c r="AH31"/>
  <c r="BL18" i="18"/>
  <c r="BO18"/>
  <c r="BL85"/>
  <c r="BO85"/>
  <c r="CC85" s="1"/>
  <c r="BL158"/>
  <c r="BO158"/>
  <c r="BB45" i="20"/>
  <c r="BA45"/>
  <c r="AW45"/>
  <c r="AS45"/>
  <c r="BC45"/>
  <c r="AU45"/>
  <c r="AY45"/>
  <c r="AQ45"/>
  <c r="AT45"/>
  <c r="P109" i="18" s="1"/>
  <c r="AX45" i="20"/>
  <c r="R109" i="18" s="1"/>
  <c r="AR45" i="20"/>
  <c r="O109" i="18" s="1"/>
  <c r="AV45" i="20"/>
  <c r="Q109" i="18" s="1"/>
  <c r="AZ45" i="20"/>
  <c r="S109" i="18" s="1"/>
  <c r="BV109" s="1"/>
  <c r="AN47" i="20"/>
  <c r="AP47" s="1"/>
  <c r="AO46"/>
  <c r="C86" i="18"/>
  <c r="D85"/>
  <c r="F84" i="21" s="1"/>
  <c r="C19" i="18"/>
  <c r="D18"/>
  <c r="C159"/>
  <c r="D158"/>
  <c r="T25" i="19"/>
  <c r="AH32" l="1"/>
  <c r="BW125"/>
  <c r="CM17" s="1"/>
  <c r="W25"/>
  <c r="U25"/>
  <c r="F108" i="21"/>
  <c r="AL109" i="18"/>
  <c r="BT109"/>
  <c r="BU109"/>
  <c r="AH33" i="19"/>
  <c r="BL19" i="18"/>
  <c r="BO19"/>
  <c r="BL86"/>
  <c r="BO86"/>
  <c r="CC86" s="1"/>
  <c r="BL159"/>
  <c r="BO159"/>
  <c r="BB46" i="20"/>
  <c r="BC46"/>
  <c r="AY46"/>
  <c r="AU46"/>
  <c r="AQ46"/>
  <c r="AW46"/>
  <c r="BA46"/>
  <c r="AS46"/>
  <c r="AR46"/>
  <c r="O110" i="18" s="1"/>
  <c r="AV46" i="20"/>
  <c r="Q110" i="18" s="1"/>
  <c r="AZ46" i="20"/>
  <c r="S110" i="18" s="1"/>
  <c r="BV110" s="1"/>
  <c r="AT46" i="20"/>
  <c r="P110" i="18" s="1"/>
  <c r="AX46" i="20"/>
  <c r="R110" i="18" s="1"/>
  <c r="AN48" i="20"/>
  <c r="AP48" s="1"/>
  <c r="AO47"/>
  <c r="C87" i="18"/>
  <c r="D86"/>
  <c r="C160"/>
  <c r="D159"/>
  <c r="C20"/>
  <c r="D19"/>
  <c r="T26" i="19"/>
  <c r="BW126" l="1"/>
  <c r="CN17" s="1"/>
  <c r="W26"/>
  <c r="U26"/>
  <c r="F109" i="21"/>
  <c r="BU110" i="18"/>
  <c r="AL110"/>
  <c r="BT110"/>
  <c r="BL20"/>
  <c r="BO20"/>
  <c r="BL160"/>
  <c r="BO160"/>
  <c r="BL87"/>
  <c r="BO87"/>
  <c r="CC87" s="1"/>
  <c r="AW47" i="20"/>
  <c r="AS47"/>
  <c r="BA47"/>
  <c r="AQ47"/>
  <c r="AU47"/>
  <c r="BB47"/>
  <c r="AX47"/>
  <c r="R111" i="18" s="1"/>
  <c r="AR47" i="20"/>
  <c r="O111" i="18" s="1"/>
  <c r="AV47" i="20"/>
  <c r="Q111" i="18" s="1"/>
  <c r="BC47" i="20"/>
  <c r="AZ47"/>
  <c r="S111" i="18" s="1"/>
  <c r="BV111" s="1"/>
  <c r="AT47" i="20"/>
  <c r="P111" i="18" s="1"/>
  <c r="BT111" s="1"/>
  <c r="AY47" i="20"/>
  <c r="AN49"/>
  <c r="AP49" s="1"/>
  <c r="AO48"/>
  <c r="C21" i="18"/>
  <c r="D20"/>
  <c r="C88"/>
  <c r="D87"/>
  <c r="C161"/>
  <c r="D160"/>
  <c r="T27" i="19"/>
  <c r="AH34" l="1"/>
  <c r="BW127"/>
  <c r="CO17" s="1"/>
  <c r="W27"/>
  <c r="U27"/>
  <c r="F110" i="21"/>
  <c r="AL111" i="18"/>
  <c r="BU111"/>
  <c r="AH35" i="19"/>
  <c r="BL161" i="18"/>
  <c r="BO161"/>
  <c r="BL88"/>
  <c r="BO88"/>
  <c r="CC88" s="1"/>
  <c r="BL21"/>
  <c r="BO21"/>
  <c r="BB48" i="20"/>
  <c r="BC48"/>
  <c r="AY48"/>
  <c r="AU48"/>
  <c r="AQ48"/>
  <c r="AW48"/>
  <c r="BA48"/>
  <c r="AS48"/>
  <c r="AT48"/>
  <c r="P112" i="18" s="1"/>
  <c r="AX48" i="20"/>
  <c r="R112" i="18" s="1"/>
  <c r="AR48" i="20"/>
  <c r="O112" i="18" s="1"/>
  <c r="AV48" i="20"/>
  <c r="Q112" i="18" s="1"/>
  <c r="AZ48" i="20"/>
  <c r="S112" i="18" s="1"/>
  <c r="BV112" s="1"/>
  <c r="AN50" i="20"/>
  <c r="AP50" s="1"/>
  <c r="AO49"/>
  <c r="D161" i="18"/>
  <c r="C22"/>
  <c r="D21"/>
  <c r="C89"/>
  <c r="D88"/>
  <c r="T28" i="19"/>
  <c r="BW128" l="1"/>
  <c r="CP17" s="1"/>
  <c r="W28"/>
  <c r="U28"/>
  <c r="F111" i="21"/>
  <c r="AL112" i="18"/>
  <c r="BT112"/>
  <c r="BU112"/>
  <c r="BL22"/>
  <c r="BO22"/>
  <c r="BL89"/>
  <c r="BO89"/>
  <c r="CC89" s="1"/>
  <c r="AW49" i="20"/>
  <c r="AS49"/>
  <c r="BA49"/>
  <c r="AZ49"/>
  <c r="S113" i="18" s="1"/>
  <c r="BV113" s="1"/>
  <c r="AV49" i="20"/>
  <c r="Q113" i="18" s="1"/>
  <c r="AR49" i="20"/>
  <c r="O113" i="18" s="1"/>
  <c r="AU49" i="20"/>
  <c r="BC49"/>
  <c r="BB49"/>
  <c r="AX49"/>
  <c r="R113" i="18" s="1"/>
  <c r="AT49" i="20"/>
  <c r="P113" i="18" s="1"/>
  <c r="AQ49" i="20"/>
  <c r="AY49"/>
  <c r="AN51"/>
  <c r="AP51" s="1"/>
  <c r="AO50"/>
  <c r="C90" i="18"/>
  <c r="D89"/>
  <c r="C23"/>
  <c r="D22"/>
  <c r="T29" i="19"/>
  <c r="AH36" l="1"/>
  <c r="BW129"/>
  <c r="CQ17" s="1"/>
  <c r="W29"/>
  <c r="U29"/>
  <c r="F112" i="21"/>
  <c r="BT113" i="18"/>
  <c r="BU113"/>
  <c r="AL113"/>
  <c r="BL23"/>
  <c r="BO23"/>
  <c r="BL90"/>
  <c r="BO90"/>
  <c r="CC90" s="1"/>
  <c r="BC50" i="20"/>
  <c r="AY50"/>
  <c r="AU50"/>
  <c r="AQ50"/>
  <c r="BB50"/>
  <c r="BA50"/>
  <c r="AS50"/>
  <c r="AW50"/>
  <c r="AR50"/>
  <c r="O114" i="18" s="1"/>
  <c r="AV50" i="20"/>
  <c r="Q114" i="18" s="1"/>
  <c r="AZ50" i="20"/>
  <c r="S114" i="18" s="1"/>
  <c r="BV114" s="1"/>
  <c r="AT50" i="20"/>
  <c r="P114" i="18" s="1"/>
  <c r="AX50" i="20"/>
  <c r="R114" i="18" s="1"/>
  <c r="AN52" i="20"/>
  <c r="AP52" s="1"/>
  <c r="AO51"/>
  <c r="C91" i="18"/>
  <c r="D90"/>
  <c r="C24"/>
  <c r="D23"/>
  <c r="T30" i="19"/>
  <c r="AH37" l="1"/>
  <c r="W30"/>
  <c r="U30"/>
  <c r="F113" i="21"/>
  <c r="BT114" i="18"/>
  <c r="BU114"/>
  <c r="AL114"/>
  <c r="BL24"/>
  <c r="BO24"/>
  <c r="BL91"/>
  <c r="BO91"/>
  <c r="CC91" s="1"/>
  <c r="AW51" i="20"/>
  <c r="BA51"/>
  <c r="AS51"/>
  <c r="AZ51"/>
  <c r="S115" i="18" s="1"/>
  <c r="BV115" s="1"/>
  <c r="AV51" i="20"/>
  <c r="Q115" i="18" s="1"/>
  <c r="AR51" i="20"/>
  <c r="O115" i="18" s="1"/>
  <c r="AU51" i="20"/>
  <c r="BC51"/>
  <c r="BB51"/>
  <c r="AX51"/>
  <c r="R115" i="18" s="1"/>
  <c r="AT51" i="20"/>
  <c r="P115" i="18" s="1"/>
  <c r="AQ51" i="20"/>
  <c r="AY51"/>
  <c r="AN53"/>
  <c r="AP53" s="1"/>
  <c r="AO52"/>
  <c r="C92" i="18"/>
  <c r="D91"/>
  <c r="C25"/>
  <c r="D24"/>
  <c r="T31" i="19"/>
  <c r="W31" l="1"/>
  <c r="U31"/>
  <c r="BU115" i="18"/>
  <c r="BT115"/>
  <c r="AL115"/>
  <c r="BL25"/>
  <c r="BO25"/>
  <c r="BL92"/>
  <c r="BO92"/>
  <c r="CC92" s="1"/>
  <c r="BB52" i="20"/>
  <c r="BC52"/>
  <c r="AY52"/>
  <c r="AU52"/>
  <c r="AQ52"/>
  <c r="AW52"/>
  <c r="BA52"/>
  <c r="AS52"/>
  <c r="AT52"/>
  <c r="P116" i="18" s="1"/>
  <c r="AX52" i="20"/>
  <c r="R116" i="18" s="1"/>
  <c r="AR52" i="20"/>
  <c r="O116" i="18" s="1"/>
  <c r="AV52" i="20"/>
  <c r="Q116" i="18" s="1"/>
  <c r="AZ52" i="20"/>
  <c r="S116" i="18" s="1"/>
  <c r="BV116" s="1"/>
  <c r="AN54" i="20"/>
  <c r="AP54" s="1"/>
  <c r="AO53"/>
  <c r="C93" i="18"/>
  <c r="D92"/>
  <c r="C26"/>
  <c r="D25"/>
  <c r="T32" i="19"/>
  <c r="W32" l="1"/>
  <c r="U32"/>
  <c r="BU116" i="18"/>
  <c r="AL116"/>
  <c r="BT116"/>
  <c r="BL26"/>
  <c r="BO26"/>
  <c r="BL93"/>
  <c r="BO93"/>
  <c r="CC93" s="1"/>
  <c r="AW53" i="20"/>
  <c r="AS53"/>
  <c r="BA53"/>
  <c r="AZ53"/>
  <c r="S117" i="18" s="1"/>
  <c r="BV117" s="1"/>
  <c r="AV53" i="20"/>
  <c r="Q117" i="18" s="1"/>
  <c r="AR53" i="20"/>
  <c r="O117" i="18" s="1"/>
  <c r="AU53" i="20"/>
  <c r="BC53"/>
  <c r="BB53"/>
  <c r="AX53"/>
  <c r="R117" i="18" s="1"/>
  <c r="AT53" i="20"/>
  <c r="P117" i="18" s="1"/>
  <c r="AQ53" i="20"/>
  <c r="AY53"/>
  <c r="AN55"/>
  <c r="AP55" s="1"/>
  <c r="AO54"/>
  <c r="C94" i="18"/>
  <c r="D93"/>
  <c r="C27"/>
  <c r="D26"/>
  <c r="T33" i="19"/>
  <c r="W33" l="1"/>
  <c r="U33"/>
  <c r="F116" i="21"/>
  <c r="BU117" i="18"/>
  <c r="AL117"/>
  <c r="BT117"/>
  <c r="BL27"/>
  <c r="BO27"/>
  <c r="BL94"/>
  <c r="BO94"/>
  <c r="CC94" s="1"/>
  <c r="BB54" i="20"/>
  <c r="BC54"/>
  <c r="AY54"/>
  <c r="AU54"/>
  <c r="AQ54"/>
  <c r="BA54"/>
  <c r="AS54"/>
  <c r="AW54"/>
  <c r="AR54"/>
  <c r="O118" i="18" s="1"/>
  <c r="AV54" i="20"/>
  <c r="Q118" i="18" s="1"/>
  <c r="AZ54" i="20"/>
  <c r="S118" i="18" s="1"/>
  <c r="BV118" s="1"/>
  <c r="AT54" i="20"/>
  <c r="P118" i="18" s="1"/>
  <c r="AX54" i="20"/>
  <c r="R118" i="18" s="1"/>
  <c r="AN56" i="20"/>
  <c r="AP56" s="1"/>
  <c r="AO55"/>
  <c r="C95" i="18"/>
  <c r="D94"/>
  <c r="C28"/>
  <c r="D27"/>
  <c r="T34" i="19"/>
  <c r="W34" l="1"/>
  <c r="U34"/>
  <c r="F117" i="21"/>
  <c r="BU118" i="18"/>
  <c r="BT118"/>
  <c r="AL118"/>
  <c r="BL28"/>
  <c r="BO28"/>
  <c r="BL95"/>
  <c r="BO95"/>
  <c r="CC95" s="1"/>
  <c r="AW55" i="20"/>
  <c r="BA55"/>
  <c r="AS55"/>
  <c r="AZ55"/>
  <c r="S119" i="18" s="1"/>
  <c r="BV119" s="1"/>
  <c r="AV55" i="20"/>
  <c r="Q119" i="18" s="1"/>
  <c r="AR55" i="20"/>
  <c r="O119" i="18" s="1"/>
  <c r="AU55" i="20"/>
  <c r="BC55"/>
  <c r="BB55"/>
  <c r="AX55"/>
  <c r="R119" i="18" s="1"/>
  <c r="AT55" i="20"/>
  <c r="P119" i="18" s="1"/>
  <c r="AQ55" i="20"/>
  <c r="AY55"/>
  <c r="AN57"/>
  <c r="AP57" s="1"/>
  <c r="AO56"/>
  <c r="C96" i="18"/>
  <c r="D95"/>
  <c r="C29"/>
  <c r="D28"/>
  <c r="T35" i="19"/>
  <c r="W35" l="1"/>
  <c r="U35"/>
  <c r="F118" i="21"/>
  <c r="BU119" i="18"/>
  <c r="BT119"/>
  <c r="AL119"/>
  <c r="BL29"/>
  <c r="BO29"/>
  <c r="BL96"/>
  <c r="BO96"/>
  <c r="CC96" s="1"/>
  <c r="BB56" i="20"/>
  <c r="BC56"/>
  <c r="AY56"/>
  <c r="AU56"/>
  <c r="AQ56"/>
  <c r="AW56"/>
  <c r="BA56"/>
  <c r="AS56"/>
  <c r="AT56"/>
  <c r="P120" i="18" s="1"/>
  <c r="AX56" i="20"/>
  <c r="R120" i="18" s="1"/>
  <c r="AR56" i="20"/>
  <c r="O120" i="18" s="1"/>
  <c r="AV56" i="20"/>
  <c r="Q120" i="18" s="1"/>
  <c r="AZ56" i="20"/>
  <c r="S120" i="18" s="1"/>
  <c r="BV120" s="1"/>
  <c r="AN58" i="20"/>
  <c r="AP58" s="1"/>
  <c r="AO57"/>
  <c r="C97" i="18"/>
  <c r="D96"/>
  <c r="C30"/>
  <c r="D29"/>
  <c r="T36" i="19"/>
  <c r="W36" l="1"/>
  <c r="U36"/>
  <c r="F119" i="21"/>
  <c r="AL120" i="18"/>
  <c r="BT120"/>
  <c r="BU120"/>
  <c r="BL30"/>
  <c r="BO30"/>
  <c r="BL97"/>
  <c r="BO97"/>
  <c r="CC97" s="1"/>
  <c r="AW57" i="20"/>
  <c r="AS57"/>
  <c r="BA57"/>
  <c r="AZ57"/>
  <c r="S121" i="18" s="1"/>
  <c r="BV121" s="1"/>
  <c r="AV57" i="20"/>
  <c r="Q121" i="18" s="1"/>
  <c r="AR57" i="20"/>
  <c r="O121" i="18" s="1"/>
  <c r="AU57" i="20"/>
  <c r="BC57"/>
  <c r="BB57"/>
  <c r="AX57"/>
  <c r="R121" i="18" s="1"/>
  <c r="AT57" i="20"/>
  <c r="P121" i="18" s="1"/>
  <c r="AQ57" i="20"/>
  <c r="AY57"/>
  <c r="AN59"/>
  <c r="AP59" s="1"/>
  <c r="AO58"/>
  <c r="C98" i="18"/>
  <c r="D97"/>
  <c r="C31"/>
  <c r="D30"/>
  <c r="T37" i="19"/>
  <c r="W37" l="1"/>
  <c r="U37"/>
  <c r="F120" i="21"/>
  <c r="BU121" i="18"/>
  <c r="BT121"/>
  <c r="AL121"/>
  <c r="BL31"/>
  <c r="BO31"/>
  <c r="BL98"/>
  <c r="BO98"/>
  <c r="CC98" s="1"/>
  <c r="BC58" i="20"/>
  <c r="AY58"/>
  <c r="AU58"/>
  <c r="AQ58"/>
  <c r="BB58"/>
  <c r="BA58"/>
  <c r="AS58"/>
  <c r="AW58"/>
  <c r="AR58"/>
  <c r="O122" i="18" s="1"/>
  <c r="AV58" i="20"/>
  <c r="Q122" i="18" s="1"/>
  <c r="AZ58" i="20"/>
  <c r="S122" i="18" s="1"/>
  <c r="BV122" s="1"/>
  <c r="AT58" i="20"/>
  <c r="P122" i="18" s="1"/>
  <c r="AX58" i="20"/>
  <c r="R122" i="18" s="1"/>
  <c r="AN60" i="20"/>
  <c r="AP60" s="1"/>
  <c r="AO59"/>
  <c r="C99" i="18"/>
  <c r="D98"/>
  <c r="C32"/>
  <c r="D31"/>
  <c r="T38" i="19"/>
  <c r="W38" l="1"/>
  <c r="U38"/>
  <c r="F121" i="21"/>
  <c r="BU122" i="18"/>
  <c r="BT122"/>
  <c r="AL122"/>
  <c r="BL32"/>
  <c r="BO32"/>
  <c r="BL99"/>
  <c r="BO99"/>
  <c r="CC99" s="1"/>
  <c r="AW59" i="20"/>
  <c r="BA59"/>
  <c r="AS59"/>
  <c r="AZ59"/>
  <c r="S123" i="18" s="1"/>
  <c r="BV123" s="1"/>
  <c r="AV59" i="20"/>
  <c r="Q123" i="18" s="1"/>
  <c r="AR59" i="20"/>
  <c r="O123" i="18" s="1"/>
  <c r="AU59" i="20"/>
  <c r="BC59"/>
  <c r="BB59"/>
  <c r="AX59"/>
  <c r="R123" i="18" s="1"/>
  <c r="AT59" i="20"/>
  <c r="P123" i="18" s="1"/>
  <c r="AQ59" i="20"/>
  <c r="AY59"/>
  <c r="AN61"/>
  <c r="AP61" s="1"/>
  <c r="AO60"/>
  <c r="C100" i="18"/>
  <c r="D99"/>
  <c r="C33"/>
  <c r="D32"/>
  <c r="T39" i="19"/>
  <c r="W39" l="1"/>
  <c r="U39"/>
  <c r="F122" i="21"/>
  <c r="BU123" i="18"/>
  <c r="BT123"/>
  <c r="AL123"/>
  <c r="BL33"/>
  <c r="BO33"/>
  <c r="BL100"/>
  <c r="BO100"/>
  <c r="CC100" s="1"/>
  <c r="BB60" i="20"/>
  <c r="BC60"/>
  <c r="AY60"/>
  <c r="AU60"/>
  <c r="AQ60"/>
  <c r="AW60"/>
  <c r="BA60"/>
  <c r="AS60"/>
  <c r="AT60"/>
  <c r="P124" i="18" s="1"/>
  <c r="AX60" i="20"/>
  <c r="R124" i="18" s="1"/>
  <c r="AR60" i="20"/>
  <c r="O124" i="18" s="1"/>
  <c r="AV60" i="20"/>
  <c r="Q124" i="18" s="1"/>
  <c r="AZ60" i="20"/>
  <c r="S124" i="18" s="1"/>
  <c r="BV124" s="1"/>
  <c r="AN62" i="20"/>
  <c r="AP62" s="1"/>
  <c r="AO61"/>
  <c r="C101" i="18"/>
  <c r="D100"/>
  <c r="C34"/>
  <c r="D33"/>
  <c r="T40" i="19"/>
  <c r="W40" l="1"/>
  <c r="U40"/>
  <c r="F123" i="21"/>
  <c r="BU124" i="18"/>
  <c r="AL124"/>
  <c r="BT124"/>
  <c r="BL34"/>
  <c r="BO34"/>
  <c r="BL101"/>
  <c r="BO101"/>
  <c r="CC101" s="1"/>
  <c r="AW61" i="20"/>
  <c r="AS61"/>
  <c r="BA61"/>
  <c r="AZ61"/>
  <c r="S125" i="18" s="1"/>
  <c r="BV125" s="1"/>
  <c r="AV61" i="20"/>
  <c r="Q125" i="18" s="1"/>
  <c r="AR61" i="20"/>
  <c r="O125" i="18" s="1"/>
  <c r="AU61" i="20"/>
  <c r="BC61"/>
  <c r="BB61"/>
  <c r="AX61"/>
  <c r="R125" i="18" s="1"/>
  <c r="AT61" i="20"/>
  <c r="P125" i="18" s="1"/>
  <c r="AQ61" i="20"/>
  <c r="AY61"/>
  <c r="AN63"/>
  <c r="AP63" s="1"/>
  <c r="AO62"/>
  <c r="C102" i="18"/>
  <c r="D101"/>
  <c r="C35"/>
  <c r="D34"/>
  <c r="T41" i="19"/>
  <c r="W41" l="1"/>
  <c r="U41"/>
  <c r="F124" i="21"/>
  <c r="BU125" i="18"/>
  <c r="AL125"/>
  <c r="BT125"/>
  <c r="BL35"/>
  <c r="BO35"/>
  <c r="BL102"/>
  <c r="BO102"/>
  <c r="CC102" s="1"/>
  <c r="BB62" i="20"/>
  <c r="BC62"/>
  <c r="AY62"/>
  <c r="AU62"/>
  <c r="AQ62"/>
  <c r="BA62"/>
  <c r="AS62"/>
  <c r="AW62"/>
  <c r="AR62"/>
  <c r="O126" i="18" s="1"/>
  <c r="AV62" i="20"/>
  <c r="Q126" i="18" s="1"/>
  <c r="AZ62" i="20"/>
  <c r="S126" i="18" s="1"/>
  <c r="BV126" s="1"/>
  <c r="AT62" i="20"/>
  <c r="P126" i="18" s="1"/>
  <c r="AX62" i="20"/>
  <c r="R126" i="18" s="1"/>
  <c r="AN64" i="20"/>
  <c r="AP64" s="1"/>
  <c r="AO63"/>
  <c r="C103" i="18"/>
  <c r="D102"/>
  <c r="C36"/>
  <c r="D35"/>
  <c r="T42" i="19"/>
  <c r="W42" l="1"/>
  <c r="U42"/>
  <c r="F125" i="21"/>
  <c r="BU126" i="18"/>
  <c r="BT126"/>
  <c r="AL126"/>
  <c r="BL36"/>
  <c r="BO36"/>
  <c r="BL103"/>
  <c r="BO103"/>
  <c r="CC103" s="1"/>
  <c r="AW63" i="20"/>
  <c r="BA63"/>
  <c r="AS63"/>
  <c r="AZ63"/>
  <c r="S127" i="18" s="1"/>
  <c r="BV127" s="1"/>
  <c r="AV63" i="20"/>
  <c r="Q127" i="18" s="1"/>
  <c r="AR63" i="20"/>
  <c r="O127" i="18" s="1"/>
  <c r="AU63" i="20"/>
  <c r="BC63"/>
  <c r="BB63"/>
  <c r="AX63"/>
  <c r="R127" i="18" s="1"/>
  <c r="AT63" i="20"/>
  <c r="P127" i="18" s="1"/>
  <c r="AQ63" i="20"/>
  <c r="AY63"/>
  <c r="AN65"/>
  <c r="AP65" s="1"/>
  <c r="AO64"/>
  <c r="C104" i="18"/>
  <c r="D103"/>
  <c r="C37"/>
  <c r="D36"/>
  <c r="T43" i="19"/>
  <c r="W43" l="1"/>
  <c r="U43"/>
  <c r="F126" i="21"/>
  <c r="BU127" i="18"/>
  <c r="BT127"/>
  <c r="AL127"/>
  <c r="BL37"/>
  <c r="BO37"/>
  <c r="BL104"/>
  <c r="BO104"/>
  <c r="CC104" s="1"/>
  <c r="BB64" i="20"/>
  <c r="BC64"/>
  <c r="AY64"/>
  <c r="AU64"/>
  <c r="AQ64"/>
  <c r="AW64"/>
  <c r="BA64"/>
  <c r="AS64"/>
  <c r="AT64"/>
  <c r="P128" i="18" s="1"/>
  <c r="AX64" i="20"/>
  <c r="R128" i="18" s="1"/>
  <c r="AR64" i="20"/>
  <c r="O128" i="18" s="1"/>
  <c r="AV64" i="20"/>
  <c r="Q128" i="18" s="1"/>
  <c r="AZ64" i="20"/>
  <c r="S128" i="18" s="1"/>
  <c r="BV128" s="1"/>
  <c r="AN66" i="20"/>
  <c r="AP66" s="1"/>
  <c r="AO65"/>
  <c r="C105" i="18"/>
  <c r="D104"/>
  <c r="C38"/>
  <c r="D37"/>
  <c r="T44" i="19"/>
  <c r="W44" l="1"/>
  <c r="U44"/>
  <c r="F127" i="21"/>
  <c r="BU128" i="18"/>
  <c r="AL128"/>
  <c r="BT128"/>
  <c r="BL38"/>
  <c r="BO38"/>
  <c r="BL105"/>
  <c r="BO105"/>
  <c r="CC105" s="1"/>
  <c r="AW65" i="20"/>
  <c r="AS65"/>
  <c r="BA65"/>
  <c r="AZ65"/>
  <c r="S129" i="18" s="1"/>
  <c r="BV129" s="1"/>
  <c r="AV65" i="20"/>
  <c r="Q129" i="18" s="1"/>
  <c r="AR65" i="20"/>
  <c r="O129" i="18" s="1"/>
  <c r="AU65" i="20"/>
  <c r="BC65"/>
  <c r="BB65"/>
  <c r="AX65"/>
  <c r="R129" i="18" s="1"/>
  <c r="AT65" i="20"/>
  <c r="P129" i="18" s="1"/>
  <c r="AQ65" i="20"/>
  <c r="AY65"/>
  <c r="AN67"/>
  <c r="AP67" s="1"/>
  <c r="AO66"/>
  <c r="C106" i="18"/>
  <c r="D105"/>
  <c r="C39"/>
  <c r="D38"/>
  <c r="T45" i="19"/>
  <c r="W45" l="1"/>
  <c r="U45"/>
  <c r="F128" i="21"/>
  <c r="BU129" i="18"/>
  <c r="AL129"/>
  <c r="BT129"/>
  <c r="BL39"/>
  <c r="BO39"/>
  <c r="BL106"/>
  <c r="BO106"/>
  <c r="CC106" s="1"/>
  <c r="BC66" i="20"/>
  <c r="AY66"/>
  <c r="AU66"/>
  <c r="AQ66"/>
  <c r="BB66"/>
  <c r="BA66"/>
  <c r="AS66"/>
  <c r="AW66"/>
  <c r="AR66"/>
  <c r="O130" i="18" s="1"/>
  <c r="AV66" i="20"/>
  <c r="Q130" i="18" s="1"/>
  <c r="AZ66" i="20"/>
  <c r="S130" i="18" s="1"/>
  <c r="BV130" s="1"/>
  <c r="AT66" i="20"/>
  <c r="P130" i="18" s="1"/>
  <c r="AX66" i="20"/>
  <c r="R130" i="18" s="1"/>
  <c r="AN68" i="20"/>
  <c r="AP68" s="1"/>
  <c r="AO67"/>
  <c r="C107" i="18"/>
  <c r="D106"/>
  <c r="C40"/>
  <c r="D39"/>
  <c r="T46" i="19"/>
  <c r="W46" l="1"/>
  <c r="U46"/>
  <c r="F129" i="21"/>
  <c r="BT130" i="18"/>
  <c r="BU130"/>
  <c r="AL130"/>
  <c r="BL40"/>
  <c r="BO40"/>
  <c r="BL107"/>
  <c r="BO107"/>
  <c r="CC107" s="1"/>
  <c r="AN69" i="20"/>
  <c r="AP69" s="1"/>
  <c r="AO68"/>
  <c r="AW67"/>
  <c r="BA67"/>
  <c r="AS67"/>
  <c r="AZ67"/>
  <c r="S131" i="18" s="1"/>
  <c r="BV131" s="1"/>
  <c r="AV67" i="20"/>
  <c r="Q131" i="18" s="1"/>
  <c r="AR67" i="20"/>
  <c r="O131" i="18" s="1"/>
  <c r="AU67" i="20"/>
  <c r="BC67"/>
  <c r="BB67"/>
  <c r="AX67"/>
  <c r="R131" i="18" s="1"/>
  <c r="AT67" i="20"/>
  <c r="P131" i="18" s="1"/>
  <c r="AQ67" i="20"/>
  <c r="AY67"/>
  <c r="C108" i="18"/>
  <c r="D107"/>
  <c r="C41"/>
  <c r="D40"/>
  <c r="T47" i="19"/>
  <c r="W47" l="1"/>
  <c r="U47"/>
  <c r="F130" i="21"/>
  <c r="BU131" i="18"/>
  <c r="AL131"/>
  <c r="BT131"/>
  <c r="BL41"/>
  <c r="BO41"/>
  <c r="BL108"/>
  <c r="BO108"/>
  <c r="CC108" s="1"/>
  <c r="BB68" i="20"/>
  <c r="BC68"/>
  <c r="AY68"/>
  <c r="AU68"/>
  <c r="AQ68"/>
  <c r="AW68"/>
  <c r="BA68"/>
  <c r="AS68"/>
  <c r="AT68"/>
  <c r="P132" i="18" s="1"/>
  <c r="AX68" i="20"/>
  <c r="R132" i="18" s="1"/>
  <c r="AR68" i="20"/>
  <c r="O132" i="18" s="1"/>
  <c r="AV68" i="20"/>
  <c r="Q132" i="18" s="1"/>
  <c r="AZ68" i="20"/>
  <c r="S132" i="18" s="1"/>
  <c r="BV132" s="1"/>
  <c r="AO69" i="20"/>
  <c r="AN70"/>
  <c r="AP70" s="1"/>
  <c r="C109" i="18"/>
  <c r="D108"/>
  <c r="C42"/>
  <c r="D41"/>
  <c r="T48" i="19"/>
  <c r="W48" l="1"/>
  <c r="U48"/>
  <c r="F131" i="21"/>
  <c r="AL132" i="18"/>
  <c r="BT132"/>
  <c r="BU132"/>
  <c r="BL42"/>
  <c r="BO42"/>
  <c r="BL109"/>
  <c r="BO109"/>
  <c r="CC109" s="1"/>
  <c r="AO70" i="20"/>
  <c r="AN71"/>
  <c r="AP71" s="1"/>
  <c r="AW69"/>
  <c r="AS69"/>
  <c r="BA69"/>
  <c r="AZ69"/>
  <c r="S133" i="18" s="1"/>
  <c r="BV133" s="1"/>
  <c r="AV69" i="20"/>
  <c r="Q133" i="18" s="1"/>
  <c r="AR69" i="20"/>
  <c r="O133" i="18" s="1"/>
  <c r="AU69" i="20"/>
  <c r="BC69"/>
  <c r="BB69"/>
  <c r="AX69"/>
  <c r="R133" i="18" s="1"/>
  <c r="AT69" i="20"/>
  <c r="P133" i="18" s="1"/>
  <c r="AQ69" i="20"/>
  <c r="AY69"/>
  <c r="C110" i="18"/>
  <c r="D109"/>
  <c r="C43"/>
  <c r="D42"/>
  <c r="T49" i="19"/>
  <c r="W49" l="1"/>
  <c r="U49"/>
  <c r="F132" i="21"/>
  <c r="BT133" i="18"/>
  <c r="BU133"/>
  <c r="AL133"/>
  <c r="BL43"/>
  <c r="BO43"/>
  <c r="BL110"/>
  <c r="BO110"/>
  <c r="CC110" s="1"/>
  <c r="AO71" i="20"/>
  <c r="AN72"/>
  <c r="AP72" s="1"/>
  <c r="BB70"/>
  <c r="BC70"/>
  <c r="AY70"/>
  <c r="AU70"/>
  <c r="AQ70"/>
  <c r="BA70"/>
  <c r="AS70"/>
  <c r="AW70"/>
  <c r="AR70"/>
  <c r="O134" i="18" s="1"/>
  <c r="AV70" i="20"/>
  <c r="Q134" i="18" s="1"/>
  <c r="AZ70" i="20"/>
  <c r="S134" i="18" s="1"/>
  <c r="BV134" s="1"/>
  <c r="AT70" i="20"/>
  <c r="P134" i="18" s="1"/>
  <c r="AX70" i="20"/>
  <c r="R134" i="18" s="1"/>
  <c r="C111"/>
  <c r="D110"/>
  <c r="C44"/>
  <c r="D43"/>
  <c r="T50" i="19"/>
  <c r="W50" l="1"/>
  <c r="U50"/>
  <c r="F133" i="21"/>
  <c r="BT134" i="18"/>
  <c r="BU134"/>
  <c r="AL134"/>
  <c r="BL44"/>
  <c r="BO44"/>
  <c r="BL111"/>
  <c r="BO111"/>
  <c r="CC111" s="1"/>
  <c r="AO72" i="20"/>
  <c r="AN73"/>
  <c r="AP73" s="1"/>
  <c r="AW71"/>
  <c r="BA71"/>
  <c r="AS71"/>
  <c r="AZ71"/>
  <c r="S135" i="18" s="1"/>
  <c r="BV135" s="1"/>
  <c r="AV71" i="20"/>
  <c r="Q135" i="18" s="1"/>
  <c r="AR71" i="20"/>
  <c r="O135" i="18" s="1"/>
  <c r="AU71" i="20"/>
  <c r="BC71"/>
  <c r="BB71"/>
  <c r="AX71"/>
  <c r="R135" i="18" s="1"/>
  <c r="AT71" i="20"/>
  <c r="P135" i="18" s="1"/>
  <c r="AQ71" i="20"/>
  <c r="AY71"/>
  <c r="C112" i="18"/>
  <c r="D111"/>
  <c r="C45"/>
  <c r="D44"/>
  <c r="T51" i="19"/>
  <c r="W51" l="1"/>
  <c r="U51"/>
  <c r="F134" i="21"/>
  <c r="BT135" i="18"/>
  <c r="BU135"/>
  <c r="AL135"/>
  <c r="BL45"/>
  <c r="BO45"/>
  <c r="BL112"/>
  <c r="BO112"/>
  <c r="CC112" s="1"/>
  <c r="AO73" i="20"/>
  <c r="AN74"/>
  <c r="AP74" s="1"/>
  <c r="BB72"/>
  <c r="BC72"/>
  <c r="AY72"/>
  <c r="AU72"/>
  <c r="AQ72"/>
  <c r="AW72"/>
  <c r="BA72"/>
  <c r="AS72"/>
  <c r="AT72"/>
  <c r="P136" i="18" s="1"/>
  <c r="AX72" i="20"/>
  <c r="R136" i="18" s="1"/>
  <c r="AR72" i="20"/>
  <c r="O136" i="18" s="1"/>
  <c r="AV72" i="20"/>
  <c r="Q136" i="18" s="1"/>
  <c r="AZ72" i="20"/>
  <c r="S136" i="18" s="1"/>
  <c r="BV136" s="1"/>
  <c r="C113"/>
  <c r="D112"/>
  <c r="C46"/>
  <c r="D45"/>
  <c r="T52" i="19"/>
  <c r="W52" l="1"/>
  <c r="U52"/>
  <c r="F135" i="21"/>
  <c r="BU136" i="18"/>
  <c r="AL136"/>
  <c r="BT136"/>
  <c r="BL46"/>
  <c r="BO46"/>
  <c r="BL113"/>
  <c r="BO113"/>
  <c r="CC113" s="1"/>
  <c r="AO74" i="20"/>
  <c r="AN75"/>
  <c r="AP75" s="1"/>
  <c r="AW73"/>
  <c r="AS73"/>
  <c r="BA73"/>
  <c r="AZ73"/>
  <c r="S137" i="18" s="1"/>
  <c r="BV137" s="1"/>
  <c r="AV73" i="20"/>
  <c r="Q137" i="18" s="1"/>
  <c r="AR73" i="20"/>
  <c r="O137" i="18" s="1"/>
  <c r="AU73" i="20"/>
  <c r="BC73"/>
  <c r="BB73"/>
  <c r="AX73"/>
  <c r="R137" i="18" s="1"/>
  <c r="AT73" i="20"/>
  <c r="P137" i="18" s="1"/>
  <c r="AQ73" i="20"/>
  <c r="AY73"/>
  <c r="C114" i="18"/>
  <c r="D113"/>
  <c r="C47"/>
  <c r="D46"/>
  <c r="T53" i="19"/>
  <c r="W53" l="1"/>
  <c r="U53"/>
  <c r="F136" i="21"/>
  <c r="BT137" i="18"/>
  <c r="BU137"/>
  <c r="AL137"/>
  <c r="BL47"/>
  <c r="BO47"/>
  <c r="BL114"/>
  <c r="BO114"/>
  <c r="CC114" s="1"/>
  <c r="AO75" i="20"/>
  <c r="AN76"/>
  <c r="AP76" s="1"/>
  <c r="BC74"/>
  <c r="AY74"/>
  <c r="AU74"/>
  <c r="AQ74"/>
  <c r="BB74"/>
  <c r="BA74"/>
  <c r="AS74"/>
  <c r="AW74"/>
  <c r="AR74"/>
  <c r="O138" i="18" s="1"/>
  <c r="AV74" i="20"/>
  <c r="Q138" i="18" s="1"/>
  <c r="AZ74" i="20"/>
  <c r="S138" i="18" s="1"/>
  <c r="BV138" s="1"/>
  <c r="AT74" i="20"/>
  <c r="P138" i="18" s="1"/>
  <c r="AX74" i="20"/>
  <c r="R138" i="18" s="1"/>
  <c r="C115"/>
  <c r="D114"/>
  <c r="C48"/>
  <c r="D47"/>
  <c r="T54" i="19"/>
  <c r="W54" l="1"/>
  <c r="U54"/>
  <c r="F137" i="21"/>
  <c r="BT138" i="18"/>
  <c r="BU138"/>
  <c r="AL138"/>
  <c r="BL48"/>
  <c r="BO48"/>
  <c r="BL115"/>
  <c r="BO115"/>
  <c r="CC115" s="1"/>
  <c r="AO76" i="20"/>
  <c r="AN77"/>
  <c r="AP77" s="1"/>
  <c r="AW75"/>
  <c r="BA75"/>
  <c r="AS75"/>
  <c r="AZ75"/>
  <c r="S139" i="18" s="1"/>
  <c r="BV139" s="1"/>
  <c r="AV75" i="20"/>
  <c r="Q139" i="18" s="1"/>
  <c r="AR75" i="20"/>
  <c r="O139" i="18" s="1"/>
  <c r="AU75" i="20"/>
  <c r="BC75"/>
  <c r="BB75"/>
  <c r="AX75"/>
  <c r="R139" i="18" s="1"/>
  <c r="AT75" i="20"/>
  <c r="P139" i="18" s="1"/>
  <c r="AQ75" i="20"/>
  <c r="AY75"/>
  <c r="C116" i="18"/>
  <c r="D115"/>
  <c r="F114" i="21" s="1"/>
  <c r="C49" i="18"/>
  <c r="D48"/>
  <c r="T55" i="19"/>
  <c r="W55" l="1"/>
  <c r="U55"/>
  <c r="F138" i="21"/>
  <c r="BT139" i="18"/>
  <c r="BU139"/>
  <c r="AL139"/>
  <c r="BL49"/>
  <c r="BO49"/>
  <c r="BL116"/>
  <c r="BO116"/>
  <c r="CC116" s="1"/>
  <c r="AO77" i="20"/>
  <c r="AN78"/>
  <c r="AP78" s="1"/>
  <c r="BB76"/>
  <c r="BC76"/>
  <c r="AY76"/>
  <c r="AU76"/>
  <c r="AQ76"/>
  <c r="AW76"/>
  <c r="BA76"/>
  <c r="AS76"/>
  <c r="AT76"/>
  <c r="P140" i="18" s="1"/>
  <c r="AX76" i="20"/>
  <c r="R140" i="18" s="1"/>
  <c r="AR76" i="20"/>
  <c r="O140" i="18" s="1"/>
  <c r="AV76" i="20"/>
  <c r="Q140" i="18" s="1"/>
  <c r="AZ76" i="20"/>
  <c r="S140" i="18" s="1"/>
  <c r="BV140" s="1"/>
  <c r="C117"/>
  <c r="D116"/>
  <c r="F115" i="21" s="1"/>
  <c r="C50" i="18"/>
  <c r="D49"/>
  <c r="T56" i="19"/>
  <c r="W56" l="1"/>
  <c r="U56"/>
  <c r="F139" i="21"/>
  <c r="AL140" i="18"/>
  <c r="BT140"/>
  <c r="BU140"/>
  <c r="BL50"/>
  <c r="BO50"/>
  <c r="BL117"/>
  <c r="BO117"/>
  <c r="CC117" s="1"/>
  <c r="AO78" i="20"/>
  <c r="AN79"/>
  <c r="AP79" s="1"/>
  <c r="AW77"/>
  <c r="AS77"/>
  <c r="BA77"/>
  <c r="AZ77"/>
  <c r="S141" i="18" s="1"/>
  <c r="BV141" s="1"/>
  <c r="AV77" i="20"/>
  <c r="Q141" i="18" s="1"/>
  <c r="AR77" i="20"/>
  <c r="O141" i="18" s="1"/>
  <c r="AU77" i="20"/>
  <c r="BC77"/>
  <c r="BB77"/>
  <c r="AX77"/>
  <c r="R141" i="18" s="1"/>
  <c r="AT77" i="20"/>
  <c r="P141" i="18" s="1"/>
  <c r="AQ77" i="20"/>
  <c r="AY77"/>
  <c r="C118" i="18"/>
  <c r="D117"/>
  <c r="C51"/>
  <c r="D50"/>
  <c r="T57" i="19"/>
  <c r="W57" l="1"/>
  <c r="U57"/>
  <c r="F140" i="21"/>
  <c r="BT141" i="18"/>
  <c r="BU141"/>
  <c r="AL141"/>
  <c r="BL51"/>
  <c r="BO51"/>
  <c r="BL118"/>
  <c r="BO118"/>
  <c r="CC118" s="1"/>
  <c r="AO79" i="20"/>
  <c r="AN80"/>
  <c r="AP80" s="1"/>
  <c r="BB78"/>
  <c r="BC78"/>
  <c r="AY78"/>
  <c r="AU78"/>
  <c r="AQ78"/>
  <c r="BA78"/>
  <c r="AS78"/>
  <c r="AW78"/>
  <c r="AR78"/>
  <c r="AV78"/>
  <c r="AZ78"/>
  <c r="AT78"/>
  <c r="AX78"/>
  <c r="C119" i="18"/>
  <c r="D118"/>
  <c r="C52"/>
  <c r="D51"/>
  <c r="T58" i="19"/>
  <c r="W58" l="1"/>
  <c r="U58"/>
  <c r="F141" i="21"/>
  <c r="BL52" i="18"/>
  <c r="BO52"/>
  <c r="BL119"/>
  <c r="BO119"/>
  <c r="CC119" s="1"/>
  <c r="AO80" i="20"/>
  <c r="AN81"/>
  <c r="AP81" s="1"/>
  <c r="AW79"/>
  <c r="BA79"/>
  <c r="AS79"/>
  <c r="AZ79"/>
  <c r="S143" i="18" s="1"/>
  <c r="BV143" s="1"/>
  <c r="AV79" i="20"/>
  <c r="Q143" i="18" s="1"/>
  <c r="AR79" i="20"/>
  <c r="O143" i="18" s="1"/>
  <c r="AU79" i="20"/>
  <c r="BC79"/>
  <c r="BB79"/>
  <c r="AX79"/>
  <c r="R143" i="18" s="1"/>
  <c r="AT79" i="20"/>
  <c r="P143" i="18" s="1"/>
  <c r="AQ79" i="20"/>
  <c r="AY79"/>
  <c r="C120" i="18"/>
  <c r="D119"/>
  <c r="C53"/>
  <c r="D52"/>
  <c r="T59" i="19"/>
  <c r="W59" l="1"/>
  <c r="U59"/>
  <c r="F142" i="21"/>
  <c r="BT143" i="18"/>
  <c r="BU143"/>
  <c r="AL143"/>
  <c r="BL53"/>
  <c r="BO53"/>
  <c r="BL120"/>
  <c r="BO120"/>
  <c r="CC120" s="1"/>
  <c r="AO81" i="20"/>
  <c r="AN82"/>
  <c r="AP82" s="1"/>
  <c r="BB80"/>
  <c r="BC80"/>
  <c r="AY80"/>
  <c r="AU80"/>
  <c r="AQ80"/>
  <c r="AW80"/>
  <c r="BA80"/>
  <c r="AS80"/>
  <c r="AT80"/>
  <c r="P3" i="18" s="1"/>
  <c r="AX80" i="20"/>
  <c r="R3" i="18" s="1"/>
  <c r="AR80" i="20"/>
  <c r="O3" i="18" s="1"/>
  <c r="AV80" i="20"/>
  <c r="Q3" i="18" s="1"/>
  <c r="AZ80" i="20"/>
  <c r="S3" i="18" s="1"/>
  <c r="BV3" s="1"/>
  <c r="C121"/>
  <c r="D120"/>
  <c r="C54"/>
  <c r="D53"/>
  <c r="T60" i="19"/>
  <c r="BU3" i="18" l="1"/>
  <c r="BT3"/>
  <c r="W60" i="19"/>
  <c r="U60"/>
  <c r="AL3" i="18"/>
  <c r="BL54"/>
  <c r="BO54"/>
  <c r="BL121"/>
  <c r="BO121"/>
  <c r="CC121" s="1"/>
  <c r="AO82" i="20"/>
  <c r="AN83"/>
  <c r="AP83" s="1"/>
  <c r="AW81"/>
  <c r="AS81"/>
  <c r="BA81"/>
  <c r="AZ81"/>
  <c r="S4" i="18" s="1"/>
  <c r="BV4" s="1"/>
  <c r="AV81" i="20"/>
  <c r="Q4" i="18" s="1"/>
  <c r="AR81" i="20"/>
  <c r="O4" i="18" s="1"/>
  <c r="AU81" i="20"/>
  <c r="BC81"/>
  <c r="BB81"/>
  <c r="AX81"/>
  <c r="R4" i="18" s="1"/>
  <c r="AT81" i="20"/>
  <c r="P4" i="18" s="1"/>
  <c r="AQ81" i="20"/>
  <c r="AY81"/>
  <c r="C122" i="18"/>
  <c r="D121"/>
  <c r="C55"/>
  <c r="D54"/>
  <c r="T61" i="19"/>
  <c r="CB3" i="18" l="1"/>
  <c r="F2" i="21"/>
  <c r="W61" i="19"/>
  <c r="U61"/>
  <c r="BT4" i="18"/>
  <c r="CC3"/>
  <c r="BU2"/>
  <c r="BV2" s="1"/>
  <c r="BW2" s="1"/>
  <c r="BU4"/>
  <c r="AL4"/>
  <c r="BL55"/>
  <c r="BO55"/>
  <c r="BL122"/>
  <c r="BO122"/>
  <c r="CC122" s="1"/>
  <c r="AO83" i="20"/>
  <c r="AN84"/>
  <c r="AP84" s="1"/>
  <c r="BC82"/>
  <c r="AY82"/>
  <c r="AU82"/>
  <c r="AQ82"/>
  <c r="BB82"/>
  <c r="BA82"/>
  <c r="AS82"/>
  <c r="AW82"/>
  <c r="AR82"/>
  <c r="O5" i="18" s="1"/>
  <c r="AV82" i="20"/>
  <c r="Q5" i="18" s="1"/>
  <c r="AZ82" i="20"/>
  <c r="S5" i="18" s="1"/>
  <c r="BV5" s="1"/>
  <c r="AT82" i="20"/>
  <c r="P5" i="18" s="1"/>
  <c r="AX82" i="20"/>
  <c r="R5" i="18" s="1"/>
  <c r="C123"/>
  <c r="D122"/>
  <c r="C56"/>
  <c r="D55"/>
  <c r="T62" i="19"/>
  <c r="CB4" i="18" l="1"/>
  <c r="F3" i="21"/>
  <c r="W62" i="19"/>
  <c r="U62"/>
  <c r="CC4" i="18"/>
  <c r="BT5"/>
  <c r="BU5"/>
  <c r="AL5"/>
  <c r="BL56"/>
  <c r="BO56"/>
  <c r="BL123"/>
  <c r="BO123"/>
  <c r="CC123" s="1"/>
  <c r="AO84" i="20"/>
  <c r="AN85"/>
  <c r="AP85" s="1"/>
  <c r="AW83"/>
  <c r="BA83"/>
  <c r="AS83"/>
  <c r="AZ83"/>
  <c r="AV83"/>
  <c r="Q6" i="18" s="1"/>
  <c r="AR83" i="20"/>
  <c r="O6" i="18" s="1"/>
  <c r="AU83" i="20"/>
  <c r="BC83"/>
  <c r="BB83"/>
  <c r="AX83"/>
  <c r="R6" i="18" s="1"/>
  <c r="AT83" i="20"/>
  <c r="P6" i="18" s="1"/>
  <c r="AQ83" i="20"/>
  <c r="AY83"/>
  <c r="C124" i="18"/>
  <c r="D123"/>
  <c r="C57"/>
  <c r="D56"/>
  <c r="T63" i="19"/>
  <c r="CB5" i="18" l="1"/>
  <c r="F4" i="21"/>
  <c r="W63" i="19"/>
  <c r="U63"/>
  <c r="CC5" i="18"/>
  <c r="BT6"/>
  <c r="BU6"/>
  <c r="AL6"/>
  <c r="BL57"/>
  <c r="BO57"/>
  <c r="BL124"/>
  <c r="BO124"/>
  <c r="CC124" s="1"/>
  <c r="AO85" i="20"/>
  <c r="AN86"/>
  <c r="AP86" s="1"/>
  <c r="BB84"/>
  <c r="BC84"/>
  <c r="AY84"/>
  <c r="AU84"/>
  <c r="AQ84"/>
  <c r="AW84"/>
  <c r="BA84"/>
  <c r="AS84"/>
  <c r="AT84"/>
  <c r="P7" i="18" s="1"/>
  <c r="AX84" i="20"/>
  <c r="R7" i="18" s="1"/>
  <c r="AR84" i="20"/>
  <c r="O7" i="18" s="1"/>
  <c r="AV84" i="20"/>
  <c r="Q7" i="18" s="1"/>
  <c r="AZ84" i="20"/>
  <c r="S7" i="18" s="1"/>
  <c r="BV7" s="1"/>
  <c r="C125"/>
  <c r="D124"/>
  <c r="C58"/>
  <c r="D57"/>
  <c r="T64" i="19"/>
  <c r="CB6" i="18" l="1"/>
  <c r="F5" i="21"/>
  <c r="W64" i="19"/>
  <c r="U64"/>
  <c r="CC6" i="18"/>
  <c r="AL7"/>
  <c r="BT7"/>
  <c r="BU7"/>
  <c r="BL58"/>
  <c r="BO58"/>
  <c r="BL125"/>
  <c r="BO125"/>
  <c r="CC125" s="1"/>
  <c r="AO86" i="20"/>
  <c r="AN87"/>
  <c r="AP87" s="1"/>
  <c r="AW85"/>
  <c r="AS85"/>
  <c r="BA85"/>
  <c r="AZ85"/>
  <c r="S8" i="18" s="1"/>
  <c r="BV8" s="1"/>
  <c r="AV85" i="20"/>
  <c r="Q8" i="18" s="1"/>
  <c r="AR85" i="20"/>
  <c r="O8" i="18" s="1"/>
  <c r="AU85" i="20"/>
  <c r="BC85"/>
  <c r="BB85"/>
  <c r="AX85"/>
  <c r="R8" i="18" s="1"/>
  <c r="AT85" i="20"/>
  <c r="P8" i="18" s="1"/>
  <c r="AQ85" i="20"/>
  <c r="AY85"/>
  <c r="C126" i="18"/>
  <c r="D125"/>
  <c r="C59"/>
  <c r="D58"/>
  <c r="T65" i="19"/>
  <c r="CB7" i="18" l="1"/>
  <c r="F6" i="21"/>
  <c r="W65" i="19"/>
  <c r="U65"/>
  <c r="BT8" i="18"/>
  <c r="CC7"/>
  <c r="BU8"/>
  <c r="CC8" s="1"/>
  <c r="AL8"/>
  <c r="BL59"/>
  <c r="BO59"/>
  <c r="BL126"/>
  <c r="BO126"/>
  <c r="CC126" s="1"/>
  <c r="AO87" i="20"/>
  <c r="AN88"/>
  <c r="AP88" s="1"/>
  <c r="BB86"/>
  <c r="BC86"/>
  <c r="AY86"/>
  <c r="AU86"/>
  <c r="AQ86"/>
  <c r="BA86"/>
  <c r="AS86"/>
  <c r="AW86"/>
  <c r="AR86"/>
  <c r="O9" i="18" s="1"/>
  <c r="AV86" i="20"/>
  <c r="Q9" i="18" s="1"/>
  <c r="AZ86" i="20"/>
  <c r="S9" i="18" s="1"/>
  <c r="BV9" s="1"/>
  <c r="AT86" i="20"/>
  <c r="P9" i="18" s="1"/>
  <c r="AX86" i="20"/>
  <c r="R9" i="18" s="1"/>
  <c r="C127"/>
  <c r="D126"/>
  <c r="C60"/>
  <c r="D59"/>
  <c r="T66" i="19"/>
  <c r="CB8" i="18" l="1"/>
  <c r="F7" i="21"/>
  <c r="W66" i="19"/>
  <c r="U66"/>
  <c r="BT9" i="18"/>
  <c r="BU9"/>
  <c r="AL9"/>
  <c r="BL60"/>
  <c r="BO60"/>
  <c r="BL127"/>
  <c r="BO127"/>
  <c r="CC127" s="1"/>
  <c r="AO88" i="20"/>
  <c r="AN89"/>
  <c r="AP89" s="1"/>
  <c r="AW87"/>
  <c r="BA87"/>
  <c r="AS87"/>
  <c r="AZ87"/>
  <c r="S10" i="18" s="1"/>
  <c r="BV10" s="1"/>
  <c r="AV87" i="20"/>
  <c r="Q10" i="18" s="1"/>
  <c r="AR87" i="20"/>
  <c r="O10" i="18" s="1"/>
  <c r="AU87" i="20"/>
  <c r="BC87"/>
  <c r="BB87"/>
  <c r="AX87"/>
  <c r="R10" i="18" s="1"/>
  <c r="AT87" i="20"/>
  <c r="P10" i="18" s="1"/>
  <c r="AQ87" i="20"/>
  <c r="AY87"/>
  <c r="C128" i="18"/>
  <c r="D127"/>
  <c r="C61"/>
  <c r="D60"/>
  <c r="T67" i="19"/>
  <c r="CB9" i="18" l="1"/>
  <c r="F8" i="21"/>
  <c r="W67" i="19"/>
  <c r="U67"/>
  <c r="CC9" i="18"/>
  <c r="BT10"/>
  <c r="BU10"/>
  <c r="AL10"/>
  <c r="BL61"/>
  <c r="BO61"/>
  <c r="BL128"/>
  <c r="BO128"/>
  <c r="CC128" s="1"/>
  <c r="AO89" i="20"/>
  <c r="AN90"/>
  <c r="AP90" s="1"/>
  <c r="BB88"/>
  <c r="BC88"/>
  <c r="AY88"/>
  <c r="AU88"/>
  <c r="AQ88"/>
  <c r="AW88"/>
  <c r="BA88"/>
  <c r="AS88"/>
  <c r="AT88"/>
  <c r="P11" i="18" s="1"/>
  <c r="AX88" i="20"/>
  <c r="R11" i="18" s="1"/>
  <c r="AR88" i="20"/>
  <c r="O11" i="18" s="1"/>
  <c r="AV88" i="20"/>
  <c r="Q11" i="18" s="1"/>
  <c r="AZ88" i="20"/>
  <c r="S11" i="18" s="1"/>
  <c r="BV11" s="1"/>
  <c r="C129"/>
  <c r="D128"/>
  <c r="C62"/>
  <c r="D61"/>
  <c r="T68" i="19"/>
  <c r="CB10" i="18" l="1"/>
  <c r="F9" i="21"/>
  <c r="W68" i="19"/>
  <c r="U68"/>
  <c r="CC10" i="18"/>
  <c r="BU11"/>
  <c r="AL11"/>
  <c r="BT11"/>
  <c r="CC11" s="1"/>
  <c r="BL62"/>
  <c r="BO62"/>
  <c r="BL129"/>
  <c r="BO129"/>
  <c r="CC129" s="1"/>
  <c r="AO90" i="20"/>
  <c r="AN91"/>
  <c r="AP91" s="1"/>
  <c r="AW89"/>
  <c r="AS89"/>
  <c r="BA89"/>
  <c r="AZ89"/>
  <c r="S12" i="18" s="1"/>
  <c r="BV12" s="1"/>
  <c r="AV89" i="20"/>
  <c r="Q12" i="18" s="1"/>
  <c r="AR89" i="20"/>
  <c r="O12" i="18" s="1"/>
  <c r="AU89" i="20"/>
  <c r="BC89"/>
  <c r="BB89"/>
  <c r="AX89"/>
  <c r="R12" i="18" s="1"/>
  <c r="AT89" i="20"/>
  <c r="P12" i="18" s="1"/>
  <c r="AQ89" i="20"/>
  <c r="AY89"/>
  <c r="C130" i="18"/>
  <c r="D129"/>
  <c r="C63"/>
  <c r="D62"/>
  <c r="T69" i="19"/>
  <c r="CB11" i="18" l="1"/>
  <c r="F10" i="21"/>
  <c r="W69" i="19"/>
  <c r="U69"/>
  <c r="BT12" i="18"/>
  <c r="BU12"/>
  <c r="AL12"/>
  <c r="BL63"/>
  <c r="BO63"/>
  <c r="BL130"/>
  <c r="BO130"/>
  <c r="CC130" s="1"/>
  <c r="AO91" i="20"/>
  <c r="AN92"/>
  <c r="AP92" s="1"/>
  <c r="BC90"/>
  <c r="AY90"/>
  <c r="AU90"/>
  <c r="AQ90"/>
  <c r="BB90"/>
  <c r="BA90"/>
  <c r="AS90"/>
  <c r="AW90"/>
  <c r="AR90"/>
  <c r="O13" i="18" s="1"/>
  <c r="AV90" i="20"/>
  <c r="Q13" i="18" s="1"/>
  <c r="AZ90" i="20"/>
  <c r="AT90"/>
  <c r="P13" i="18" s="1"/>
  <c r="AX90" i="20"/>
  <c r="R13" i="18" s="1"/>
  <c r="C131"/>
  <c r="D130"/>
  <c r="C64"/>
  <c r="D63"/>
  <c r="T70" i="19"/>
  <c r="CB12" i="18" l="1"/>
  <c r="F11" i="21"/>
  <c r="W70" i="19"/>
  <c r="U70"/>
  <c r="CC12" i="18"/>
  <c r="BT13"/>
  <c r="BU13"/>
  <c r="AL13"/>
  <c r="BL64"/>
  <c r="BO64"/>
  <c r="BL131"/>
  <c r="BO131"/>
  <c r="CC131" s="1"/>
  <c r="AO92" i="20"/>
  <c r="AN93"/>
  <c r="AP93" s="1"/>
  <c r="AW91"/>
  <c r="BA91"/>
  <c r="AS91"/>
  <c r="AZ91"/>
  <c r="S14" i="18" s="1"/>
  <c r="BV14" s="1"/>
  <c r="AV91" i="20"/>
  <c r="Q14" i="18" s="1"/>
  <c r="AR91" i="20"/>
  <c r="O14" i="18" s="1"/>
  <c r="AU91" i="20"/>
  <c r="BC91"/>
  <c r="BB91"/>
  <c r="AX91"/>
  <c r="R14" i="18" s="1"/>
  <c r="AT91" i="20"/>
  <c r="P14" i="18" s="1"/>
  <c r="AQ91" i="20"/>
  <c r="AY91"/>
  <c r="C132" i="18"/>
  <c r="D131"/>
  <c r="C65"/>
  <c r="D64"/>
  <c r="T71" i="19"/>
  <c r="BT14" i="18" l="1"/>
  <c r="CB13"/>
  <c r="F12" i="21"/>
  <c r="W71" i="19"/>
  <c r="U71"/>
  <c r="CC13" i="18"/>
  <c r="BU14"/>
  <c r="CC14" s="1"/>
  <c r="AL14"/>
  <c r="BL65"/>
  <c r="BO65"/>
  <c r="BL132"/>
  <c r="BO132"/>
  <c r="CC132" s="1"/>
  <c r="AO93" i="20"/>
  <c r="AN94"/>
  <c r="AP94" s="1"/>
  <c r="BB92"/>
  <c r="BB3" s="1"/>
  <c r="AO12" i="19" s="1"/>
  <c r="BC92" i="20"/>
  <c r="BC3" s="1"/>
  <c r="BH12" i="19" s="1"/>
  <c r="AY92" i="20"/>
  <c r="AY3" s="1"/>
  <c r="AI54" s="1"/>
  <c r="AU92"/>
  <c r="AU3" s="1"/>
  <c r="AI52" s="1"/>
  <c r="AQ92"/>
  <c r="AQ3" s="1"/>
  <c r="AI50" s="1"/>
  <c r="AW92"/>
  <c r="AW3" s="1"/>
  <c r="AI53" s="1"/>
  <c r="BA92"/>
  <c r="BA3" s="1"/>
  <c r="AO10" i="19" s="1"/>
  <c r="AS92" i="20"/>
  <c r="AS3" s="1"/>
  <c r="AI51" s="1"/>
  <c r="AT92"/>
  <c r="AX92"/>
  <c r="AR92"/>
  <c r="AV92"/>
  <c r="AZ92"/>
  <c r="C133" i="18"/>
  <c r="D132"/>
  <c r="C66"/>
  <c r="D65"/>
  <c r="T72" i="19"/>
  <c r="CB14" i="18" l="1"/>
  <c r="F13" i="21"/>
  <c r="W72" i="19"/>
  <c r="U72"/>
  <c r="S15" i="18"/>
  <c r="BV15" s="1"/>
  <c r="AZ3" i="20"/>
  <c r="AJ54" s="1"/>
  <c r="O15" i="18"/>
  <c r="AR3" i="20"/>
  <c r="AJ50" s="1"/>
  <c r="P15" i="18"/>
  <c r="AT3" i="20"/>
  <c r="AJ51" s="1"/>
  <c r="AI25"/>
  <c r="AK25"/>
  <c r="AK29"/>
  <c r="AI29"/>
  <c r="Q15" i="18"/>
  <c r="AV3" i="20"/>
  <c r="AJ52" s="1"/>
  <c r="R15" i="18"/>
  <c r="AX3" i="20"/>
  <c r="AJ53" s="1"/>
  <c r="AK26"/>
  <c r="AI26"/>
  <c r="AK28"/>
  <c r="AI28"/>
  <c r="AI27"/>
  <c r="AK27"/>
  <c r="BL66" i="18"/>
  <c r="BO66"/>
  <c r="BL133"/>
  <c r="BO133"/>
  <c r="CC133" s="1"/>
  <c r="AO94" i="20"/>
  <c r="AN95"/>
  <c r="AP95" s="1"/>
  <c r="AW93"/>
  <c r="AS93"/>
  <c r="BA93"/>
  <c r="AZ93"/>
  <c r="S16" i="18" s="1"/>
  <c r="BV16" s="1"/>
  <c r="AV93" i="20"/>
  <c r="Q16" i="18" s="1"/>
  <c r="AR93" i="20"/>
  <c r="O16" i="18" s="1"/>
  <c r="AU93" i="20"/>
  <c r="BC93"/>
  <c r="BB93"/>
  <c r="AX93"/>
  <c r="R16" i="18" s="1"/>
  <c r="AT93" i="20"/>
  <c r="P16" i="18" s="1"/>
  <c r="AQ93" i="20"/>
  <c r="AY93"/>
  <c r="C134" i="18"/>
  <c r="D133"/>
  <c r="C67"/>
  <c r="D66"/>
  <c r="T73" i="19"/>
  <c r="W73" l="1"/>
  <c r="U73"/>
  <c r="F15" i="21"/>
  <c r="BT16" i="18"/>
  <c r="BU15"/>
  <c r="BT15"/>
  <c r="AL15"/>
  <c r="BU16"/>
  <c r="AL16"/>
  <c r="BL67"/>
  <c r="BO67"/>
  <c r="BL134"/>
  <c r="BO134"/>
  <c r="CC134" s="1"/>
  <c r="AO95" i="20"/>
  <c r="AN96"/>
  <c r="AP96" s="1"/>
  <c r="BC94"/>
  <c r="BA94"/>
  <c r="AY94"/>
  <c r="AW94"/>
  <c r="AU94"/>
  <c r="AS94"/>
  <c r="AQ94"/>
  <c r="AZ94"/>
  <c r="S17" i="18" s="1"/>
  <c r="BV17" s="1"/>
  <c r="AV94" i="20"/>
  <c r="Q17" i="18" s="1"/>
  <c r="AR94" i="20"/>
  <c r="O17" i="18" s="1"/>
  <c r="BB94" i="20"/>
  <c r="AX94"/>
  <c r="R17" i="18" s="1"/>
  <c r="AT94" i="20"/>
  <c r="P17" i="18" s="1"/>
  <c r="C135"/>
  <c r="D134"/>
  <c r="C68"/>
  <c r="D67"/>
  <c r="T74" i="19"/>
  <c r="CB15" i="18" l="1"/>
  <c r="F14" i="21"/>
  <c r="BU17" i="18"/>
  <c r="W74" i="19"/>
  <c r="U74"/>
  <c r="F16" i="21"/>
  <c r="CB16" i="18"/>
  <c r="CC16"/>
  <c r="AL17"/>
  <c r="BT17"/>
  <c r="CC17" s="1"/>
  <c r="CC15"/>
  <c r="BL68"/>
  <c r="BO68"/>
  <c r="BL135"/>
  <c r="BO135"/>
  <c r="CC135" s="1"/>
  <c r="AO96" i="20"/>
  <c r="AN97"/>
  <c r="AP97" s="1"/>
  <c r="AW95"/>
  <c r="AS95"/>
  <c r="BA95"/>
  <c r="AZ95"/>
  <c r="S18" i="18" s="1"/>
  <c r="BV18" s="1"/>
  <c r="AV95" i="20"/>
  <c r="Q18" i="18" s="1"/>
  <c r="AR95" i="20"/>
  <c r="O18" i="18" s="1"/>
  <c r="AU95" i="20"/>
  <c r="BC95"/>
  <c r="BB95"/>
  <c r="AX95"/>
  <c r="R18" i="18" s="1"/>
  <c r="AT95" i="20"/>
  <c r="P18" i="18" s="1"/>
  <c r="AQ95" i="20"/>
  <c r="AY95"/>
  <c r="C136" i="18"/>
  <c r="D135"/>
  <c r="C69"/>
  <c r="D68"/>
  <c r="T75" i="19"/>
  <c r="W75" l="1"/>
  <c r="U75"/>
  <c r="CB17" i="18"/>
  <c r="F17" i="21"/>
  <c r="BT18" i="18"/>
  <c r="BU18"/>
  <c r="AL18"/>
  <c r="BL136"/>
  <c r="BO136"/>
  <c r="CC136" s="1"/>
  <c r="BL69"/>
  <c r="BO69"/>
  <c r="AO97" i="20"/>
  <c r="AN98"/>
  <c r="AP98" s="1"/>
  <c r="BC96"/>
  <c r="BA96"/>
  <c r="AY96"/>
  <c r="AW96"/>
  <c r="AU96"/>
  <c r="AS96"/>
  <c r="AQ96"/>
  <c r="AZ96"/>
  <c r="S19" i="18" s="1"/>
  <c r="BV19" s="1"/>
  <c r="AV96" i="20"/>
  <c r="Q19" i="18" s="1"/>
  <c r="AR96" i="20"/>
  <c r="O19" i="18" s="1"/>
  <c r="BB96" i="20"/>
  <c r="AX96"/>
  <c r="R19" i="18" s="1"/>
  <c r="AT96" i="20"/>
  <c r="P19" i="18" s="1"/>
  <c r="C137"/>
  <c r="D136"/>
  <c r="C70"/>
  <c r="D69"/>
  <c r="T76" i="19"/>
  <c r="W76" l="1"/>
  <c r="U76"/>
  <c r="CB18" i="18"/>
  <c r="F18" i="21"/>
  <c r="CC18" i="18"/>
  <c r="BU19"/>
  <c r="AL19"/>
  <c r="BT19"/>
  <c r="CC19" s="1"/>
  <c r="BL70"/>
  <c r="BX12" i="19" s="1"/>
  <c r="BO70" i="18"/>
  <c r="BL137"/>
  <c r="BO137"/>
  <c r="CC137" s="1"/>
  <c r="AO98" i="20"/>
  <c r="AN99"/>
  <c r="AP99" s="1"/>
  <c r="AW97"/>
  <c r="AS97"/>
  <c r="BA97"/>
  <c r="AZ97"/>
  <c r="S20" i="18" s="1"/>
  <c r="BV20" s="1"/>
  <c r="AV97" i="20"/>
  <c r="Q20" i="18" s="1"/>
  <c r="AR97" i="20"/>
  <c r="O20" i="18" s="1"/>
  <c r="AU97" i="20"/>
  <c r="BC97"/>
  <c r="BB97"/>
  <c r="AX97"/>
  <c r="R20" i="18" s="1"/>
  <c r="AT97" i="20"/>
  <c r="P20" i="18" s="1"/>
  <c r="AQ97" i="20"/>
  <c r="AY97"/>
  <c r="C138" i="18"/>
  <c r="D137"/>
  <c r="D70"/>
  <c r="T77" i="19"/>
  <c r="BH4" l="1"/>
  <c r="BW110" s="1"/>
  <c r="AE3"/>
  <c r="BX11"/>
  <c r="CH131" s="1"/>
  <c r="AE15"/>
  <c r="W77"/>
  <c r="U77"/>
  <c r="CB19" i="18"/>
  <c r="F19" i="21"/>
  <c r="AE8" i="19"/>
  <c r="AE9"/>
  <c r="AE6"/>
  <c r="AE20"/>
  <c r="AE4"/>
  <c r="AE5"/>
  <c r="AE10"/>
  <c r="AE7"/>
  <c r="AE19"/>
  <c r="AE14"/>
  <c r="AE12"/>
  <c r="AE11"/>
  <c r="AE13"/>
  <c r="BT20" i="18"/>
  <c r="BU20"/>
  <c r="AL20"/>
  <c r="BL138"/>
  <c r="BO138"/>
  <c r="CC138" s="1"/>
  <c r="AO99" i="20"/>
  <c r="AN100"/>
  <c r="AP100" s="1"/>
  <c r="BC98"/>
  <c r="BA98"/>
  <c r="AY98"/>
  <c r="AW98"/>
  <c r="AU98"/>
  <c r="AS98"/>
  <c r="AQ98"/>
  <c r="AZ98"/>
  <c r="S21" i="18" s="1"/>
  <c r="BV21" s="1"/>
  <c r="AV98" i="20"/>
  <c r="Q21" i="18" s="1"/>
  <c r="AR98" i="20"/>
  <c r="O21" i="18" s="1"/>
  <c r="BB98" i="20"/>
  <c r="AX98"/>
  <c r="R21" i="18" s="1"/>
  <c r="AT98" i="20"/>
  <c r="P21" i="18" s="1"/>
  <c r="C139"/>
  <c r="D138"/>
  <c r="T78" i="19"/>
  <c r="CB151" l="1"/>
  <c r="CE151" s="1"/>
  <c r="CB149"/>
  <c r="CE149" s="1"/>
  <c r="CB147"/>
  <c r="CE147" s="1"/>
  <c r="CB145"/>
  <c r="CE145" s="1"/>
  <c r="CB143"/>
  <c r="CE143" s="1"/>
  <c r="CB141"/>
  <c r="CE141" s="1"/>
  <c r="CB139"/>
  <c r="CE139" s="1"/>
  <c r="CB137"/>
  <c r="CE137" s="1"/>
  <c r="CB135"/>
  <c r="CE135" s="1"/>
  <c r="CB133"/>
  <c r="CE133" s="1"/>
  <c r="CB150"/>
  <c r="CE150" s="1"/>
  <c r="CB148"/>
  <c r="CE148" s="1"/>
  <c r="CB146"/>
  <c r="CE146" s="1"/>
  <c r="CB144"/>
  <c r="CE144" s="1"/>
  <c r="CB142"/>
  <c r="CE142" s="1"/>
  <c r="CB140"/>
  <c r="CE140" s="1"/>
  <c r="CB138"/>
  <c r="CE138" s="1"/>
  <c r="CB136"/>
  <c r="CE136" s="1"/>
  <c r="CB134"/>
  <c r="CE134" s="1"/>
  <c r="CB132"/>
  <c r="CE132" s="1"/>
  <c r="CH140"/>
  <c r="CH149"/>
  <c r="CH133"/>
  <c r="CH141"/>
  <c r="CH146"/>
  <c r="CH136"/>
  <c r="CH144"/>
  <c r="CH134"/>
  <c r="CH142"/>
  <c r="CH151"/>
  <c r="CH135"/>
  <c r="CH139"/>
  <c r="CH143"/>
  <c r="CH148"/>
  <c r="W78"/>
  <c r="U78"/>
  <c r="CB20" i="18"/>
  <c r="F20" i="21"/>
  <c r="CC20" i="18"/>
  <c r="BX17" i="19"/>
  <c r="AH18"/>
  <c r="AE17" s="1"/>
  <c r="BZ2"/>
  <c r="BZ13"/>
  <c r="BU21" i="18"/>
  <c r="BT21"/>
  <c r="AL21"/>
  <c r="BL139"/>
  <c r="BO139"/>
  <c r="CC139" s="1"/>
  <c r="AO100" i="20"/>
  <c r="AN101"/>
  <c r="AP101" s="1"/>
  <c r="AW99"/>
  <c r="AS99"/>
  <c r="BA99"/>
  <c r="AZ99"/>
  <c r="S22" i="18" s="1"/>
  <c r="BV22" s="1"/>
  <c r="AV99" i="20"/>
  <c r="Q22" i="18" s="1"/>
  <c r="AR99" i="20"/>
  <c r="O22" i="18" s="1"/>
  <c r="AU99" i="20"/>
  <c r="BC99"/>
  <c r="BB99"/>
  <c r="AX99"/>
  <c r="R22" i="18" s="1"/>
  <c r="AT99" i="20"/>
  <c r="P22" i="18" s="1"/>
  <c r="AQ99" i="20"/>
  <c r="AY99"/>
  <c r="C140" i="18"/>
  <c r="D139"/>
  <c r="T79" i="19"/>
  <c r="AE18" l="1"/>
  <c r="W79"/>
  <c r="U79"/>
  <c r="CB21" i="18"/>
  <c r="F21" i="21"/>
  <c r="BZ12" i="19"/>
  <c r="BT22" i="18"/>
  <c r="CC21"/>
  <c r="BU22"/>
  <c r="CC22" s="1"/>
  <c r="AL22"/>
  <c r="BL140"/>
  <c r="BO140"/>
  <c r="CC140" s="1"/>
  <c r="AO101" i="20"/>
  <c r="AN102"/>
  <c r="AP102" s="1"/>
  <c r="BC100"/>
  <c r="BA100"/>
  <c r="AY100"/>
  <c r="AW100"/>
  <c r="AU100"/>
  <c r="AS100"/>
  <c r="AQ100"/>
  <c r="AZ100"/>
  <c r="S23" i="18" s="1"/>
  <c r="BV23" s="1"/>
  <c r="AV100" i="20"/>
  <c r="Q23" i="18" s="1"/>
  <c r="AR100" i="20"/>
  <c r="O23" i="18" s="1"/>
  <c r="BB100" i="20"/>
  <c r="AX100"/>
  <c r="R23" i="18" s="1"/>
  <c r="AT100" i="20"/>
  <c r="P23" i="18" s="1"/>
  <c r="C141"/>
  <c r="D140"/>
  <c r="T80" i="19"/>
  <c r="W80" l="1"/>
  <c r="U80"/>
  <c r="CB22" i="18"/>
  <c r="F22" i="21"/>
  <c r="CA13" i="19"/>
  <c r="BZ11"/>
  <c r="BU23" i="18"/>
  <c r="AL23"/>
  <c r="BT23"/>
  <c r="CC23" s="1"/>
  <c r="BL141"/>
  <c r="BO141"/>
  <c r="CC141" s="1"/>
  <c r="AO102" i="20"/>
  <c r="AN103"/>
  <c r="AP103" s="1"/>
  <c r="AW101"/>
  <c r="AS101"/>
  <c r="BA101"/>
  <c r="AZ101"/>
  <c r="S24" i="18" s="1"/>
  <c r="BV24" s="1"/>
  <c r="AV101" i="20"/>
  <c r="Q24" i="18" s="1"/>
  <c r="AR101" i="20"/>
  <c r="O24" i="18" s="1"/>
  <c r="AU101" i="20"/>
  <c r="BC101"/>
  <c r="BB101"/>
  <c r="AX101"/>
  <c r="R24" i="18" s="1"/>
  <c r="AT101" i="20"/>
  <c r="P24" i="18" s="1"/>
  <c r="AQ101" i="20"/>
  <c r="AY101"/>
  <c r="C142" i="18"/>
  <c r="D141"/>
  <c r="T81" i="19"/>
  <c r="W81" l="1"/>
  <c r="U81"/>
  <c r="CB23" i="18"/>
  <c r="F23" i="21"/>
  <c r="CA12" i="19"/>
  <c r="BZ10"/>
  <c r="BT24" i="18"/>
  <c r="BU24"/>
  <c r="AL24"/>
  <c r="BL142"/>
  <c r="BO142"/>
  <c r="AO103" i="20"/>
  <c r="AN104"/>
  <c r="AP104" s="1"/>
  <c r="BC102"/>
  <c r="BA102"/>
  <c r="AY102"/>
  <c r="AW102"/>
  <c r="AU102"/>
  <c r="AS102"/>
  <c r="AQ102"/>
  <c r="AZ102"/>
  <c r="S25" i="18" s="1"/>
  <c r="BV25" s="1"/>
  <c r="AV102" i="20"/>
  <c r="Q25" i="18" s="1"/>
  <c r="AR102" i="20"/>
  <c r="O25" i="18" s="1"/>
  <c r="BB102" i="20"/>
  <c r="AX102"/>
  <c r="R25" i="18" s="1"/>
  <c r="AT102" i="20"/>
  <c r="P25" i="18" s="1"/>
  <c r="C143"/>
  <c r="D142"/>
  <c r="T82" i="19"/>
  <c r="W82" l="1"/>
  <c r="U82"/>
  <c r="CB24" i="18"/>
  <c r="F24" i="21"/>
  <c r="CA11" i="19"/>
  <c r="BZ9"/>
  <c r="CC24" i="18"/>
  <c r="BU25"/>
  <c r="AL25"/>
  <c r="BT25"/>
  <c r="CC25" s="1"/>
  <c r="BL143"/>
  <c r="BO143"/>
  <c r="CC143" s="1"/>
  <c r="AW103" i="20"/>
  <c r="AS103"/>
  <c r="BA103"/>
  <c r="AZ103"/>
  <c r="S26" i="18" s="1"/>
  <c r="BV26" s="1"/>
  <c r="AV103" i="20"/>
  <c r="Q26" i="18" s="1"/>
  <c r="AR103" i="20"/>
  <c r="O26" i="18" s="1"/>
  <c r="AU103" i="20"/>
  <c r="BC103"/>
  <c r="BB103"/>
  <c r="AX103"/>
  <c r="R26" i="18" s="1"/>
  <c r="AT103" i="20"/>
  <c r="P26" i="18" s="1"/>
  <c r="AQ103" i="20"/>
  <c r="AY103"/>
  <c r="AO104"/>
  <c r="AN105"/>
  <c r="AP105" s="1"/>
  <c r="D143" i="18"/>
  <c r="T83" i="19"/>
  <c r="W83" l="1"/>
  <c r="U83"/>
  <c r="CB25" i="18"/>
  <c r="F25" i="21"/>
  <c r="CA10" i="19"/>
  <c r="BZ8"/>
  <c r="BU26" i="18"/>
  <c r="BT26"/>
  <c r="AL26"/>
  <c r="BC104" i="20"/>
  <c r="BA104"/>
  <c r="AY104"/>
  <c r="AW104"/>
  <c r="AU104"/>
  <c r="AS104"/>
  <c r="AQ104"/>
  <c r="AZ104"/>
  <c r="S27" i="18" s="1"/>
  <c r="BV27" s="1"/>
  <c r="AV104" i="20"/>
  <c r="Q27" i="18" s="1"/>
  <c r="AR104" i="20"/>
  <c r="O27" i="18" s="1"/>
  <c r="BB104" i="20"/>
  <c r="AX104"/>
  <c r="R27" i="18" s="1"/>
  <c r="AT104" i="20"/>
  <c r="P27" i="18" s="1"/>
  <c r="AO105" i="20"/>
  <c r="AN106"/>
  <c r="AP106" s="1"/>
  <c r="T84" i="19"/>
  <c r="W84" l="1"/>
  <c r="U84"/>
  <c r="CB26" i="18"/>
  <c r="F26" i="21"/>
  <c r="CA9" i="19"/>
  <c r="BZ7"/>
  <c r="CC26" i="18"/>
  <c r="BU27"/>
  <c r="AL27"/>
  <c r="BT27"/>
  <c r="CC27" s="1"/>
  <c r="AO106" i="20"/>
  <c r="AN107"/>
  <c r="AP107" s="1"/>
  <c r="AW105"/>
  <c r="AS105"/>
  <c r="BA105"/>
  <c r="AZ105"/>
  <c r="S28" i="18" s="1"/>
  <c r="BV28" s="1"/>
  <c r="AV105" i="20"/>
  <c r="Q28" i="18" s="1"/>
  <c r="AR105" i="20"/>
  <c r="O28" i="18" s="1"/>
  <c r="AU105" i="20"/>
  <c r="BC105"/>
  <c r="BB105"/>
  <c r="AX105"/>
  <c r="R28" i="18" s="1"/>
  <c r="AT105" i="20"/>
  <c r="P28" i="18" s="1"/>
  <c r="AQ105" i="20"/>
  <c r="AY105"/>
  <c r="T85" i="19"/>
  <c r="W85" l="1"/>
  <c r="U85"/>
  <c r="CB27" i="18"/>
  <c r="F27" i="21"/>
  <c r="CA8" i="19"/>
  <c r="BZ6"/>
  <c r="BT28" i="18"/>
  <c r="BU28"/>
  <c r="AL28"/>
  <c r="AO107" i="20"/>
  <c r="AN108"/>
  <c r="AP108" s="1"/>
  <c r="BC106"/>
  <c r="BA106"/>
  <c r="AY106"/>
  <c r="AW106"/>
  <c r="AU106"/>
  <c r="AS106"/>
  <c r="AQ106"/>
  <c r="AZ106"/>
  <c r="S29" i="18" s="1"/>
  <c r="BV29" s="1"/>
  <c r="AV106" i="20"/>
  <c r="Q29" i="18" s="1"/>
  <c r="AR106" i="20"/>
  <c r="O29" i="18" s="1"/>
  <c r="BB106" i="20"/>
  <c r="AX106"/>
  <c r="R29" i="18" s="1"/>
  <c r="AT106" i="20"/>
  <c r="P29" i="18" s="1"/>
  <c r="T86" i="19"/>
  <c r="J12" l="1"/>
  <c r="J11"/>
  <c r="W86"/>
  <c r="U86"/>
  <c r="CB28" i="18"/>
  <c r="F28" i="21"/>
  <c r="CA7" i="19"/>
  <c r="BZ5"/>
  <c r="CC28" i="18"/>
  <c r="BU29"/>
  <c r="AL29"/>
  <c r="BT29"/>
  <c r="CC29" s="1"/>
  <c r="AW107" i="20"/>
  <c r="AS107"/>
  <c r="BA107"/>
  <c r="AZ107"/>
  <c r="S30" i="18" s="1"/>
  <c r="BV30" s="1"/>
  <c r="AV107" i="20"/>
  <c r="Q30" i="18" s="1"/>
  <c r="AR107" i="20"/>
  <c r="O30" i="18" s="1"/>
  <c r="AU107" i="20"/>
  <c r="BC107"/>
  <c r="BB107"/>
  <c r="AX107"/>
  <c r="R30" i="18" s="1"/>
  <c r="AT107" i="20"/>
  <c r="P30" i="18" s="1"/>
  <c r="AQ107" i="20"/>
  <c r="AY107"/>
  <c r="AO108"/>
  <c r="AN109"/>
  <c r="AP109" s="1"/>
  <c r="T87" i="19"/>
  <c r="W87" l="1"/>
  <c r="U87"/>
  <c r="CB29" i="18"/>
  <c r="F29" i="21"/>
  <c r="CA6" i="19"/>
  <c r="BZ4"/>
  <c r="AE21" s="1"/>
  <c r="AE22" s="1"/>
  <c r="BT30" i="18"/>
  <c r="BU30"/>
  <c r="AL30"/>
  <c r="BC108" i="20"/>
  <c r="BA108"/>
  <c r="AY108"/>
  <c r="AW108"/>
  <c r="AU108"/>
  <c r="AS108"/>
  <c r="AQ108"/>
  <c r="AZ108"/>
  <c r="S31" i="18" s="1"/>
  <c r="BV31" s="1"/>
  <c r="AV108" i="20"/>
  <c r="Q31" i="18" s="1"/>
  <c r="AR108" i="20"/>
  <c r="O31" i="18" s="1"/>
  <c r="BB108" i="20"/>
  <c r="AX108"/>
  <c r="R31" i="18" s="1"/>
  <c r="AT108" i="20"/>
  <c r="P31" i="18" s="1"/>
  <c r="AO109" i="20"/>
  <c r="AN110"/>
  <c r="AP110" s="1"/>
  <c r="T88" i="19"/>
  <c r="I15" l="1"/>
  <c r="I14"/>
  <c r="I19"/>
  <c r="J10"/>
  <c r="J13"/>
  <c r="K13" s="1"/>
  <c r="J9"/>
  <c r="I10"/>
  <c r="J7"/>
  <c r="J15"/>
  <c r="K15" s="1"/>
  <c r="J17"/>
  <c r="K17" s="1"/>
  <c r="I20"/>
  <c r="I8"/>
  <c r="AB32"/>
  <c r="J8"/>
  <c r="I11"/>
  <c r="I16"/>
  <c r="I17"/>
  <c r="J20"/>
  <c r="K20" s="1"/>
  <c r="J16"/>
  <c r="K16" s="1"/>
  <c r="I12"/>
  <c r="J19"/>
  <c r="K19" s="1"/>
  <c r="I7"/>
  <c r="I13"/>
  <c r="I9"/>
  <c r="CF2" s="1"/>
  <c r="J14"/>
  <c r="K14" s="1"/>
  <c r="CA5"/>
  <c r="W88"/>
  <c r="U88"/>
  <c r="CB30" i="18"/>
  <c r="F30" i="21"/>
  <c r="BZ3" i="19"/>
  <c r="CA3" s="1"/>
  <c r="BT31" i="18"/>
  <c r="CC30"/>
  <c r="BU31"/>
  <c r="AL31"/>
  <c r="CC31"/>
  <c r="AO110" i="20"/>
  <c r="AN111"/>
  <c r="AP111" s="1"/>
  <c r="AW109"/>
  <c r="AS109"/>
  <c r="BA109"/>
  <c r="AZ109"/>
  <c r="S32" i="18" s="1"/>
  <c r="BV32" s="1"/>
  <c r="AV109" i="20"/>
  <c r="Q32" i="18" s="1"/>
  <c r="AR109" i="20"/>
  <c r="O32" i="18" s="1"/>
  <c r="AU109" i="20"/>
  <c r="BC109"/>
  <c r="BB109"/>
  <c r="AX109"/>
  <c r="R32" i="18" s="1"/>
  <c r="AT109" i="20"/>
  <c r="P32" i="18" s="1"/>
  <c r="AQ109" i="20"/>
  <c r="AY109"/>
  <c r="T89" i="19"/>
  <c r="AB34" l="1"/>
  <c r="AB37"/>
  <c r="AB39"/>
  <c r="AB38"/>
  <c r="AB36"/>
  <c r="AB35"/>
  <c r="CA2"/>
  <c r="CA4"/>
  <c r="W89"/>
  <c r="U89"/>
  <c r="CB31" i="18"/>
  <c r="F31" i="21"/>
  <c r="BT32" i="18"/>
  <c r="BU32"/>
  <c r="AL32"/>
  <c r="AO111" i="20"/>
  <c r="AN112"/>
  <c r="AP112" s="1"/>
  <c r="BC110"/>
  <c r="BA110"/>
  <c r="AY110"/>
  <c r="AW110"/>
  <c r="AU110"/>
  <c r="AS110"/>
  <c r="AQ110"/>
  <c r="AZ110"/>
  <c r="S33" i="18" s="1"/>
  <c r="BV33" s="1"/>
  <c r="AV110" i="20"/>
  <c r="Q33" i="18" s="1"/>
  <c r="AR110" i="20"/>
  <c r="O33" i="18" s="1"/>
  <c r="BB110" i="20"/>
  <c r="AX110"/>
  <c r="R33" i="18" s="1"/>
  <c r="AT110" i="20"/>
  <c r="P33" i="18" s="1"/>
  <c r="T90" i="19"/>
  <c r="AF36" l="1"/>
  <c r="AD36"/>
  <c r="AE36"/>
  <c r="AF34"/>
  <c r="AD34"/>
  <c r="AE34"/>
  <c r="AD35"/>
  <c r="AE35"/>
  <c r="AF35"/>
  <c r="AE38"/>
  <c r="AF38"/>
  <c r="AD38"/>
  <c r="AE37"/>
  <c r="AD37"/>
  <c r="AF37"/>
  <c r="W90"/>
  <c r="U90"/>
  <c r="CB32" i="18"/>
  <c r="F32" i="21"/>
  <c r="CC32" i="18"/>
  <c r="BU33"/>
  <c r="AL33"/>
  <c r="BT33"/>
  <c r="AO112" i="20"/>
  <c r="AN113"/>
  <c r="AP113" s="1"/>
  <c r="AW111"/>
  <c r="AS111"/>
  <c r="BA111"/>
  <c r="AZ111"/>
  <c r="S34" i="18" s="1"/>
  <c r="BV34" s="1"/>
  <c r="AV111" i="20"/>
  <c r="Q34" i="18" s="1"/>
  <c r="AR111" i="20"/>
  <c r="O34" i="18" s="1"/>
  <c r="AU111" i="20"/>
  <c r="BC111"/>
  <c r="BB111"/>
  <c r="AX111"/>
  <c r="R34" i="18" s="1"/>
  <c r="AT111" i="20"/>
  <c r="P34" i="18" s="1"/>
  <c r="AQ111" i="20"/>
  <c r="AY111"/>
  <c r="T91" i="19"/>
  <c r="CC33" i="18" l="1"/>
  <c r="W91" i="19"/>
  <c r="U91"/>
  <c r="CB33" i="18"/>
  <c r="F33" i="21"/>
  <c r="BT34" i="18"/>
  <c r="BU34"/>
  <c r="AL34"/>
  <c r="AO113" i="20"/>
  <c r="AN114"/>
  <c r="AP114" s="1"/>
  <c r="BC112"/>
  <c r="BA112"/>
  <c r="AY112"/>
  <c r="AW112"/>
  <c r="AU112"/>
  <c r="AS112"/>
  <c r="AQ112"/>
  <c r="BB112"/>
  <c r="AZ112"/>
  <c r="AV112"/>
  <c r="Q35" i="18" s="1"/>
  <c r="AR112" i="20"/>
  <c r="O35" i="18" s="1"/>
  <c r="AX112" i="20"/>
  <c r="AT112"/>
  <c r="T92" i="19"/>
  <c r="F34" i="21" l="1"/>
  <c r="S35" i="18"/>
  <c r="BV35" s="1"/>
  <c r="P35"/>
  <c r="BT35" s="1"/>
  <c r="R35"/>
  <c r="BU35" s="1"/>
  <c r="CC34"/>
  <c r="CB34"/>
  <c r="CB35" s="1"/>
  <c r="W92" i="19"/>
  <c r="U92"/>
  <c r="AL35" i="18"/>
  <c r="AO114" i="20"/>
  <c r="AN115"/>
  <c r="AP115" s="1"/>
  <c r="AW113"/>
  <c r="AS113"/>
  <c r="BA113"/>
  <c r="AZ113"/>
  <c r="AV113"/>
  <c r="Q36" i="18" s="1"/>
  <c r="AR113" i="20"/>
  <c r="O36" i="18" s="1"/>
  <c r="AU113" i="20"/>
  <c r="BC113"/>
  <c r="BB113"/>
  <c r="AX113"/>
  <c r="R36" i="18" s="1"/>
  <c r="AT113" i="20"/>
  <c r="P36" i="18" s="1"/>
  <c r="AQ113" i="20"/>
  <c r="AY113"/>
  <c r="T93" i="19"/>
  <c r="CC35" i="18" l="1"/>
  <c r="F35" i="21"/>
  <c r="S36" i="18"/>
  <c r="BV36" s="1"/>
  <c r="CB36"/>
  <c r="W93" i="19"/>
  <c r="U93"/>
  <c r="BT36" i="18"/>
  <c r="BU36"/>
  <c r="AL36"/>
  <c r="AO115" i="20"/>
  <c r="AN116"/>
  <c r="AP116" s="1"/>
  <c r="BC114"/>
  <c r="BA114"/>
  <c r="AY114"/>
  <c r="AW114"/>
  <c r="AU114"/>
  <c r="AS114"/>
  <c r="AQ114"/>
  <c r="AZ114"/>
  <c r="S37" i="18" s="1"/>
  <c r="BV37" s="1"/>
  <c r="AV114" i="20"/>
  <c r="Q37" i="18" s="1"/>
  <c r="AR114" i="20"/>
  <c r="O37" i="18" s="1"/>
  <c r="BB114" i="20"/>
  <c r="AX114"/>
  <c r="R37" i="18" s="1"/>
  <c r="AT114" i="20"/>
  <c r="P37" i="18" s="1"/>
  <c r="T94" i="19"/>
  <c r="CB37" i="18" l="1"/>
  <c r="F36" i="21"/>
  <c r="W94" i="19"/>
  <c r="U94"/>
  <c r="CC36" i="18"/>
  <c r="BU37"/>
  <c r="AL37"/>
  <c r="BT37"/>
  <c r="CC37" s="1"/>
  <c r="AO116" i="20"/>
  <c r="AN117"/>
  <c r="AP117" s="1"/>
  <c r="AW115"/>
  <c r="AS115"/>
  <c r="BA115"/>
  <c r="AZ115"/>
  <c r="S38" i="18" s="1"/>
  <c r="BV38" s="1"/>
  <c r="AV115" i="20"/>
  <c r="Q38" i="18" s="1"/>
  <c r="AR115" i="20"/>
  <c r="O38" i="18" s="1"/>
  <c r="AU115" i="20"/>
  <c r="BC115"/>
  <c r="BB115"/>
  <c r="AX115"/>
  <c r="R38" i="18" s="1"/>
  <c r="AT115" i="20"/>
  <c r="P38" i="18" s="1"/>
  <c r="AQ115" i="20"/>
  <c r="AY115"/>
  <c r="T95" i="19"/>
  <c r="CB38" i="18" l="1"/>
  <c r="F37" i="21"/>
  <c r="W95" i="19"/>
  <c r="U95"/>
  <c r="BT38" i="18"/>
  <c r="BU38"/>
  <c r="AL38"/>
  <c r="AO117" i="20"/>
  <c r="AN118"/>
  <c r="AP118" s="1"/>
  <c r="BC116"/>
  <c r="BA116"/>
  <c r="AY116"/>
  <c r="AW116"/>
  <c r="AU116"/>
  <c r="AS116"/>
  <c r="AQ116"/>
  <c r="AZ116"/>
  <c r="S39" i="18" s="1"/>
  <c r="BV39" s="1"/>
  <c r="AV116" i="20"/>
  <c r="Q39" i="18" s="1"/>
  <c r="AR116" i="20"/>
  <c r="O39" i="18" s="1"/>
  <c r="BB116" i="20"/>
  <c r="AX116"/>
  <c r="R39" i="18" s="1"/>
  <c r="AT116" i="20"/>
  <c r="P39" i="18" s="1"/>
  <c r="T96" i="19"/>
  <c r="CB39" i="18" l="1"/>
  <c r="F38" i="21"/>
  <c r="W96" i="19"/>
  <c r="U96"/>
  <c r="CC38" i="18"/>
  <c r="BU39"/>
  <c r="AL39"/>
  <c r="BT39"/>
  <c r="CC39" s="1"/>
  <c r="AO118" i="20"/>
  <c r="AN119"/>
  <c r="AP119" s="1"/>
  <c r="AW117"/>
  <c r="AS117"/>
  <c r="BA117"/>
  <c r="AZ117"/>
  <c r="S40" i="18" s="1"/>
  <c r="BV40" s="1"/>
  <c r="AV117" i="20"/>
  <c r="Q40" i="18" s="1"/>
  <c r="AR117" i="20"/>
  <c r="O40" i="18" s="1"/>
  <c r="AU117" i="20"/>
  <c r="BC117"/>
  <c r="BB117"/>
  <c r="AX117"/>
  <c r="R40" i="18" s="1"/>
  <c r="AT117" i="20"/>
  <c r="P40" i="18" s="1"/>
  <c r="AQ117" i="20"/>
  <c r="AY117"/>
  <c r="T97" i="19"/>
  <c r="CB40" i="18" l="1"/>
  <c r="F39" i="21"/>
  <c r="W97" i="19"/>
  <c r="U97"/>
  <c r="BT40" i="18"/>
  <c r="BU40"/>
  <c r="AL40"/>
  <c r="AO119" i="20"/>
  <c r="AN120"/>
  <c r="AP120" s="1"/>
  <c r="BC118"/>
  <c r="BA118"/>
  <c r="AY118"/>
  <c r="AW118"/>
  <c r="AU118"/>
  <c r="AS118"/>
  <c r="AQ118"/>
  <c r="AZ118"/>
  <c r="S41" i="18" s="1"/>
  <c r="BV41" s="1"/>
  <c r="AV118" i="20"/>
  <c r="Q41" i="18" s="1"/>
  <c r="AR118" i="20"/>
  <c r="O41" i="18" s="1"/>
  <c r="BB118" i="20"/>
  <c r="AX118"/>
  <c r="R41" i="18" s="1"/>
  <c r="AT118" i="20"/>
  <c r="P41" i="18" s="1"/>
  <c r="T98" i="19"/>
  <c r="CC40" i="18" l="1"/>
  <c r="CB41"/>
  <c r="F40" i="21"/>
  <c r="W98" i="19"/>
  <c r="U98"/>
  <c r="BU41" i="18"/>
  <c r="AL41"/>
  <c r="BT41"/>
  <c r="CC41" s="1"/>
  <c r="AO120" i="20"/>
  <c r="AN121"/>
  <c r="AP121" s="1"/>
  <c r="AW119"/>
  <c r="AS119"/>
  <c r="BA119"/>
  <c r="AZ119"/>
  <c r="S42" i="18" s="1"/>
  <c r="BV42" s="1"/>
  <c r="AV119" i="20"/>
  <c r="Q42" i="18" s="1"/>
  <c r="AR119" i="20"/>
  <c r="O42" i="18" s="1"/>
  <c r="AU119" i="20"/>
  <c r="BC119"/>
  <c r="BB119"/>
  <c r="AX119"/>
  <c r="R42" i="18" s="1"/>
  <c r="AT119" i="20"/>
  <c r="P42" i="18" s="1"/>
  <c r="AQ119" i="20"/>
  <c r="AY119"/>
  <c r="T99" i="19"/>
  <c r="CB42" i="18" l="1"/>
  <c r="F41" i="21"/>
  <c r="W99" i="19"/>
  <c r="U99"/>
  <c r="BT42" i="18"/>
  <c r="BU42"/>
  <c r="CC42" s="1"/>
  <c r="AL42"/>
  <c r="AO121" i="20"/>
  <c r="AN122"/>
  <c r="AP122" s="1"/>
  <c r="BC120"/>
  <c r="BA120"/>
  <c r="AY120"/>
  <c r="AW120"/>
  <c r="AU120"/>
  <c r="AS120"/>
  <c r="AQ120"/>
  <c r="AZ120"/>
  <c r="S43" i="18" s="1"/>
  <c r="BV43" s="1"/>
  <c r="AV120" i="20"/>
  <c r="Q43" i="18" s="1"/>
  <c r="AR120" i="20"/>
  <c r="O43" i="18" s="1"/>
  <c r="BB120" i="20"/>
  <c r="AX120"/>
  <c r="R43" i="18" s="1"/>
  <c r="AT120" i="20"/>
  <c r="P43" i="18" s="1"/>
  <c r="T100" i="19"/>
  <c r="CB43" i="18" l="1"/>
  <c r="F42" i="21"/>
  <c r="W100" i="19"/>
  <c r="U100"/>
  <c r="BU43" i="18"/>
  <c r="AL43"/>
  <c r="BT43"/>
  <c r="CC43" s="1"/>
  <c r="AO122" i="20"/>
  <c r="AN123"/>
  <c r="AP123" s="1"/>
  <c r="AW121"/>
  <c r="AS121"/>
  <c r="BA121"/>
  <c r="AZ121"/>
  <c r="S44" i="18" s="1"/>
  <c r="BV44" s="1"/>
  <c r="AV121" i="20"/>
  <c r="Q44" i="18" s="1"/>
  <c r="AR121" i="20"/>
  <c r="O44" i="18" s="1"/>
  <c r="AU121" i="20"/>
  <c r="BC121"/>
  <c r="BB121"/>
  <c r="AX121"/>
  <c r="R44" i="18" s="1"/>
  <c r="AT121" i="20"/>
  <c r="P44" i="18" s="1"/>
  <c r="AQ121" i="20"/>
  <c r="AY121"/>
  <c r="T101" i="19"/>
  <c r="CB44" i="18" l="1"/>
  <c r="F43" i="21"/>
  <c r="W101" i="19"/>
  <c r="U101"/>
  <c r="BT44" i="18"/>
  <c r="BU44"/>
  <c r="AL44"/>
  <c r="AO123" i="20"/>
  <c r="AN124"/>
  <c r="AP124" s="1"/>
  <c r="BC122"/>
  <c r="BA122"/>
  <c r="AY122"/>
  <c r="AW122"/>
  <c r="AU122"/>
  <c r="AS122"/>
  <c r="AQ122"/>
  <c r="AZ122"/>
  <c r="S45" i="18" s="1"/>
  <c r="BV45" s="1"/>
  <c r="AV122" i="20"/>
  <c r="Q45" i="18" s="1"/>
  <c r="AR122" i="20"/>
  <c r="O45" i="18" s="1"/>
  <c r="BB122" i="20"/>
  <c r="AX122"/>
  <c r="R45" i="18" s="1"/>
  <c r="AT122" i="20"/>
  <c r="P45" i="18" s="1"/>
  <c r="T102" i="19"/>
  <c r="CC44" i="18" l="1"/>
  <c r="CB45"/>
  <c r="F44" i="21"/>
  <c r="W102" i="19"/>
  <c r="U102"/>
  <c r="BU45" i="18"/>
  <c r="AL45"/>
  <c r="BT45"/>
  <c r="CC45" s="1"/>
  <c r="AO124" i="20"/>
  <c r="AN125"/>
  <c r="AP125" s="1"/>
  <c r="AW123"/>
  <c r="AS123"/>
  <c r="BA123"/>
  <c r="AZ123"/>
  <c r="S46" i="18" s="1"/>
  <c r="BV46" s="1"/>
  <c r="AV123" i="20"/>
  <c r="Q46" i="18" s="1"/>
  <c r="AR123" i="20"/>
  <c r="O46" i="18" s="1"/>
  <c r="AU123" i="20"/>
  <c r="BC123"/>
  <c r="BB123"/>
  <c r="AX123"/>
  <c r="R46" i="18" s="1"/>
  <c r="AT123" i="20"/>
  <c r="P46" i="18" s="1"/>
  <c r="AQ123" i="20"/>
  <c r="AY123"/>
  <c r="T103" i="19"/>
  <c r="CB46" i="18" l="1"/>
  <c r="F45" i="21"/>
  <c r="W103" i="19"/>
  <c r="U103"/>
  <c r="BT46" i="18"/>
  <c r="BU46"/>
  <c r="AL46"/>
  <c r="AO125" i="20"/>
  <c r="AN126"/>
  <c r="AP126" s="1"/>
  <c r="BC124"/>
  <c r="BA124"/>
  <c r="AY124"/>
  <c r="AW124"/>
  <c r="AU124"/>
  <c r="AS124"/>
  <c r="AQ124"/>
  <c r="AZ124"/>
  <c r="S47" i="18" s="1"/>
  <c r="BV47" s="1"/>
  <c r="AV124" i="20"/>
  <c r="Q47" i="18" s="1"/>
  <c r="AR124" i="20"/>
  <c r="O47" i="18" s="1"/>
  <c r="BB124" i="20"/>
  <c r="AX124"/>
  <c r="R47" i="18" s="1"/>
  <c r="AT124" i="20"/>
  <c r="P47" i="18" s="1"/>
  <c r="T104" i="19"/>
  <c r="CC46" i="18" l="1"/>
  <c r="CB47"/>
  <c r="F46" i="21"/>
  <c r="W104" i="19"/>
  <c r="U104"/>
  <c r="BU47" i="18"/>
  <c r="AL47"/>
  <c r="BT47"/>
  <c r="CC47" s="1"/>
  <c r="BB125" i="20"/>
  <c r="BA125"/>
  <c r="AW125"/>
  <c r="AS125"/>
  <c r="AY125"/>
  <c r="AQ125"/>
  <c r="BC125"/>
  <c r="AU125"/>
  <c r="AT125"/>
  <c r="P48" i="18" s="1"/>
  <c r="AX125" i="20"/>
  <c r="R48" i="18" s="1"/>
  <c r="AR125" i="20"/>
  <c r="O48" i="18" s="1"/>
  <c r="AV125" i="20"/>
  <c r="Q48" i="18" s="1"/>
  <c r="AZ125" i="20"/>
  <c r="S48" i="18" s="1"/>
  <c r="BV48" s="1"/>
  <c r="AO126" i="20"/>
  <c r="AN127"/>
  <c r="AP127" s="1"/>
  <c r="T105" i="19"/>
  <c r="W105" l="1"/>
  <c r="U105"/>
  <c r="AL48" i="18"/>
  <c r="BT48"/>
  <c r="CC48" s="1"/>
  <c r="BU48"/>
  <c r="BC126" i="20"/>
  <c r="BA126"/>
  <c r="AY126"/>
  <c r="AW126"/>
  <c r="AU126"/>
  <c r="AS126"/>
  <c r="AQ126"/>
  <c r="AZ126"/>
  <c r="S49" i="18" s="1"/>
  <c r="BV49" s="1"/>
  <c r="AV126" i="20"/>
  <c r="Q49" i="18" s="1"/>
  <c r="AR126" i="20"/>
  <c r="O49" i="18" s="1"/>
  <c r="BB126" i="20"/>
  <c r="AX126"/>
  <c r="R49" i="18" s="1"/>
  <c r="AT126" i="20"/>
  <c r="P49" i="18" s="1"/>
  <c r="AO127" i="20"/>
  <c r="AN128"/>
  <c r="AP128" s="1"/>
  <c r="T106" i="19"/>
  <c r="U106" s="1"/>
  <c r="CB48" i="18" l="1"/>
  <c r="F47" i="21"/>
  <c r="BT49" i="18"/>
  <c r="BU49"/>
  <c r="AL49"/>
  <c r="AO128" i="20"/>
  <c r="AN129"/>
  <c r="AP129" s="1"/>
  <c r="BB127"/>
  <c r="BA127"/>
  <c r="AW127"/>
  <c r="AS127"/>
  <c r="AY127"/>
  <c r="AQ127"/>
  <c r="BC127"/>
  <c r="AU127"/>
  <c r="AR127"/>
  <c r="O50" i="18" s="1"/>
  <c r="AV127" i="20"/>
  <c r="Q50" i="18" s="1"/>
  <c r="AZ127" i="20"/>
  <c r="S50" i="18" s="1"/>
  <c r="BV50" s="1"/>
  <c r="AT127" i="20"/>
  <c r="P50" i="18" s="1"/>
  <c r="AX127" i="20"/>
  <c r="R50" i="18" s="1"/>
  <c r="J134" i="19"/>
  <c r="W106"/>
  <c r="CC49" i="18" l="1"/>
  <c r="CB49"/>
  <c r="F48" i="21"/>
  <c r="BU50" i="18"/>
  <c r="AL50"/>
  <c r="BT50"/>
  <c r="CC50" s="1"/>
  <c r="AO129" i="20"/>
  <c r="AN130"/>
  <c r="AP130" s="1"/>
  <c r="BC128"/>
  <c r="BA128"/>
  <c r="AY128"/>
  <c r="AW128"/>
  <c r="AU128"/>
  <c r="AS128"/>
  <c r="AQ128"/>
  <c r="AZ128"/>
  <c r="S51" i="18" s="1"/>
  <c r="BV51" s="1"/>
  <c r="AV128" i="20"/>
  <c r="Q51" i="18" s="1"/>
  <c r="AR128" i="20"/>
  <c r="O51" i="18" s="1"/>
  <c r="BB128" i="20"/>
  <c r="AX128"/>
  <c r="R51" i="18" s="1"/>
  <c r="AT128" i="20"/>
  <c r="P51" i="18" s="1"/>
  <c r="V8" i="19"/>
  <c r="Y28" s="1"/>
  <c r="V9"/>
  <c r="V10"/>
  <c r="V11"/>
  <c r="V12"/>
  <c r="V13"/>
  <c r="V14"/>
  <c r="V15"/>
  <c r="V16"/>
  <c r="V17"/>
  <c r="V18"/>
  <c r="V19"/>
  <c r="V20"/>
  <c r="V21"/>
  <c r="V22"/>
  <c r="N52" s="1"/>
  <c r="V23"/>
  <c r="V24"/>
  <c r="V25"/>
  <c r="V26"/>
  <c r="V27"/>
  <c r="V28"/>
  <c r="V29"/>
  <c r="V30"/>
  <c r="V31"/>
  <c r="V32"/>
  <c r="V33"/>
  <c r="V34"/>
  <c r="V35"/>
  <c r="V36"/>
  <c r="N66" s="1"/>
  <c r="V37"/>
  <c r="V38"/>
  <c r="V39"/>
  <c r="V40"/>
  <c r="N70" s="1"/>
  <c r="V41"/>
  <c r="V42"/>
  <c r="V43"/>
  <c r="Y33" s="1"/>
  <c r="V44"/>
  <c r="V45"/>
  <c r="V46"/>
  <c r="V47"/>
  <c r="V48"/>
  <c r="V49"/>
  <c r="V50"/>
  <c r="N80" s="1"/>
  <c r="V51"/>
  <c r="V52"/>
  <c r="V53"/>
  <c r="V54"/>
  <c r="V55"/>
  <c r="V56"/>
  <c r="V57"/>
  <c r="V58"/>
  <c r="V59"/>
  <c r="V60"/>
  <c r="V61"/>
  <c r="V62"/>
  <c r="V63"/>
  <c r="V64"/>
  <c r="N94" s="1"/>
  <c r="V65"/>
  <c r="V66"/>
  <c r="V67"/>
  <c r="V68"/>
  <c r="V69"/>
  <c r="V70"/>
  <c r="V71"/>
  <c r="Y37" s="1"/>
  <c r="V72"/>
  <c r="V73"/>
  <c r="V74"/>
  <c r="V75"/>
  <c r="V76"/>
  <c r="V77"/>
  <c r="V78"/>
  <c r="N108" s="1"/>
  <c r="V79"/>
  <c r="V80"/>
  <c r="V81"/>
  <c r="V82"/>
  <c r="V83"/>
  <c r="V84"/>
  <c r="V85"/>
  <c r="V86"/>
  <c r="V87"/>
  <c r="V88"/>
  <c r="V89"/>
  <c r="V90"/>
  <c r="V91"/>
  <c r="V92"/>
  <c r="N122" s="1"/>
  <c r="V93"/>
  <c r="V94"/>
  <c r="V95"/>
  <c r="V96"/>
  <c r="V97"/>
  <c r="V98"/>
  <c r="V99"/>
  <c r="Y41" s="1"/>
  <c r="V100"/>
  <c r="V101"/>
  <c r="V102"/>
  <c r="V103"/>
  <c r="V104"/>
  <c r="V105"/>
  <c r="V106"/>
  <c r="N136" s="1"/>
  <c r="Y29"/>
  <c r="CB50" i="18" l="1"/>
  <c r="F49" i="21"/>
  <c r="BU51" i="18"/>
  <c r="AL51"/>
  <c r="BT51"/>
  <c r="CC51" s="1"/>
  <c r="N134" i="19"/>
  <c r="R134" s="1"/>
  <c r="N130"/>
  <c r="R130" s="1"/>
  <c r="N120"/>
  <c r="R120" s="1"/>
  <c r="N118"/>
  <c r="R118" s="1"/>
  <c r="N116"/>
  <c r="R116" s="1"/>
  <c r="N114"/>
  <c r="R114" s="1"/>
  <c r="N112"/>
  <c r="R112" s="1"/>
  <c r="N110"/>
  <c r="R110" s="1"/>
  <c r="N106"/>
  <c r="R106" s="1"/>
  <c r="N92"/>
  <c r="R92" s="1"/>
  <c r="N90"/>
  <c r="R90" s="1"/>
  <c r="N88"/>
  <c r="R88" s="1"/>
  <c r="N86"/>
  <c r="R86" s="1"/>
  <c r="N84"/>
  <c r="R84" s="1"/>
  <c r="N82"/>
  <c r="R82" s="1"/>
  <c r="N78"/>
  <c r="R78" s="1"/>
  <c r="N76"/>
  <c r="R76" s="1"/>
  <c r="N74"/>
  <c r="R74" s="1"/>
  <c r="N72"/>
  <c r="R72" s="1"/>
  <c r="N68"/>
  <c r="R68" s="1"/>
  <c r="N64"/>
  <c r="R64" s="1"/>
  <c r="N62"/>
  <c r="R62" s="1"/>
  <c r="N60"/>
  <c r="R60" s="1"/>
  <c r="N58"/>
  <c r="R58" s="1"/>
  <c r="N56"/>
  <c r="R56" s="1"/>
  <c r="N54"/>
  <c r="R54" s="1"/>
  <c r="N50"/>
  <c r="R50" s="1"/>
  <c r="N48"/>
  <c r="R48" s="1"/>
  <c r="N46"/>
  <c r="R46" s="1"/>
  <c r="N44"/>
  <c r="R44" s="1"/>
  <c r="N42"/>
  <c r="R42" s="1"/>
  <c r="N40"/>
  <c r="R40" s="1"/>
  <c r="N132"/>
  <c r="R132" s="1"/>
  <c r="N128"/>
  <c r="R128" s="1"/>
  <c r="N126"/>
  <c r="R126" s="1"/>
  <c r="N124"/>
  <c r="R124" s="1"/>
  <c r="N104"/>
  <c r="R104" s="1"/>
  <c r="N102"/>
  <c r="R102" s="1"/>
  <c r="N100"/>
  <c r="R100" s="1"/>
  <c r="N98"/>
  <c r="R98" s="1"/>
  <c r="N96"/>
  <c r="R96" s="1"/>
  <c r="N135"/>
  <c r="R135" s="1"/>
  <c r="N133"/>
  <c r="R133" s="1"/>
  <c r="N131"/>
  <c r="R131" s="1"/>
  <c r="N129"/>
  <c r="R129" s="1"/>
  <c r="N127"/>
  <c r="R127" s="1"/>
  <c r="N125"/>
  <c r="R125" s="1"/>
  <c r="N123"/>
  <c r="R123" s="1"/>
  <c r="N121"/>
  <c r="R121" s="1"/>
  <c r="N119"/>
  <c r="R119" s="1"/>
  <c r="N117"/>
  <c r="R117" s="1"/>
  <c r="N115"/>
  <c r="R115" s="1"/>
  <c r="N113"/>
  <c r="R113" s="1"/>
  <c r="N111"/>
  <c r="R111" s="1"/>
  <c r="N109"/>
  <c r="R109" s="1"/>
  <c r="N107"/>
  <c r="R107" s="1"/>
  <c r="N105"/>
  <c r="R105" s="1"/>
  <c r="N103"/>
  <c r="R103" s="1"/>
  <c r="N101"/>
  <c r="R101" s="1"/>
  <c r="N99"/>
  <c r="R99" s="1"/>
  <c r="N97"/>
  <c r="R97" s="1"/>
  <c r="N95"/>
  <c r="R95" s="1"/>
  <c r="N93"/>
  <c r="R93" s="1"/>
  <c r="N91"/>
  <c r="R91" s="1"/>
  <c r="N89"/>
  <c r="R89" s="1"/>
  <c r="Y35"/>
  <c r="N87"/>
  <c r="N85"/>
  <c r="R85" s="1"/>
  <c r="N83"/>
  <c r="R83" s="1"/>
  <c r="N81"/>
  <c r="R81" s="1"/>
  <c r="N79"/>
  <c r="R79" s="1"/>
  <c r="N77"/>
  <c r="R77" s="1"/>
  <c r="N75"/>
  <c r="R75" s="1"/>
  <c r="N73"/>
  <c r="R73" s="1"/>
  <c r="N71"/>
  <c r="R71" s="1"/>
  <c r="N69"/>
  <c r="R69" s="1"/>
  <c r="N67"/>
  <c r="R67" s="1"/>
  <c r="N65"/>
  <c r="R65" s="1"/>
  <c r="N63"/>
  <c r="R63" s="1"/>
  <c r="N61"/>
  <c r="R61" s="1"/>
  <c r="N59"/>
  <c r="R59" s="1"/>
  <c r="N57"/>
  <c r="R57" s="1"/>
  <c r="N55"/>
  <c r="R55" s="1"/>
  <c r="N53"/>
  <c r="R53" s="1"/>
  <c r="N51"/>
  <c r="R51" s="1"/>
  <c r="N49"/>
  <c r="R49" s="1"/>
  <c r="N47"/>
  <c r="R47" s="1"/>
  <c r="N45"/>
  <c r="R45" s="1"/>
  <c r="N43"/>
  <c r="R43" s="1"/>
  <c r="N41"/>
  <c r="R41" s="1"/>
  <c r="N39"/>
  <c r="R39" s="1"/>
  <c r="Y39"/>
  <c r="Y31"/>
  <c r="R70"/>
  <c r="I18"/>
  <c r="J18"/>
  <c r="K18" s="1"/>
  <c r="K6" s="1"/>
  <c r="Y42"/>
  <c r="R136"/>
  <c r="Y40"/>
  <c r="R122"/>
  <c r="Y38"/>
  <c r="R108"/>
  <c r="Y36"/>
  <c r="R94"/>
  <c r="Y34"/>
  <c r="R80"/>
  <c r="Y32"/>
  <c r="R66"/>
  <c r="Y30"/>
  <c r="R52"/>
  <c r="R87"/>
  <c r="AO130" i="20"/>
  <c r="AN131"/>
  <c r="AP131" s="1"/>
  <c r="BB129"/>
  <c r="BA129"/>
  <c r="AW129"/>
  <c r="AS129"/>
  <c r="AY129"/>
  <c r="AQ129"/>
  <c r="BC129"/>
  <c r="AU129"/>
  <c r="AT129"/>
  <c r="P52" i="18" s="1"/>
  <c r="AX129" i="20"/>
  <c r="R52" i="18" s="1"/>
  <c r="AR129" i="20"/>
  <c r="O52" i="18" s="1"/>
  <c r="AV129" i="20"/>
  <c r="Q52" i="18" s="1"/>
  <c r="AZ129" i="20"/>
  <c r="S52" i="18" s="1"/>
  <c r="BV52" s="1"/>
  <c r="CB51" l="1"/>
  <c r="F50" i="21"/>
  <c r="AL52" i="18"/>
  <c r="BT52"/>
  <c r="BU52"/>
  <c r="K89" i="19"/>
  <c r="L6"/>
  <c r="AO131" i="20"/>
  <c r="AN132"/>
  <c r="AP132" s="1"/>
  <c r="BC130"/>
  <c r="BA130"/>
  <c r="AY130"/>
  <c r="AW130"/>
  <c r="AU130"/>
  <c r="AS130"/>
  <c r="AQ130"/>
  <c r="AZ130"/>
  <c r="S53" i="18" s="1"/>
  <c r="BV53" s="1"/>
  <c r="AV130" i="20"/>
  <c r="Q53" i="18" s="1"/>
  <c r="AR130" i="20"/>
  <c r="O53" i="18" s="1"/>
  <c r="BB130" i="20"/>
  <c r="AX130"/>
  <c r="R53" i="18" s="1"/>
  <c r="AT130" i="20"/>
  <c r="P53" i="18" s="1"/>
  <c r="CB52" l="1"/>
  <c r="F51" i="21"/>
  <c r="CC52" i="18"/>
  <c r="BU53"/>
  <c r="AL53"/>
  <c r="BT53"/>
  <c r="CC53" s="1"/>
  <c r="I89" i="19"/>
  <c r="L18"/>
  <c r="M18" s="1"/>
  <c r="N18" s="1"/>
  <c r="L19"/>
  <c r="M19" s="1"/>
  <c r="N19" s="1"/>
  <c r="L13"/>
  <c r="L17"/>
  <c r="M17" s="1"/>
  <c r="N17" s="1"/>
  <c r="L15"/>
  <c r="M15" s="1"/>
  <c r="N15" s="1"/>
  <c r="L8"/>
  <c r="M8" s="1"/>
  <c r="N8" s="1"/>
  <c r="BK26" s="1"/>
  <c r="L14"/>
  <c r="M14" s="1"/>
  <c r="N14" s="1"/>
  <c r="L12"/>
  <c r="M12" s="1"/>
  <c r="L11"/>
  <c r="M11" s="1"/>
  <c r="L20"/>
  <c r="M20" s="1"/>
  <c r="N20" s="1"/>
  <c r="L9"/>
  <c r="M9" s="1"/>
  <c r="N9" s="1"/>
  <c r="L16"/>
  <c r="M16" s="1"/>
  <c r="N16" s="1"/>
  <c r="L10"/>
  <c r="M10" s="1"/>
  <c r="N10" s="1"/>
  <c r="L7"/>
  <c r="M7" s="1"/>
  <c r="N7" s="1"/>
  <c r="BK25" s="1"/>
  <c r="AO132" i="20"/>
  <c r="AN133"/>
  <c r="AP133" s="1"/>
  <c r="BB131"/>
  <c r="BA131"/>
  <c r="AW131"/>
  <c r="AS131"/>
  <c r="AY131"/>
  <c r="AQ131"/>
  <c r="BC131"/>
  <c r="AU131"/>
  <c r="AR131"/>
  <c r="O54" i="18" s="1"/>
  <c r="AV131" i="20"/>
  <c r="Q54" i="18" s="1"/>
  <c r="AZ131" i="20"/>
  <c r="S54" i="18" s="1"/>
  <c r="BV54" s="1"/>
  <c r="AT131" i="20"/>
  <c r="P54" i="18" s="1"/>
  <c r="AX131" i="20"/>
  <c r="R54" i="18" s="1"/>
  <c r="CH150" i="19" l="1"/>
  <c r="CH138"/>
  <c r="BI26"/>
  <c r="BI25"/>
  <c r="CH137"/>
  <c r="CL115" s="1"/>
  <c r="BX50" s="1"/>
  <c r="BX72" s="1"/>
  <c r="CI115" s="1"/>
  <c r="AT23" s="1"/>
  <c r="CH147"/>
  <c r="CL125" s="1"/>
  <c r="CB53" i="18"/>
  <c r="F52" i="21"/>
  <c r="CH145" i="19"/>
  <c r="CL123" s="1"/>
  <c r="AW31" s="1"/>
  <c r="CH132"/>
  <c r="CL110" s="1"/>
  <c r="AH43" i="20"/>
  <c r="CL127" i="19"/>
  <c r="AW35" s="1"/>
  <c r="CL112"/>
  <c r="BU54" i="18"/>
  <c r="AL54"/>
  <c r="BT54"/>
  <c r="CC54" s="1"/>
  <c r="AI41" i="20"/>
  <c r="AJ41" s="1"/>
  <c r="AI40"/>
  <c r="AJ40" s="1"/>
  <c r="AI39"/>
  <c r="AJ39" s="1"/>
  <c r="AI38"/>
  <c r="AJ38" s="1"/>
  <c r="CL121" i="19"/>
  <c r="CL120"/>
  <c r="BX55" s="1"/>
  <c r="BX77" s="1"/>
  <c r="CI120" s="1"/>
  <c r="AT28" s="1"/>
  <c r="CL113"/>
  <c r="AW21" s="1"/>
  <c r="CL116"/>
  <c r="AW24" s="1"/>
  <c r="CL118"/>
  <c r="N12"/>
  <c r="BM26" s="1"/>
  <c r="CL114"/>
  <c r="N11"/>
  <c r="BM25" s="1"/>
  <c r="CL117"/>
  <c r="CL129"/>
  <c r="CL119"/>
  <c r="CL128"/>
  <c r="CL124"/>
  <c r="CL126"/>
  <c r="CL122"/>
  <c r="BX65"/>
  <c r="CL111"/>
  <c r="M13"/>
  <c r="N13" s="1"/>
  <c r="AO133" i="20"/>
  <c r="AN134"/>
  <c r="AP134" s="1"/>
  <c r="AZ132"/>
  <c r="S55" i="18" s="1"/>
  <c r="BV55" s="1"/>
  <c r="AV132" i="20"/>
  <c r="Q55" i="18" s="1"/>
  <c r="AR132" i="20"/>
  <c r="O55" i="18" s="1"/>
  <c r="AY132" i="20"/>
  <c r="AQ132"/>
  <c r="AW132"/>
  <c r="BB132"/>
  <c r="AX132"/>
  <c r="R55" i="18" s="1"/>
  <c r="BU55" s="1"/>
  <c r="AT132" i="20"/>
  <c r="P55" i="18" s="1"/>
  <c r="BT55" s="1"/>
  <c r="BC132" i="20"/>
  <c r="AU132"/>
  <c r="BA132"/>
  <c r="AS132"/>
  <c r="CC5" i="19" l="1"/>
  <c r="CD5" s="1"/>
  <c r="CC4"/>
  <c r="CB54" i="18"/>
  <c r="F53" i="21"/>
  <c r="AP2" i="19"/>
  <c r="AH35" i="20"/>
  <c r="AI35" s="1"/>
  <c r="BF22" i="19" s="1"/>
  <c r="AJ32" i="20"/>
  <c r="AK32" s="1"/>
  <c r="BJ19" i="19" s="1"/>
  <c r="AJ34" i="20"/>
  <c r="AK34" s="1"/>
  <c r="BJ21" i="19" s="1"/>
  <c r="AH32" i="20"/>
  <c r="AI32" s="1"/>
  <c r="BF19" i="19" s="1"/>
  <c r="AJ33" i="20"/>
  <c r="AK33" s="1"/>
  <c r="BJ20" i="19" s="1"/>
  <c r="AH34" i="20"/>
  <c r="AI34" s="1"/>
  <c r="BF21" i="19" s="1"/>
  <c r="AH33" i="20"/>
  <c r="AI33" s="1"/>
  <c r="BF20" i="19" s="1"/>
  <c r="AJ31" i="20"/>
  <c r="AK31" s="1"/>
  <c r="BJ18" i="19" s="1"/>
  <c r="AJ35" i="20"/>
  <c r="AK35" s="1"/>
  <c r="BJ22" i="19" s="1"/>
  <c r="AH31" i="20"/>
  <c r="AI31" s="1"/>
  <c r="BF18" i="19" s="1"/>
  <c r="AK38" i="20"/>
  <c r="AL38" s="1"/>
  <c r="BN19" i="19" s="1"/>
  <c r="AK40" i="20"/>
  <c r="AL40" s="1"/>
  <c r="BN21" i="19" s="1"/>
  <c r="BF12" s="1"/>
  <c r="BY43"/>
  <c r="BX62"/>
  <c r="BX84" s="1"/>
  <c r="CI127" s="1"/>
  <c r="AT35" s="1"/>
  <c r="BX47"/>
  <c r="BX69" s="1"/>
  <c r="CI112" s="1"/>
  <c r="AT20" s="1"/>
  <c r="AW20"/>
  <c r="CC55" i="18"/>
  <c r="AL55"/>
  <c r="AW23" i="19"/>
  <c r="AW28"/>
  <c r="AK39" i="20"/>
  <c r="AL39" s="1"/>
  <c r="BN20" i="19" s="1"/>
  <c r="AO14" s="1"/>
  <c r="AK41" i="20"/>
  <c r="AL41" s="1"/>
  <c r="BN22" i="19" s="1"/>
  <c r="BF14" s="1"/>
  <c r="BX56"/>
  <c r="BX78" s="1"/>
  <c r="CI121" s="1"/>
  <c r="AT29" s="1"/>
  <c r="AW29"/>
  <c r="BX51"/>
  <c r="BX73" s="1"/>
  <c r="CI116" s="1"/>
  <c r="AT24" s="1"/>
  <c r="BX58"/>
  <c r="BX80" s="1"/>
  <c r="CI123" s="1"/>
  <c r="AT31" s="1"/>
  <c r="BX53"/>
  <c r="BX75" s="1"/>
  <c r="CI118" s="1"/>
  <c r="AT26" s="1"/>
  <c r="AW26"/>
  <c r="AW22"/>
  <c r="BX49"/>
  <c r="BX71" s="1"/>
  <c r="CI114" s="1"/>
  <c r="AT22" s="1"/>
  <c r="BX2"/>
  <c r="BC5" s="1"/>
  <c r="AW25"/>
  <c r="BX52"/>
  <c r="BX74" s="1"/>
  <c r="CI117" s="1"/>
  <c r="AT25" s="1"/>
  <c r="BX46"/>
  <c r="BX68" s="1"/>
  <c r="CI111" s="1"/>
  <c r="AT19" s="1"/>
  <c r="AW19"/>
  <c r="BX57"/>
  <c r="BX79" s="1"/>
  <c r="CI122" s="1"/>
  <c r="AT30" s="1"/>
  <c r="AW30"/>
  <c r="BX61"/>
  <c r="BX83" s="1"/>
  <c r="CI126" s="1"/>
  <c r="AT34" s="1"/>
  <c r="AW34"/>
  <c r="BX59"/>
  <c r="BX81" s="1"/>
  <c r="CI124" s="1"/>
  <c r="AT32" s="1"/>
  <c r="AW32"/>
  <c r="BX54"/>
  <c r="BX76" s="1"/>
  <c r="CI119" s="1"/>
  <c r="AT27" s="1"/>
  <c r="AW27"/>
  <c r="BX45"/>
  <c r="BX67" s="1"/>
  <c r="AW18"/>
  <c r="BX60"/>
  <c r="BX82" s="1"/>
  <c r="CI125" s="1"/>
  <c r="AT33" s="1"/>
  <c r="AW33"/>
  <c r="BX63"/>
  <c r="BX85" s="1"/>
  <c r="CI128" s="1"/>
  <c r="AT36" s="1"/>
  <c r="AW36"/>
  <c r="BX64"/>
  <c r="BX86" s="1"/>
  <c r="CI129" s="1"/>
  <c r="AT37" s="1"/>
  <c r="AW37"/>
  <c r="GR43"/>
  <c r="GN43"/>
  <c r="GJ43"/>
  <c r="GF43"/>
  <c r="GB43"/>
  <c r="FX43"/>
  <c r="FT43"/>
  <c r="FP43"/>
  <c r="FL43"/>
  <c r="FH43"/>
  <c r="FD43"/>
  <c r="EZ43"/>
  <c r="EV43"/>
  <c r="GU43"/>
  <c r="GQ43"/>
  <c r="GM43"/>
  <c r="GI43"/>
  <c r="GE43"/>
  <c r="GA43"/>
  <c r="FW43"/>
  <c r="FS43"/>
  <c r="FO43"/>
  <c r="FK43"/>
  <c r="FG43"/>
  <c r="FC43"/>
  <c r="EY43"/>
  <c r="EU43"/>
  <c r="EQ43"/>
  <c r="EM43"/>
  <c r="EI43"/>
  <c r="EP43"/>
  <c r="EL43"/>
  <c r="EH43"/>
  <c r="ED43"/>
  <c r="DZ43"/>
  <c r="EG43"/>
  <c r="EC43"/>
  <c r="DY43"/>
  <c r="DV43"/>
  <c r="DR43"/>
  <c r="DN43"/>
  <c r="DJ43"/>
  <c r="DU43"/>
  <c r="DQ43"/>
  <c r="DM43"/>
  <c r="DI43"/>
  <c r="BZ43"/>
  <c r="CB43"/>
  <c r="CD43"/>
  <c r="CF43"/>
  <c r="CH43"/>
  <c r="CJ43"/>
  <c r="CL43"/>
  <c r="CN43"/>
  <c r="CP43"/>
  <c r="CR43"/>
  <c r="CT43"/>
  <c r="CV43"/>
  <c r="CX43"/>
  <c r="CZ43"/>
  <c r="DB43"/>
  <c r="DD43"/>
  <c r="DF43"/>
  <c r="GT43"/>
  <c r="GP43"/>
  <c r="GL43"/>
  <c r="GH43"/>
  <c r="GD43"/>
  <c r="FZ43"/>
  <c r="FV43"/>
  <c r="FR43"/>
  <c r="FN43"/>
  <c r="FJ43"/>
  <c r="FF43"/>
  <c r="FB43"/>
  <c r="EX43"/>
  <c r="ET43"/>
  <c r="GS43"/>
  <c r="GO43"/>
  <c r="GK43"/>
  <c r="GG43"/>
  <c r="GC43"/>
  <c r="FY43"/>
  <c r="FU43"/>
  <c r="FQ43"/>
  <c r="FM43"/>
  <c r="FI43"/>
  <c r="FE43"/>
  <c r="FA43"/>
  <c r="EW43"/>
  <c r="ES43"/>
  <c r="EO43"/>
  <c r="EK43"/>
  <c r="ER43"/>
  <c r="EN43"/>
  <c r="EJ43"/>
  <c r="EF43"/>
  <c r="EB43"/>
  <c r="DX43"/>
  <c r="EE43"/>
  <c r="EA43"/>
  <c r="DW43"/>
  <c r="DT43"/>
  <c r="DP43"/>
  <c r="DL43"/>
  <c r="DH43"/>
  <c r="DS43"/>
  <c r="DO43"/>
  <c r="DK43"/>
  <c r="CA43"/>
  <c r="CC43"/>
  <c r="CE43"/>
  <c r="CG43"/>
  <c r="CI43"/>
  <c r="CK43"/>
  <c r="CM43"/>
  <c r="CO43"/>
  <c r="CQ43"/>
  <c r="CS43"/>
  <c r="CU43"/>
  <c r="CW43"/>
  <c r="CY43"/>
  <c r="DA43"/>
  <c r="DC43"/>
  <c r="DE43"/>
  <c r="DG43"/>
  <c r="AI37" i="20"/>
  <c r="AO134"/>
  <c r="AN135"/>
  <c r="AP135" s="1"/>
  <c r="BA133"/>
  <c r="AW133"/>
  <c r="AS133"/>
  <c r="BB133"/>
  <c r="AX133"/>
  <c r="R56" i="18" s="1"/>
  <c r="AT133" i="20"/>
  <c r="P56" i="18" s="1"/>
  <c r="AY133" i="20"/>
  <c r="AZ133"/>
  <c r="S56" i="18" s="1"/>
  <c r="BV56" s="1"/>
  <c r="AR133" i="20"/>
  <c r="O56" i="18" s="1"/>
  <c r="BC133" i="20"/>
  <c r="AU133"/>
  <c r="AQ133"/>
  <c r="AV133"/>
  <c r="Q56" i="18" s="1"/>
  <c r="CE5" i="19" l="1"/>
  <c r="BS7" s="1"/>
  <c r="CD4"/>
  <c r="CE4" s="1"/>
  <c r="BL7" s="1"/>
  <c r="CB55" i="18"/>
  <c r="F54" i="21"/>
  <c r="BR19" i="19"/>
  <c r="BY45"/>
  <c r="BY67" s="1"/>
  <c r="BR22"/>
  <c r="AL56" i="18"/>
  <c r="BU56"/>
  <c r="BT56"/>
  <c r="BR20" i="19"/>
  <c r="BR21"/>
  <c r="CI110"/>
  <c r="AT18" s="1"/>
  <c r="AJ37" i="20"/>
  <c r="AK37" s="1"/>
  <c r="AO135"/>
  <c r="AN136"/>
  <c r="AP136" s="1"/>
  <c r="AV134"/>
  <c r="Q57" i="18" s="1"/>
  <c r="AW134" i="20"/>
  <c r="BB134"/>
  <c r="AX134"/>
  <c r="R57" i="18" s="1"/>
  <c r="AT134" i="20"/>
  <c r="P57" i="18" s="1"/>
  <c r="BC134" i="20"/>
  <c r="AY134"/>
  <c r="AU134"/>
  <c r="AQ134"/>
  <c r="AZ134"/>
  <c r="S57" i="18" s="1"/>
  <c r="BV57" s="1"/>
  <c r="AR134" i="20"/>
  <c r="O57" i="18" s="1"/>
  <c r="BA134" i="20"/>
  <c r="AS134"/>
  <c r="CB56" i="18" l="1"/>
  <c r="F55" i="21"/>
  <c r="CC56" i="18"/>
  <c r="BU57"/>
  <c r="AL57"/>
  <c r="BT57"/>
  <c r="CC57" s="1"/>
  <c r="AL37" i="20"/>
  <c r="BN18" i="19" s="1"/>
  <c r="AV4" s="1"/>
  <c r="AO136" i="20"/>
  <c r="AN137"/>
  <c r="AP137" s="1"/>
  <c r="BA135"/>
  <c r="AW135"/>
  <c r="AS135"/>
  <c r="BB135"/>
  <c r="AX135"/>
  <c r="R58" i="18" s="1"/>
  <c r="AT135" i="20"/>
  <c r="P58" i="18" s="1"/>
  <c r="BC135" i="20"/>
  <c r="AY135"/>
  <c r="AU135"/>
  <c r="AQ135"/>
  <c r="AZ135"/>
  <c r="S58" i="18" s="1"/>
  <c r="BV58" s="1"/>
  <c r="AV135" i="20"/>
  <c r="Q58" i="18" s="1"/>
  <c r="AR135" i="20"/>
  <c r="O58" i="18" s="1"/>
  <c r="CB57" l="1"/>
  <c r="F56" i="21"/>
  <c r="BR18" i="19"/>
  <c r="AY4"/>
  <c r="AL58" i="18"/>
  <c r="BU58"/>
  <c r="BT58"/>
  <c r="EW16" i="19"/>
  <c r="AO137" i="20"/>
  <c r="AN138"/>
  <c r="AP138" s="1"/>
  <c r="BB136"/>
  <c r="AX136"/>
  <c r="R59" i="18" s="1"/>
  <c r="AT136" i="20"/>
  <c r="P59" i="18" s="1"/>
  <c r="BC136" i="20"/>
  <c r="AY136"/>
  <c r="AU136"/>
  <c r="AQ136"/>
  <c r="AZ136"/>
  <c r="S59" i="18" s="1"/>
  <c r="BV59" s="1"/>
  <c r="AV136" i="20"/>
  <c r="Q59" i="18" s="1"/>
  <c r="AR136" i="20"/>
  <c r="O59" i="18" s="1"/>
  <c r="BA136" i="20"/>
  <c r="AW136"/>
  <c r="AS136"/>
  <c r="CB58" i="18" l="1"/>
  <c r="F57" i="21"/>
  <c r="AL59" i="18"/>
  <c r="BU59"/>
  <c r="CC58"/>
  <c r="BT59"/>
  <c r="CC59" s="1"/>
  <c r="AO138" i="20"/>
  <c r="AN139"/>
  <c r="AP139" s="1"/>
  <c r="BA137"/>
  <c r="AW137"/>
  <c r="AS137"/>
  <c r="BB137"/>
  <c r="AX137"/>
  <c r="R60" i="18" s="1"/>
  <c r="AT137" i="20"/>
  <c r="P60" i="18" s="1"/>
  <c r="BC137" i="20"/>
  <c r="AY137"/>
  <c r="AU137"/>
  <c r="AQ137"/>
  <c r="AZ137"/>
  <c r="S60" i="18" s="1"/>
  <c r="BV60" s="1"/>
  <c r="AV137" i="20"/>
  <c r="Q60" i="18" s="1"/>
  <c r="AR137" i="20"/>
  <c r="O60" i="18" s="1"/>
  <c r="CB59" l="1"/>
  <c r="F58" i="21"/>
  <c r="AL60" i="18"/>
  <c r="BU60"/>
  <c r="BT60"/>
  <c r="AO139" i="20"/>
  <c r="AN140"/>
  <c r="AP140" s="1"/>
  <c r="AZ138"/>
  <c r="S61" i="18" s="1"/>
  <c r="BV61" s="1"/>
  <c r="AV138" i="20"/>
  <c r="Q61" i="18" s="1"/>
  <c r="AR138" i="20"/>
  <c r="O61" i="18" s="1"/>
  <c r="BA138" i="20"/>
  <c r="AW138"/>
  <c r="AS138"/>
  <c r="BB138"/>
  <c r="AX138"/>
  <c r="R61" i="18" s="1"/>
  <c r="BU61" s="1"/>
  <c r="AT138" i="20"/>
  <c r="P61" i="18" s="1"/>
  <c r="BT61" s="1"/>
  <c r="BC138" i="20"/>
  <c r="AY138"/>
  <c r="AU138"/>
  <c r="AQ138"/>
  <c r="CB60" i="18" l="1"/>
  <c r="F59" i="21"/>
  <c r="CC60" i="18"/>
  <c r="CC61"/>
  <c r="AL61"/>
  <c r="BA139" i="20"/>
  <c r="AW139"/>
  <c r="AS139"/>
  <c r="BB139"/>
  <c r="AX139"/>
  <c r="R62" i="18" s="1"/>
  <c r="AT139" i="20"/>
  <c r="P62" i="18" s="1"/>
  <c r="BC139" i="20"/>
  <c r="AY139"/>
  <c r="AU139"/>
  <c r="AQ139"/>
  <c r="AZ139"/>
  <c r="S62" i="18" s="1"/>
  <c r="BV62" s="1"/>
  <c r="AV139" i="20"/>
  <c r="Q62" i="18" s="1"/>
  <c r="AR139" i="20"/>
  <c r="O62" i="18" s="1"/>
  <c r="AO140" i="20"/>
  <c r="AN141"/>
  <c r="AP141" s="1"/>
  <c r="CB61" i="18" l="1"/>
  <c r="F60" i="21"/>
  <c r="AL62" i="18"/>
  <c r="BU62"/>
  <c r="BT62"/>
  <c r="AZ140" i="20"/>
  <c r="S63" i="18" s="1"/>
  <c r="BV63" s="1"/>
  <c r="AV140" i="20"/>
  <c r="Q63" i="18" s="1"/>
  <c r="AR140" i="20"/>
  <c r="O63" i="18" s="1"/>
  <c r="BA140" i="20"/>
  <c r="AW140"/>
  <c r="AS140"/>
  <c r="BB140"/>
  <c r="AX140"/>
  <c r="R63" i="18" s="1"/>
  <c r="BU63" s="1"/>
  <c r="AT140" i="20"/>
  <c r="P63" i="18" s="1"/>
  <c r="BT63" s="1"/>
  <c r="BC140" i="20"/>
  <c r="AY140"/>
  <c r="AU140"/>
  <c r="AQ140"/>
  <c r="AO141"/>
  <c r="AN142"/>
  <c r="AP142" s="1"/>
  <c r="CB62" i="18" l="1"/>
  <c r="F61" i="21"/>
  <c r="CC63" i="18"/>
  <c r="CC62"/>
  <c r="AL63"/>
  <c r="BA141" i="20"/>
  <c r="AW141"/>
  <c r="AS141"/>
  <c r="BB141"/>
  <c r="AX141"/>
  <c r="R64" i="18" s="1"/>
  <c r="AT141" i="20"/>
  <c r="P64" i="18" s="1"/>
  <c r="BC141" i="20"/>
  <c r="AY141"/>
  <c r="AU141"/>
  <c r="AQ141"/>
  <c r="AZ141"/>
  <c r="S64" i="18" s="1"/>
  <c r="BV64" s="1"/>
  <c r="AV141" i="20"/>
  <c r="Q64" i="18" s="1"/>
  <c r="AR141" i="20"/>
  <c r="O64" i="18" s="1"/>
  <c r="AO142" i="20"/>
  <c r="AN143"/>
  <c r="AP143" s="1"/>
  <c r="CB63" i="18" l="1"/>
  <c r="F62" i="21"/>
  <c r="BT64" i="18"/>
  <c r="AL64"/>
  <c r="BU64"/>
  <c r="AO143" i="20"/>
  <c r="AN144"/>
  <c r="AP144" s="1"/>
  <c r="AZ142"/>
  <c r="S65" i="18" s="1"/>
  <c r="BV65" s="1"/>
  <c r="AV142" i="20"/>
  <c r="Q65" i="18" s="1"/>
  <c r="AR142" i="20"/>
  <c r="O65" i="18" s="1"/>
  <c r="BA142" i="20"/>
  <c r="AW142"/>
  <c r="AS142"/>
  <c r="BB142"/>
  <c r="AX142"/>
  <c r="R65" i="18" s="1"/>
  <c r="BU65" s="1"/>
  <c r="AT142" i="20"/>
  <c r="P65" i="18" s="1"/>
  <c r="BT65" s="1"/>
  <c r="BC142" i="20"/>
  <c r="AY142"/>
  <c r="AU142"/>
  <c r="AQ142"/>
  <c r="CB64" i="18" l="1"/>
  <c r="F63" i="21"/>
  <c r="CC64" i="18"/>
  <c r="CC65"/>
  <c r="AL65"/>
  <c r="AO144" i="20"/>
  <c r="AN145"/>
  <c r="AP145" s="1"/>
  <c r="BA143"/>
  <c r="AW143"/>
  <c r="AS143"/>
  <c r="BB143"/>
  <c r="AX143"/>
  <c r="R66" i="18" s="1"/>
  <c r="AT143" i="20"/>
  <c r="P66" i="18" s="1"/>
  <c r="BC143" i="20"/>
  <c r="AY143"/>
  <c r="AU143"/>
  <c r="AQ143"/>
  <c r="AZ143"/>
  <c r="S66" i="18" s="1"/>
  <c r="BV66" s="1"/>
  <c r="AV143" i="20"/>
  <c r="Q66" i="18" s="1"/>
  <c r="AR143" i="20"/>
  <c r="O66" i="18" s="1"/>
  <c r="AL66" l="1"/>
  <c r="CB65"/>
  <c r="F64" i="21"/>
  <c r="BU66" i="18"/>
  <c r="BT66"/>
  <c r="AZ144" i="20"/>
  <c r="S67" i="18" s="1"/>
  <c r="BV67" s="1"/>
  <c r="AV144" i="20"/>
  <c r="Q67" i="18" s="1"/>
  <c r="AR144" i="20"/>
  <c r="O67" i="18" s="1"/>
  <c r="BA144" i="20"/>
  <c r="AW144"/>
  <c r="AS144"/>
  <c r="BB144"/>
  <c r="AX144"/>
  <c r="R67" i="18" s="1"/>
  <c r="BU67" s="1"/>
  <c r="AT144" i="20"/>
  <c r="P67" i="18" s="1"/>
  <c r="BT67" s="1"/>
  <c r="BC144" i="20"/>
  <c r="AY144"/>
  <c r="AU144"/>
  <c r="AQ144"/>
  <c r="AO145"/>
  <c r="AN146"/>
  <c r="AP146" s="1"/>
  <c r="CB66" i="18" l="1"/>
  <c r="F65" i="21"/>
  <c r="CC66" i="18"/>
  <c r="AL67"/>
  <c r="AO146" i="20"/>
  <c r="AN147"/>
  <c r="AP147" s="1"/>
  <c r="BA145"/>
  <c r="AW145"/>
  <c r="AS145"/>
  <c r="BB145"/>
  <c r="AX145"/>
  <c r="R68" i="18" s="1"/>
  <c r="AT145" i="20"/>
  <c r="P68" i="18" s="1"/>
  <c r="BC145" i="20"/>
  <c r="AY145"/>
  <c r="AU145"/>
  <c r="AQ145"/>
  <c r="AZ145"/>
  <c r="S68" i="18" s="1"/>
  <c r="BV68" s="1"/>
  <c r="AV145" i="20"/>
  <c r="Q68" i="18" s="1"/>
  <c r="AR145" i="20"/>
  <c r="O68" i="18" s="1"/>
  <c r="CB67" l="1"/>
  <c r="F66" i="21"/>
  <c r="CC67" i="18"/>
  <c r="AL68"/>
  <c r="BU68"/>
  <c r="BT68"/>
  <c r="AO147" i="20"/>
  <c r="AN148"/>
  <c r="AP148" s="1"/>
  <c r="AZ146"/>
  <c r="AV146"/>
  <c r="AR146"/>
  <c r="BA146"/>
  <c r="AW146"/>
  <c r="AS146"/>
  <c r="BB146"/>
  <c r="AX146"/>
  <c r="AT146"/>
  <c r="BC146"/>
  <c r="AY146"/>
  <c r="AU146"/>
  <c r="AQ146"/>
  <c r="P69" i="18" l="1"/>
  <c r="P142"/>
  <c r="O69"/>
  <c r="O142"/>
  <c r="S69"/>
  <c r="BV69" s="1"/>
  <c r="S142"/>
  <c r="BV142" s="1"/>
  <c r="R69"/>
  <c r="R142"/>
  <c r="Q69"/>
  <c r="Q142"/>
  <c r="CB68"/>
  <c r="F67" i="21"/>
  <c r="CC68" i="18"/>
  <c r="AL69"/>
  <c r="AO148" i="20"/>
  <c r="AN149"/>
  <c r="AP149" s="1"/>
  <c r="BA147"/>
  <c r="AW147"/>
  <c r="AS147"/>
  <c r="BB147"/>
  <c r="AX147"/>
  <c r="R70" i="18" s="1"/>
  <c r="AT147" i="20"/>
  <c r="P70" i="18" s="1"/>
  <c r="BC147" i="20"/>
  <c r="AY147"/>
  <c r="AU147"/>
  <c r="AQ147"/>
  <c r="AZ147"/>
  <c r="S70" i="18" s="1"/>
  <c r="BV70" s="1"/>
  <c r="AV147" i="20"/>
  <c r="Q70" i="18" s="1"/>
  <c r="AR147" i="20"/>
  <c r="O70" i="18" s="1"/>
  <c r="BU69" l="1"/>
  <c r="BT69"/>
  <c r="BU142"/>
  <c r="AL142"/>
  <c r="BT142"/>
  <c r="CC142" s="1"/>
  <c r="CB69"/>
  <c r="F68" i="21"/>
  <c r="AL70" i="18"/>
  <c r="BU70"/>
  <c r="BT70"/>
  <c r="AO149" i="20"/>
  <c r="AN150"/>
  <c r="AP150" s="1"/>
  <c r="AZ148"/>
  <c r="S144" i="18" s="1"/>
  <c r="BV144" s="1"/>
  <c r="AV148" i="20"/>
  <c r="Q144" i="18" s="1"/>
  <c r="AR148" i="20"/>
  <c r="O144" i="18" s="1"/>
  <c r="BA148" i="20"/>
  <c r="AW148"/>
  <c r="AS148"/>
  <c r="BB148"/>
  <c r="AX148"/>
  <c r="R144" i="18" s="1"/>
  <c r="BU144" s="1"/>
  <c r="AT148" i="20"/>
  <c r="P144" i="18" s="1"/>
  <c r="BT144" s="1"/>
  <c r="BC148" i="20"/>
  <c r="AY148"/>
  <c r="AU148"/>
  <c r="AQ148"/>
  <c r="CC69" i="18" l="1"/>
  <c r="CB70"/>
  <c r="CB71" s="1"/>
  <c r="CB72" s="1"/>
  <c r="CB73" s="1"/>
  <c r="CB74" s="1"/>
  <c r="CB75" s="1"/>
  <c r="CB76" s="1"/>
  <c r="CB77" s="1"/>
  <c r="CB78" s="1"/>
  <c r="CB79" s="1"/>
  <c r="CB80" s="1"/>
  <c r="CB81" s="1"/>
  <c r="CB82" s="1"/>
  <c r="CB83" s="1"/>
  <c r="CB84" s="1"/>
  <c r="CB85" s="1"/>
  <c r="CB86" s="1"/>
  <c r="CB87" s="1"/>
  <c r="CB88" s="1"/>
  <c r="CB89" s="1"/>
  <c r="CB90" s="1"/>
  <c r="CB91" s="1"/>
  <c r="CB92" s="1"/>
  <c r="CB93" s="1"/>
  <c r="CB94" s="1"/>
  <c r="CB95" s="1"/>
  <c r="CB96" s="1"/>
  <c r="CB97" s="1"/>
  <c r="CB98" s="1"/>
  <c r="CB99" s="1"/>
  <c r="CB100" s="1"/>
  <c r="CB101" s="1"/>
  <c r="CB102" s="1"/>
  <c r="CB103" s="1"/>
  <c r="CB104" s="1"/>
  <c r="CB105" s="1"/>
  <c r="CB106" s="1"/>
  <c r="CB107" s="1"/>
  <c r="CB108" s="1"/>
  <c r="CB109" s="1"/>
  <c r="CB110" s="1"/>
  <c r="CB111" s="1"/>
  <c r="CB112" s="1"/>
  <c r="CB113" s="1"/>
  <c r="CB114" s="1"/>
  <c r="CB115" s="1"/>
  <c r="CB116" s="1"/>
  <c r="CB117" s="1"/>
  <c r="CB118" s="1"/>
  <c r="CB119" s="1"/>
  <c r="CB120" s="1"/>
  <c r="CB121" s="1"/>
  <c r="CB122" s="1"/>
  <c r="CB123" s="1"/>
  <c r="CB124" s="1"/>
  <c r="CB125" s="1"/>
  <c r="CB126" s="1"/>
  <c r="CB127" s="1"/>
  <c r="CB128" s="1"/>
  <c r="CB129" s="1"/>
  <c r="CB130" s="1"/>
  <c r="CB131" s="1"/>
  <c r="CB132" s="1"/>
  <c r="CB133" s="1"/>
  <c r="CB134" s="1"/>
  <c r="CB135" s="1"/>
  <c r="CB136" s="1"/>
  <c r="CB137" s="1"/>
  <c r="CB138" s="1"/>
  <c r="CB139" s="1"/>
  <c r="CB140" s="1"/>
  <c r="CB141" s="1"/>
  <c r="CB142" s="1"/>
  <c r="CB143" s="1"/>
  <c r="F69" i="21"/>
  <c r="CC70" i="18"/>
  <c r="CC144"/>
  <c r="AL144"/>
  <c r="AO150" i="20"/>
  <c r="AN151"/>
  <c r="AP151" s="1"/>
  <c r="BA149"/>
  <c r="AW149"/>
  <c r="AS149"/>
  <c r="BB149"/>
  <c r="AX149"/>
  <c r="R145" i="18" s="1"/>
  <c r="AT149" i="20"/>
  <c r="P145" i="18" s="1"/>
  <c r="BC149" i="20"/>
  <c r="AY149"/>
  <c r="AU149"/>
  <c r="AQ149"/>
  <c r="AZ149"/>
  <c r="S145" i="18" s="1"/>
  <c r="BV145" s="1"/>
  <c r="AV149" i="20"/>
  <c r="Q145" i="18" s="1"/>
  <c r="AR149" i="20"/>
  <c r="O145" i="18" s="1"/>
  <c r="AL145" l="1"/>
  <c r="CB144"/>
  <c r="F143" i="21"/>
  <c r="BU145" i="18"/>
  <c r="BT145"/>
  <c r="AO151" i="20"/>
  <c r="AN152"/>
  <c r="AP152" s="1"/>
  <c r="BB150"/>
  <c r="AX150"/>
  <c r="R146" i="18" s="1"/>
  <c r="AT150" i="20"/>
  <c r="P146" i="18" s="1"/>
  <c r="BC150" i="20"/>
  <c r="AY150"/>
  <c r="AU150"/>
  <c r="AQ150"/>
  <c r="AZ150"/>
  <c r="S146" i="18" s="1"/>
  <c r="BV146" s="1"/>
  <c r="AV150" i="20"/>
  <c r="Q146" i="18" s="1"/>
  <c r="AR150" i="20"/>
  <c r="O146" i="18" s="1"/>
  <c r="BA150" i="20"/>
  <c r="AW150"/>
  <c r="AS150"/>
  <c r="CB145" i="18" l="1"/>
  <c r="F144" i="21"/>
  <c r="AL146" i="18"/>
  <c r="CC145"/>
  <c r="BU146"/>
  <c r="BT146"/>
  <c r="AO152" i="20"/>
  <c r="AN153"/>
  <c r="AP153" s="1"/>
  <c r="BB151"/>
  <c r="AU151"/>
  <c r="BC151"/>
  <c r="AX151"/>
  <c r="R147" i="18" s="1"/>
  <c r="AW151" i="20"/>
  <c r="AR151"/>
  <c r="O147" i="18" s="1"/>
  <c r="AZ151" i="20"/>
  <c r="S147" i="18" s="1"/>
  <c r="BV147" s="1"/>
  <c r="AQ151" i="20"/>
  <c r="AY151"/>
  <c r="AT151"/>
  <c r="P147" i="18" s="1"/>
  <c r="BT147" s="1"/>
  <c r="AS151" i="20"/>
  <c r="BA151"/>
  <c r="AV151"/>
  <c r="Q147" i="18" s="1"/>
  <c r="CB146" l="1"/>
  <c r="F145" i="21"/>
  <c r="CC146" i="18"/>
  <c r="AL147"/>
  <c r="BU147"/>
  <c r="CC147" s="1"/>
  <c r="AO153" i="20"/>
  <c r="AN154"/>
  <c r="AP154" s="1"/>
  <c r="BA152"/>
  <c r="AS152"/>
  <c r="AX152"/>
  <c r="R148" i="18" s="1"/>
  <c r="BC152" i="20"/>
  <c r="AU152"/>
  <c r="AZ152"/>
  <c r="S148" i="18" s="1"/>
  <c r="BV148" s="1"/>
  <c r="AR152" i="20"/>
  <c r="O148" i="18" s="1"/>
  <c r="AW152" i="20"/>
  <c r="BB152"/>
  <c r="AT152"/>
  <c r="P148" i="18" s="1"/>
  <c r="AY152" i="20"/>
  <c r="AQ152"/>
  <c r="AV152"/>
  <c r="Q148" i="18" s="1"/>
  <c r="CB147" l="1"/>
  <c r="F146" i="21"/>
  <c r="BT148" i="18"/>
  <c r="AL148"/>
  <c r="BU148"/>
  <c r="CC148" s="1"/>
  <c r="AO154" i="20"/>
  <c r="AN155"/>
  <c r="AP155" s="1"/>
  <c r="AV153"/>
  <c r="Q149" i="18" s="1"/>
  <c r="BA153" i="20"/>
  <c r="AS153"/>
  <c r="AX153"/>
  <c r="R149" i="18" s="1"/>
  <c r="BC153" i="20"/>
  <c r="AU153"/>
  <c r="AZ153"/>
  <c r="S149" i="18" s="1"/>
  <c r="BV149" s="1"/>
  <c r="AR153" i="20"/>
  <c r="O149" i="18" s="1"/>
  <c r="AW153" i="20"/>
  <c r="BB153"/>
  <c r="AT153"/>
  <c r="P149" i="18" s="1"/>
  <c r="AY153" i="20"/>
  <c r="AQ153"/>
  <c r="CB148" i="18" l="1"/>
  <c r="F147" i="21"/>
  <c r="BT149" i="18"/>
  <c r="AL149"/>
  <c r="BU149"/>
  <c r="CC149" s="1"/>
  <c r="AO155" i="20"/>
  <c r="AN156"/>
  <c r="AP156" s="1"/>
  <c r="BA154"/>
  <c r="AS154"/>
  <c r="AX154"/>
  <c r="R150" i="18" s="1"/>
  <c r="BC154" i="20"/>
  <c r="AU154"/>
  <c r="AZ154"/>
  <c r="S150" i="18" s="1"/>
  <c r="BV150" s="1"/>
  <c r="AR154" i="20"/>
  <c r="O150" i="18" s="1"/>
  <c r="AW154" i="20"/>
  <c r="BB154"/>
  <c r="AT154"/>
  <c r="P150" i="18" s="1"/>
  <c r="AY154" i="20"/>
  <c r="AQ154"/>
  <c r="AV154"/>
  <c r="Q150" i="18" s="1"/>
  <c r="CB149" l="1"/>
  <c r="F148" i="21"/>
  <c r="BT150" i="18"/>
  <c r="AL150"/>
  <c r="BU150"/>
  <c r="CC150" s="1"/>
  <c r="AO156" i="20"/>
  <c r="AN157"/>
  <c r="AP157" s="1"/>
  <c r="AV155"/>
  <c r="Q151" i="18" s="1"/>
  <c r="BA155" i="20"/>
  <c r="AS155"/>
  <c r="AX155"/>
  <c r="R151" i="18" s="1"/>
  <c r="BC155" i="20"/>
  <c r="AU155"/>
  <c r="AZ155"/>
  <c r="S151" i="18" s="1"/>
  <c r="BV151" s="1"/>
  <c r="AR155" i="20"/>
  <c r="O151" i="18" s="1"/>
  <c r="AW155" i="20"/>
  <c r="BB155"/>
  <c r="AT155"/>
  <c r="P151" i="18" s="1"/>
  <c r="AY155" i="20"/>
  <c r="AQ155"/>
  <c r="CB150" i="18" l="1"/>
  <c r="F149" i="21"/>
  <c r="BT151" i="18"/>
  <c r="AL151"/>
  <c r="BU151"/>
  <c r="CC151" s="1"/>
  <c r="AN158" i="20"/>
  <c r="AP158" s="1"/>
  <c r="AO157"/>
  <c r="BC156"/>
  <c r="AU156"/>
  <c r="AZ156"/>
  <c r="AR156"/>
  <c r="O152" i="18" s="1"/>
  <c r="AW156" i="20"/>
  <c r="BB156"/>
  <c r="AT156"/>
  <c r="P152" i="18" s="1"/>
  <c r="AY156" i="20"/>
  <c r="AQ156"/>
  <c r="AV156"/>
  <c r="Q152" i="18" s="1"/>
  <c r="BA156" i="20"/>
  <c r="AS156"/>
  <c r="AX156"/>
  <c r="R152" i="18" s="1"/>
  <c r="BV152" l="1"/>
  <c r="S152"/>
  <c r="CB151"/>
  <c r="F150" i="21"/>
  <c r="AL152" i="18"/>
  <c r="BU152"/>
  <c r="BT152"/>
  <c r="AV157" i="20"/>
  <c r="Q153" i="18" s="1"/>
  <c r="BA157" i="20"/>
  <c r="AS157"/>
  <c r="AX157"/>
  <c r="R153" i="18" s="1"/>
  <c r="BC157" i="20"/>
  <c r="AU157"/>
  <c r="AZ157"/>
  <c r="S153" i="18" s="1"/>
  <c r="BV153" s="1"/>
  <c r="AR157" i="20"/>
  <c r="O153" i="18" s="1"/>
  <c r="AW157" i="20"/>
  <c r="BB157"/>
  <c r="AT157"/>
  <c r="P153" i="18" s="1"/>
  <c r="AY157" i="20"/>
  <c r="AQ157"/>
  <c r="AN159"/>
  <c r="AP159" s="1"/>
  <c r="AO158"/>
  <c r="BT153" i="18" l="1"/>
  <c r="CB152"/>
  <c r="F151" i="21"/>
  <c r="AL153" i="18"/>
  <c r="BU153"/>
  <c r="CC153" s="1"/>
  <c r="CC152"/>
  <c r="BB158" i="20"/>
  <c r="AX158"/>
  <c r="R154" i="18" s="1"/>
  <c r="AT158" i="20"/>
  <c r="P154" i="18" s="1"/>
  <c r="BC158" i="20"/>
  <c r="AY158"/>
  <c r="AU158"/>
  <c r="AQ158"/>
  <c r="AZ158"/>
  <c r="S154" i="18" s="1"/>
  <c r="BV154" s="1"/>
  <c r="AV158" i="20"/>
  <c r="Q154" i="18" s="1"/>
  <c r="AR158" i="20"/>
  <c r="O154" i="18" s="1"/>
  <c r="BA158" i="20"/>
  <c r="AW158"/>
  <c r="AS158"/>
  <c r="AN160"/>
  <c r="AP160" s="1"/>
  <c r="AO159"/>
  <c r="CB153" i="18" l="1"/>
  <c r="F152" i="21"/>
  <c r="AL154" i="18"/>
  <c r="BT154"/>
  <c r="BU154"/>
  <c r="AZ159" i="20"/>
  <c r="S155" i="18" s="1"/>
  <c r="BV155" s="1"/>
  <c r="AV159" i="20"/>
  <c r="Q155" i="18" s="1"/>
  <c r="AR159" i="20"/>
  <c r="O155" i="18" s="1"/>
  <c r="BA159" i="20"/>
  <c r="AW159"/>
  <c r="AS159"/>
  <c r="BB159"/>
  <c r="AX159"/>
  <c r="R155" i="18" s="1"/>
  <c r="BU155" s="1"/>
  <c r="AT159" i="20"/>
  <c r="P155" i="18" s="1"/>
  <c r="BT155" s="1"/>
  <c r="BC159" i="20"/>
  <c r="AY159"/>
  <c r="AU159"/>
  <c r="AQ159"/>
  <c r="AN161"/>
  <c r="AP161" s="1"/>
  <c r="AO160"/>
  <c r="CB154" i="18" l="1"/>
  <c r="F153" i="21"/>
  <c r="AL155" i="18"/>
  <c r="CC154"/>
  <c r="AN162" i="20"/>
  <c r="AP162" s="1"/>
  <c r="AO161"/>
  <c r="AZ160"/>
  <c r="S156" i="18" s="1"/>
  <c r="BV156" s="1"/>
  <c r="AV160" i="20"/>
  <c r="Q156" i="18" s="1"/>
  <c r="AR160" i="20"/>
  <c r="O156" i="18" s="1"/>
  <c r="BA160" i="20"/>
  <c r="AW160"/>
  <c r="AS160"/>
  <c r="BB160"/>
  <c r="AX160"/>
  <c r="R156" i="18" s="1"/>
  <c r="BU156" s="1"/>
  <c r="AT160" i="20"/>
  <c r="P156" i="18" s="1"/>
  <c r="BT156" s="1"/>
  <c r="BC160" i="20"/>
  <c r="AY160"/>
  <c r="AU160"/>
  <c r="AQ160"/>
  <c r="CB155" i="18" l="1"/>
  <c r="F154" i="21"/>
  <c r="CC155" i="18"/>
  <c r="AL156"/>
  <c r="AZ161" i="20"/>
  <c r="S157" i="18" s="1"/>
  <c r="BV157" s="1"/>
  <c r="AV161" i="20"/>
  <c r="Q157" i="18" s="1"/>
  <c r="AR161" i="20"/>
  <c r="O157" i="18" s="1"/>
  <c r="BA161" i="20"/>
  <c r="AW161"/>
  <c r="AS161"/>
  <c r="BB161"/>
  <c r="AX161"/>
  <c r="R157" i="18" s="1"/>
  <c r="BU157" s="1"/>
  <c r="AT161" i="20"/>
  <c r="P157" i="18" s="1"/>
  <c r="BT157" s="1"/>
  <c r="BC161" i="20"/>
  <c r="AY161"/>
  <c r="AU161"/>
  <c r="AQ161"/>
  <c r="AN163"/>
  <c r="AP163" s="1"/>
  <c r="AO162"/>
  <c r="CB156" i="18" l="1"/>
  <c r="F155" i="21"/>
  <c r="CC156" i="18"/>
  <c r="AL157"/>
  <c r="BB162" i="20"/>
  <c r="AX162"/>
  <c r="R158" i="18" s="1"/>
  <c r="AT162" i="20"/>
  <c r="P158" i="18" s="1"/>
  <c r="BC162" i="20"/>
  <c r="AY162"/>
  <c r="AU162"/>
  <c r="AQ162"/>
  <c r="AZ162"/>
  <c r="S158" i="18" s="1"/>
  <c r="BV158" s="1"/>
  <c r="AV162" i="20"/>
  <c r="Q158" i="18" s="1"/>
  <c r="AR162" i="20"/>
  <c r="O158" i="18" s="1"/>
  <c r="BA162" i="20"/>
  <c r="AW162"/>
  <c r="AS162"/>
  <c r="AN164"/>
  <c r="AP164" s="1"/>
  <c r="AO163"/>
  <c r="CB157" i="18" l="1"/>
  <c r="F156" i="21"/>
  <c r="CC157" i="18"/>
  <c r="AL158"/>
  <c r="BU158"/>
  <c r="BT158"/>
  <c r="AZ163" i="20"/>
  <c r="S159" i="18" s="1"/>
  <c r="BV159" s="1"/>
  <c r="AV163" i="20"/>
  <c r="Q159" i="18" s="1"/>
  <c r="AR163" i="20"/>
  <c r="O159" i="18" s="1"/>
  <c r="BA163" i="20"/>
  <c r="AW163"/>
  <c r="AS163"/>
  <c r="BB163"/>
  <c r="AX163"/>
  <c r="R159" i="18" s="1"/>
  <c r="BU159" s="1"/>
  <c r="AT163" i="20"/>
  <c r="P159" i="18" s="1"/>
  <c r="BT159" s="1"/>
  <c r="BC163" i="20"/>
  <c r="AY163"/>
  <c r="AU163"/>
  <c r="AQ163"/>
  <c r="AN165"/>
  <c r="AP165" s="1"/>
  <c r="AO164"/>
  <c r="CB158" i="18" l="1"/>
  <c r="F157" i="21"/>
  <c r="CC158" i="18"/>
  <c r="CC159"/>
  <c r="AL159"/>
  <c r="AO165" i="20"/>
  <c r="BB164"/>
  <c r="AX164"/>
  <c r="R160" i="18" s="1"/>
  <c r="AT164" i="20"/>
  <c r="P160" i="18" s="1"/>
  <c r="BC164" i="20"/>
  <c r="AY164"/>
  <c r="AU164"/>
  <c r="AQ164"/>
  <c r="AZ164"/>
  <c r="S160" i="18" s="1"/>
  <c r="BV160" s="1"/>
  <c r="AV164" i="20"/>
  <c r="Q160" i="18" s="1"/>
  <c r="AR164" i="20"/>
  <c r="O160" i="18" s="1"/>
  <c r="BA164" i="20"/>
  <c r="AW164"/>
  <c r="AS164"/>
  <c r="CB159" i="18" l="1"/>
  <c r="F158" i="21"/>
  <c r="BT160" i="18"/>
  <c r="AL160"/>
  <c r="BU160"/>
  <c r="CC160" s="1"/>
  <c r="AZ165" i="20"/>
  <c r="S161" i="18" s="1"/>
  <c r="BV161" s="1"/>
  <c r="AV165" i="20"/>
  <c r="Q161" i="18" s="1"/>
  <c r="AR165" i="20"/>
  <c r="O161" i="18" s="1"/>
  <c r="BA165" i="20"/>
  <c r="AW165"/>
  <c r="AS165"/>
  <c r="BB165"/>
  <c r="AX165"/>
  <c r="R161" i="18" s="1"/>
  <c r="BU161" s="1"/>
  <c r="AT165" i="20"/>
  <c r="P161" i="18" s="1"/>
  <c r="BT161" s="1"/>
  <c r="BC165" i="20"/>
  <c r="AY165"/>
  <c r="AU165"/>
  <c r="AQ165"/>
  <c r="CB160" i="18" l="1"/>
  <c r="F159" i="21"/>
  <c r="AL161" i="18"/>
  <c r="CB161" l="1"/>
  <c r="A1170" i="16" s="1"/>
  <c r="F160" i="21"/>
  <c r="CC161" i="18"/>
  <c r="CE2" l="1"/>
  <c r="CE114" s="1"/>
  <c r="CF114" s="1"/>
  <c r="CE10" l="1"/>
  <c r="CF10" s="1"/>
  <c r="CE56"/>
  <c r="CF56" s="1"/>
  <c r="CE152"/>
  <c r="CF152" s="1"/>
  <c r="CE34"/>
  <c r="CF34" s="1"/>
  <c r="CE30"/>
  <c r="CF30" s="1"/>
  <c r="CE29"/>
  <c r="CF29" s="1"/>
  <c r="CE130"/>
  <c r="CF130" s="1"/>
  <c r="CE158"/>
  <c r="CF158" s="1"/>
  <c r="CE37"/>
  <c r="CF37" s="1"/>
  <c r="CE57"/>
  <c r="CF57" s="1"/>
  <c r="CE83"/>
  <c r="CF83" s="1"/>
  <c r="CE70"/>
  <c r="CF70" s="1"/>
  <c r="CE95"/>
  <c r="CF95" s="1"/>
  <c r="CE27"/>
  <c r="CF27" s="1"/>
  <c r="CE132"/>
  <c r="CF132" s="1"/>
  <c r="CE118"/>
  <c r="CF118" s="1"/>
  <c r="CE3"/>
  <c r="CF3" s="1"/>
  <c r="CF2" s="1"/>
  <c r="CE31"/>
  <c r="CF31" s="1"/>
  <c r="CE13"/>
  <c r="CF13" s="1"/>
  <c r="CE6"/>
  <c r="CF6" s="1"/>
  <c r="CE17"/>
  <c r="CF17" s="1"/>
  <c r="CE14"/>
  <c r="CF14" s="1"/>
  <c r="CE64"/>
  <c r="CF64" s="1"/>
  <c r="CE91"/>
  <c r="CF91" s="1"/>
  <c r="CE144"/>
  <c r="CF144" s="1"/>
  <c r="CE133"/>
  <c r="CF133" s="1"/>
  <c r="CE79"/>
  <c r="CF79" s="1"/>
  <c r="CE116"/>
  <c r="CF116" s="1"/>
  <c r="CE86"/>
  <c r="CF86" s="1"/>
  <c r="CE45"/>
  <c r="CF45" s="1"/>
  <c r="CE68"/>
  <c r="CF68" s="1"/>
  <c r="CE142"/>
  <c r="CF142" s="1"/>
  <c r="CE93"/>
  <c r="CF93" s="1"/>
  <c r="CE141"/>
  <c r="CF141" s="1"/>
  <c r="CE33"/>
  <c r="CF33" s="1"/>
  <c r="CE5"/>
  <c r="CF5" s="1"/>
  <c r="CE15"/>
  <c r="CF15" s="1"/>
  <c r="CE110"/>
  <c r="CF110" s="1"/>
  <c r="CE115"/>
  <c r="CF115" s="1"/>
  <c r="CE75"/>
  <c r="CF75" s="1"/>
  <c r="CE105"/>
  <c r="CF105" s="1"/>
  <c r="CE24"/>
  <c r="CF24" s="1"/>
  <c r="CE92"/>
  <c r="CF92" s="1"/>
  <c r="CE135"/>
  <c r="CF135" s="1"/>
  <c r="CE109"/>
  <c r="CF109" s="1"/>
  <c r="CE153"/>
  <c r="CF153" s="1"/>
  <c r="CE18"/>
  <c r="CF18" s="1"/>
  <c r="CE88"/>
  <c r="CF88" s="1"/>
  <c r="CE146"/>
  <c r="CF146" s="1"/>
  <c r="CE160"/>
  <c r="CF160" s="1"/>
  <c r="CE90"/>
  <c r="CF90" s="1"/>
  <c r="CE97"/>
  <c r="CF97" s="1"/>
  <c r="CE38"/>
  <c r="CF38" s="1"/>
  <c r="CE35"/>
  <c r="CF35" s="1"/>
  <c r="CE129"/>
  <c r="CF129" s="1"/>
  <c r="CE26"/>
  <c r="CF26" s="1"/>
  <c r="CE51"/>
  <c r="CF51" s="1"/>
  <c r="CE136"/>
  <c r="CF136" s="1"/>
  <c r="CE71"/>
  <c r="CF71" s="1"/>
  <c r="CE48"/>
  <c r="CF48" s="1"/>
  <c r="CE53"/>
  <c r="CF53" s="1"/>
  <c r="CE134"/>
  <c r="CF134" s="1"/>
  <c r="CE155"/>
  <c r="CF155" s="1"/>
  <c r="CE63"/>
  <c r="CF63" s="1"/>
  <c r="CE62"/>
  <c r="CF62" s="1"/>
  <c r="CE127"/>
  <c r="CF127" s="1"/>
  <c r="CE8"/>
  <c r="CF8" s="1"/>
  <c r="CE76"/>
  <c r="CF76" s="1"/>
  <c r="CE123"/>
  <c r="CF123" s="1"/>
  <c r="CE46"/>
  <c r="CF46" s="1"/>
  <c r="CE102"/>
  <c r="CF102" s="1"/>
  <c r="CE108"/>
  <c r="CF108" s="1"/>
  <c r="CE44"/>
  <c r="CF44" s="1"/>
  <c r="CE42"/>
  <c r="CF42" s="1"/>
  <c r="CE67"/>
  <c r="CF67" s="1"/>
  <c r="CE9"/>
  <c r="CF9" s="1"/>
  <c r="CE143"/>
  <c r="CF143" s="1"/>
  <c r="CE112"/>
  <c r="CF112" s="1"/>
  <c r="CE69"/>
  <c r="CF69" s="1"/>
  <c r="CE138"/>
  <c r="CF138" s="1"/>
  <c r="CE104"/>
  <c r="CF104" s="1"/>
  <c r="CE131"/>
  <c r="CF131" s="1"/>
  <c r="CE78"/>
  <c r="CF78" s="1"/>
  <c r="CE111"/>
  <c r="CF111" s="1"/>
  <c r="CE82"/>
  <c r="CF82" s="1"/>
  <c r="CE106"/>
  <c r="CF106" s="1"/>
  <c r="CE66"/>
  <c r="CF66" s="1"/>
  <c r="CE60"/>
  <c r="CF60" s="1"/>
  <c r="CE47"/>
  <c r="CF47" s="1"/>
  <c r="CE103"/>
  <c r="CF103" s="1"/>
  <c r="CE49"/>
  <c r="CF49" s="1"/>
  <c r="CE32"/>
  <c r="CF32" s="1"/>
  <c r="CE149"/>
  <c r="CF149" s="1"/>
  <c r="CE59"/>
  <c r="CF59" s="1"/>
  <c r="CE87"/>
  <c r="CF87" s="1"/>
  <c r="CE28"/>
  <c r="CF28" s="1"/>
  <c r="CE98"/>
  <c r="CF98" s="1"/>
  <c r="CE117"/>
  <c r="CF117" s="1"/>
  <c r="CE154"/>
  <c r="CF154" s="1"/>
  <c r="CE7"/>
  <c r="CF7" s="1"/>
  <c r="CE43"/>
  <c r="CF43" s="1"/>
  <c r="CE52"/>
  <c r="CF52" s="1"/>
  <c r="CE100"/>
  <c r="CF100" s="1"/>
  <c r="CE121"/>
  <c r="CF121" s="1"/>
  <c r="CE150"/>
  <c r="CF150" s="1"/>
  <c r="CE126"/>
  <c r="CF126" s="1"/>
  <c r="CE54"/>
  <c r="CF54" s="1"/>
  <c r="CE36"/>
  <c r="CF36" s="1"/>
  <c r="CE50"/>
  <c r="CF50" s="1"/>
  <c r="CE39"/>
  <c r="CF39" s="1"/>
  <c r="CE161"/>
  <c r="CF161" s="1"/>
  <c r="CE61"/>
  <c r="CF61" s="1"/>
  <c r="CE21"/>
  <c r="CF21" s="1"/>
  <c r="CE77"/>
  <c r="CF77" s="1"/>
  <c r="CE23"/>
  <c r="CF23" s="1"/>
  <c r="CE16"/>
  <c r="CF16" s="1"/>
  <c r="CE156"/>
  <c r="CF156" s="1"/>
  <c r="CE148"/>
  <c r="CF148" s="1"/>
  <c r="CE84"/>
  <c r="CF84" s="1"/>
  <c r="CE72"/>
  <c r="CF72" s="1"/>
  <c r="CE139"/>
  <c r="CF139" s="1"/>
  <c r="CE145"/>
  <c r="CF145" s="1"/>
  <c r="CE137"/>
  <c r="CF137" s="1"/>
  <c r="CE99"/>
  <c r="CF99" s="1"/>
  <c r="CE40"/>
  <c r="CF40" s="1"/>
  <c r="CE11"/>
  <c r="CF11" s="1"/>
  <c r="CE94"/>
  <c r="CF94" s="1"/>
  <c r="CE73"/>
  <c r="CF73" s="1"/>
  <c r="CE107"/>
  <c r="CF107" s="1"/>
  <c r="CE4"/>
  <c r="CF4" s="1"/>
  <c r="CE120"/>
  <c r="CF120" s="1"/>
  <c r="CE25"/>
  <c r="CF25" s="1"/>
  <c r="CE147"/>
  <c r="CF147" s="1"/>
  <c r="CE81"/>
  <c r="CF81" s="1"/>
  <c r="CE12"/>
  <c r="CF12" s="1"/>
  <c r="CE58"/>
  <c r="CF58" s="1"/>
  <c r="CE119"/>
  <c r="CF119" s="1"/>
  <c r="CE96"/>
  <c r="CF96" s="1"/>
  <c r="CE80"/>
  <c r="CF80" s="1"/>
  <c r="CE41"/>
  <c r="CF41" s="1"/>
  <c r="CE122"/>
  <c r="CF122" s="1"/>
  <c r="CE151"/>
  <c r="CF151" s="1"/>
  <c r="CE19"/>
  <c r="CF19" s="1"/>
  <c r="CE22"/>
  <c r="CF22" s="1"/>
  <c r="CE65"/>
  <c r="CF65" s="1"/>
  <c r="CE85"/>
  <c r="CF85" s="1"/>
  <c r="CE55"/>
  <c r="CF55" s="1"/>
  <c r="CE125"/>
  <c r="CF125" s="1"/>
  <c r="CE89"/>
  <c r="CF89" s="1"/>
  <c r="CE20"/>
  <c r="CF20" s="1"/>
  <c r="CE74"/>
  <c r="CF74" s="1"/>
  <c r="CE128"/>
  <c r="CF128" s="1"/>
  <c r="CE113"/>
  <c r="CF113" s="1"/>
  <c r="CE124"/>
  <c r="CF124" s="1"/>
  <c r="CE140"/>
  <c r="CF140" s="1"/>
  <c r="CE101"/>
  <c r="CF101" s="1"/>
  <c r="CE157"/>
  <c r="CF157" s="1"/>
  <c r="CE159"/>
  <c r="CF159" s="1"/>
  <c r="CH3" l="1"/>
  <c r="A1176" i="16" s="1"/>
  <c r="BX48" i="19" l="1"/>
  <c r="BX70" l="1"/>
  <c r="BX105" l="1"/>
  <c r="BY62" s="1"/>
  <c r="BY84" s="1"/>
  <c r="BX107"/>
  <c r="BY64" s="1"/>
  <c r="BY86" s="1"/>
  <c r="BX101"/>
  <c r="BY58" s="1"/>
  <c r="BY80" s="1"/>
  <c r="BX99"/>
  <c r="BY56" s="1"/>
  <c r="BY78" s="1"/>
  <c r="BX97"/>
  <c r="BY54" s="1"/>
  <c r="BY76" s="1"/>
  <c r="BX103"/>
  <c r="BY60" s="1"/>
  <c r="BY82" s="1"/>
  <c r="BX95"/>
  <c r="BY52" s="1"/>
  <c r="BY74" s="1"/>
  <c r="BX93"/>
  <c r="BY50" s="1"/>
  <c r="BY72" s="1"/>
  <c r="BX91"/>
  <c r="BY48" s="1"/>
  <c r="BY70" s="1"/>
  <c r="BX89"/>
  <c r="BY46" s="1"/>
  <c r="BX104"/>
  <c r="BY61" s="1"/>
  <c r="BY83" s="1"/>
  <c r="BX106"/>
  <c r="BY63" s="1"/>
  <c r="BY85" s="1"/>
  <c r="BX100"/>
  <c r="BY57" s="1"/>
  <c r="BY79" s="1"/>
  <c r="BX98"/>
  <c r="BY55" s="1"/>
  <c r="BY77" s="1"/>
  <c r="BX96"/>
  <c r="BY53" s="1"/>
  <c r="BY75" s="1"/>
  <c r="BX102"/>
  <c r="BY59" s="1"/>
  <c r="BY81" s="1"/>
  <c r="BX94"/>
  <c r="BY51" s="1"/>
  <c r="BY73" s="1"/>
  <c r="BX92"/>
  <c r="BY49" s="1"/>
  <c r="BY71" s="1"/>
  <c r="BX90"/>
  <c r="BY47" s="1"/>
  <c r="BY69" s="1"/>
  <c r="CI113"/>
  <c r="AT21" s="1"/>
  <c r="BY68" l="1"/>
  <c r="BY65"/>
  <c r="BY106" l="1"/>
  <c r="BZ63" s="1"/>
  <c r="BZ85" s="1"/>
  <c r="BY103"/>
  <c r="BZ60" s="1"/>
  <c r="BZ82" s="1"/>
  <c r="BY104"/>
  <c r="BZ61" s="1"/>
  <c r="BZ83" s="1"/>
  <c r="BY100"/>
  <c r="BZ57" s="1"/>
  <c r="BZ79" s="1"/>
  <c r="BY98"/>
  <c r="BZ55" s="1"/>
  <c r="BZ77" s="1"/>
  <c r="BY96"/>
  <c r="BZ53" s="1"/>
  <c r="BZ75" s="1"/>
  <c r="BY94"/>
  <c r="BZ51" s="1"/>
  <c r="BZ73" s="1"/>
  <c r="BY92"/>
  <c r="BZ49" s="1"/>
  <c r="BZ71" s="1"/>
  <c r="BY90"/>
  <c r="BZ47" s="1"/>
  <c r="BZ69" s="1"/>
  <c r="BY107"/>
  <c r="BZ64" s="1"/>
  <c r="BZ86" s="1"/>
  <c r="BY105"/>
  <c r="BZ62" s="1"/>
  <c r="BZ84" s="1"/>
  <c r="BY102"/>
  <c r="BZ59" s="1"/>
  <c r="BZ81" s="1"/>
  <c r="BY101"/>
  <c r="BZ58" s="1"/>
  <c r="BZ80" s="1"/>
  <c r="BY99"/>
  <c r="BZ56" s="1"/>
  <c r="BZ78" s="1"/>
  <c r="BY97"/>
  <c r="BZ54" s="1"/>
  <c r="BZ76" s="1"/>
  <c r="BY95"/>
  <c r="BZ52" s="1"/>
  <c r="BZ74" s="1"/>
  <c r="BY93"/>
  <c r="BZ50" s="1"/>
  <c r="BZ72" s="1"/>
  <c r="BY91"/>
  <c r="BZ48" s="1"/>
  <c r="BZ70" s="1"/>
  <c r="BY89"/>
  <c r="BZ46" s="1"/>
  <c r="BZ68" s="1"/>
  <c r="BZ45"/>
  <c r="BZ65" l="1"/>
  <c r="BZ67"/>
  <c r="BZ104" l="1"/>
  <c r="CA61" s="1"/>
  <c r="CA83" s="1"/>
  <c r="BZ103"/>
  <c r="CA60" s="1"/>
  <c r="CA82" s="1"/>
  <c r="BZ102"/>
  <c r="CA59" s="1"/>
  <c r="CA81" s="1"/>
  <c r="BZ101"/>
  <c r="CA58" s="1"/>
  <c r="CA80" s="1"/>
  <c r="BZ100"/>
  <c r="CA57" s="1"/>
  <c r="CA79" s="1"/>
  <c r="BZ99"/>
  <c r="CA56" s="1"/>
  <c r="CA78" s="1"/>
  <c r="BZ98"/>
  <c r="CA55" s="1"/>
  <c r="CA77" s="1"/>
  <c r="BZ97"/>
  <c r="CA54" s="1"/>
  <c r="CA76" s="1"/>
  <c r="BZ96"/>
  <c r="CA53" s="1"/>
  <c r="CA75" s="1"/>
  <c r="BZ107"/>
  <c r="CA64" s="1"/>
  <c r="CA86" s="1"/>
  <c r="BZ106"/>
  <c r="CA63" s="1"/>
  <c r="CA85" s="1"/>
  <c r="BZ105"/>
  <c r="CA62" s="1"/>
  <c r="CA84" s="1"/>
  <c r="BZ95"/>
  <c r="CA52" s="1"/>
  <c r="CA74" s="1"/>
  <c r="BZ94"/>
  <c r="CA51" s="1"/>
  <c r="CA73" s="1"/>
  <c r="BZ93"/>
  <c r="CA50" s="1"/>
  <c r="CA72" s="1"/>
  <c r="BZ92"/>
  <c r="CA49" s="1"/>
  <c r="CA71" s="1"/>
  <c r="BZ91"/>
  <c r="CA48" s="1"/>
  <c r="CA70" s="1"/>
  <c r="BZ90"/>
  <c r="CA47" s="1"/>
  <c r="CA69" s="1"/>
  <c r="BZ89"/>
  <c r="CA46" s="1"/>
  <c r="CA68" s="1"/>
  <c r="CA45"/>
  <c r="CA65" l="1"/>
  <c r="CA67"/>
  <c r="CA107" l="1"/>
  <c r="CB64" s="1"/>
  <c r="CB86" s="1"/>
  <c r="CA106"/>
  <c r="CB63" s="1"/>
  <c r="CB85" s="1"/>
  <c r="CA105"/>
  <c r="CB62" s="1"/>
  <c r="CB84" s="1"/>
  <c r="CA104"/>
  <c r="CB61" s="1"/>
  <c r="CB83" s="1"/>
  <c r="CA103"/>
  <c r="CB60" s="1"/>
  <c r="CB82" s="1"/>
  <c r="CA102"/>
  <c r="CB59" s="1"/>
  <c r="CB81" s="1"/>
  <c r="CA101"/>
  <c r="CB58" s="1"/>
  <c r="CB80" s="1"/>
  <c r="CA100"/>
  <c r="CB57" s="1"/>
  <c r="CB79" s="1"/>
  <c r="CA99"/>
  <c r="CB56" s="1"/>
  <c r="CB78" s="1"/>
  <c r="CA98"/>
  <c r="CB55" s="1"/>
  <c r="CB77" s="1"/>
  <c r="CA97"/>
  <c r="CB54" s="1"/>
  <c r="CB76" s="1"/>
  <c r="CA96"/>
  <c r="CB53" s="1"/>
  <c r="CB75" s="1"/>
  <c r="CA95"/>
  <c r="CB52" s="1"/>
  <c r="CB74" s="1"/>
  <c r="CA94"/>
  <c r="CB51" s="1"/>
  <c r="CB73" s="1"/>
  <c r="CA93"/>
  <c r="CB50" s="1"/>
  <c r="CB72" s="1"/>
  <c r="CA92"/>
  <c r="CB49" s="1"/>
  <c r="CB71" s="1"/>
  <c r="CA91"/>
  <c r="CB48" s="1"/>
  <c r="CB70" s="1"/>
  <c r="CA90"/>
  <c r="CB47" s="1"/>
  <c r="CB69" s="1"/>
  <c r="CA89"/>
  <c r="CB46" s="1"/>
  <c r="CB68" s="1"/>
  <c r="CB45"/>
  <c r="CB67" l="1"/>
  <c r="CB65"/>
  <c r="CB104" l="1"/>
  <c r="CC61" s="1"/>
  <c r="CC83" s="1"/>
  <c r="CB107"/>
  <c r="CC64" s="1"/>
  <c r="CC86" s="1"/>
  <c r="CB106"/>
  <c r="CC63" s="1"/>
  <c r="CC85" s="1"/>
  <c r="CB105"/>
  <c r="CC62" s="1"/>
  <c r="CC84" s="1"/>
  <c r="CB101"/>
  <c r="CC58" s="1"/>
  <c r="CC80" s="1"/>
  <c r="CB100"/>
  <c r="CC57" s="1"/>
  <c r="CC79" s="1"/>
  <c r="CB99"/>
  <c r="CC56" s="1"/>
  <c r="CC78" s="1"/>
  <c r="CB98"/>
  <c r="CC55" s="1"/>
  <c r="CC77" s="1"/>
  <c r="CB97"/>
  <c r="CC54" s="1"/>
  <c r="CC76" s="1"/>
  <c r="CB96"/>
  <c r="CC53" s="1"/>
  <c r="CC75" s="1"/>
  <c r="CB95"/>
  <c r="CC52" s="1"/>
  <c r="CC74" s="1"/>
  <c r="CB94"/>
  <c r="CC51" s="1"/>
  <c r="CC73" s="1"/>
  <c r="CB93"/>
  <c r="CC50" s="1"/>
  <c r="CC72" s="1"/>
  <c r="CB92"/>
  <c r="CC49" s="1"/>
  <c r="CC71" s="1"/>
  <c r="CB91"/>
  <c r="CC48" s="1"/>
  <c r="CC70" s="1"/>
  <c r="CB90"/>
  <c r="CC47" s="1"/>
  <c r="CC69" s="1"/>
  <c r="CB89"/>
  <c r="CC46" s="1"/>
  <c r="CC68" s="1"/>
  <c r="CB103"/>
  <c r="CC60" s="1"/>
  <c r="CC82" s="1"/>
  <c r="CB102"/>
  <c r="CC59" s="1"/>
  <c r="CC81" s="1"/>
  <c r="CC45"/>
  <c r="CC67" l="1"/>
  <c r="CC65"/>
  <c r="CC107" l="1"/>
  <c r="CD64" s="1"/>
  <c r="CD86" s="1"/>
  <c r="CC106"/>
  <c r="CD63" s="1"/>
  <c r="CD85" s="1"/>
  <c r="CC105"/>
  <c r="CD62" s="1"/>
  <c r="CD84" s="1"/>
  <c r="CC103"/>
  <c r="CD60" s="1"/>
  <c r="CD82" s="1"/>
  <c r="CC102"/>
  <c r="CD59" s="1"/>
  <c r="CD81" s="1"/>
  <c r="CC104"/>
  <c r="CD61" s="1"/>
  <c r="CD83" s="1"/>
  <c r="CC101"/>
  <c r="CD58" s="1"/>
  <c r="CD80" s="1"/>
  <c r="CC100"/>
  <c r="CD57" s="1"/>
  <c r="CD79" s="1"/>
  <c r="CC99"/>
  <c r="CD56" s="1"/>
  <c r="CD78" s="1"/>
  <c r="CC98"/>
  <c r="CD55" s="1"/>
  <c r="CD77" s="1"/>
  <c r="CC97"/>
  <c r="CD54" s="1"/>
  <c r="CD76" s="1"/>
  <c r="CC96"/>
  <c r="CD53" s="1"/>
  <c r="CD75" s="1"/>
  <c r="CC95"/>
  <c r="CD52" s="1"/>
  <c r="CD74" s="1"/>
  <c r="CC94"/>
  <c r="CD51" s="1"/>
  <c r="CD73" s="1"/>
  <c r="CC93"/>
  <c r="CD50" s="1"/>
  <c r="CD72" s="1"/>
  <c r="CC92"/>
  <c r="CD49" s="1"/>
  <c r="CD71" s="1"/>
  <c r="CC91"/>
  <c r="CD48" s="1"/>
  <c r="CD70" s="1"/>
  <c r="CC90"/>
  <c r="CD47" s="1"/>
  <c r="CD69" s="1"/>
  <c r="CC89"/>
  <c r="CD46" s="1"/>
  <c r="CD68" s="1"/>
  <c r="CD45"/>
  <c r="CD67" l="1"/>
  <c r="CD65"/>
  <c r="CD104" l="1"/>
  <c r="CE61" s="1"/>
  <c r="CE83" s="1"/>
  <c r="CD107"/>
  <c r="CE64" s="1"/>
  <c r="CE86" s="1"/>
  <c r="CD106"/>
  <c r="CE63" s="1"/>
  <c r="CE85" s="1"/>
  <c r="CD105"/>
  <c r="CE62" s="1"/>
  <c r="CE84" s="1"/>
  <c r="CD103"/>
  <c r="CE60" s="1"/>
  <c r="CE82" s="1"/>
  <c r="CD102"/>
  <c r="CE59" s="1"/>
  <c r="CE81" s="1"/>
  <c r="CD101"/>
  <c r="CE58" s="1"/>
  <c r="CE80" s="1"/>
  <c r="CD100"/>
  <c r="CE57" s="1"/>
  <c r="CE79" s="1"/>
  <c r="CD99"/>
  <c r="CE56" s="1"/>
  <c r="CE78" s="1"/>
  <c r="CD98"/>
  <c r="CE55" s="1"/>
  <c r="CE77" s="1"/>
  <c r="CD97"/>
  <c r="CE54" s="1"/>
  <c r="CE76" s="1"/>
  <c r="CD96"/>
  <c r="CE53" s="1"/>
  <c r="CE75" s="1"/>
  <c r="CD95"/>
  <c r="CE52" s="1"/>
  <c r="CE74" s="1"/>
  <c r="CD94"/>
  <c r="CE51" s="1"/>
  <c r="CE73" s="1"/>
  <c r="CD93"/>
  <c r="CE50" s="1"/>
  <c r="CE72" s="1"/>
  <c r="CD92"/>
  <c r="CE49" s="1"/>
  <c r="CE71" s="1"/>
  <c r="CD91"/>
  <c r="CE48" s="1"/>
  <c r="CE70" s="1"/>
  <c r="CD90"/>
  <c r="CE47" s="1"/>
  <c r="CE69" s="1"/>
  <c r="CD89"/>
  <c r="CE46" s="1"/>
  <c r="CE68" s="1"/>
  <c r="CE45"/>
  <c r="CE65" l="1"/>
  <c r="CE67"/>
  <c r="CE107" l="1"/>
  <c r="CF64" s="1"/>
  <c r="CF86" s="1"/>
  <c r="CE106"/>
  <c r="CF63" s="1"/>
  <c r="CF85" s="1"/>
  <c r="CE105"/>
  <c r="CF62" s="1"/>
  <c r="CF84" s="1"/>
  <c r="CE104"/>
  <c r="CF61" s="1"/>
  <c r="CF83" s="1"/>
  <c r="CE103"/>
  <c r="CF60" s="1"/>
  <c r="CF82" s="1"/>
  <c r="CE102"/>
  <c r="CF59" s="1"/>
  <c r="CF81" s="1"/>
  <c r="CE101"/>
  <c r="CF58" s="1"/>
  <c r="CF80" s="1"/>
  <c r="CE100"/>
  <c r="CF57" s="1"/>
  <c r="CF79" s="1"/>
  <c r="CE99"/>
  <c r="CF56" s="1"/>
  <c r="CF78" s="1"/>
  <c r="CE98"/>
  <c r="CF55" s="1"/>
  <c r="CF77" s="1"/>
  <c r="CE97"/>
  <c r="CF54" s="1"/>
  <c r="CF76" s="1"/>
  <c r="CE96"/>
  <c r="CF53" s="1"/>
  <c r="CF75" s="1"/>
  <c r="CE95"/>
  <c r="CF52" s="1"/>
  <c r="CF74" s="1"/>
  <c r="CE94"/>
  <c r="CF51" s="1"/>
  <c r="CF73" s="1"/>
  <c r="CE93"/>
  <c r="CF50" s="1"/>
  <c r="CF72" s="1"/>
  <c r="CE92"/>
  <c r="CF49" s="1"/>
  <c r="CF71" s="1"/>
  <c r="CE91"/>
  <c r="CF48" s="1"/>
  <c r="CF70" s="1"/>
  <c r="CE90"/>
  <c r="CF47" s="1"/>
  <c r="CF69" s="1"/>
  <c r="CE89"/>
  <c r="CF46" s="1"/>
  <c r="CF68" s="1"/>
  <c r="CF45"/>
  <c r="CF65" l="1"/>
  <c r="CF67"/>
  <c r="CF104" l="1"/>
  <c r="CF107"/>
  <c r="CF106"/>
  <c r="CF105"/>
  <c r="CF101"/>
  <c r="CG58" s="1"/>
  <c r="CG80" s="1"/>
  <c r="CF100"/>
  <c r="CG57" s="1"/>
  <c r="CG79" s="1"/>
  <c r="CF99"/>
  <c r="CG56" s="1"/>
  <c r="CG78" s="1"/>
  <c r="CF98"/>
  <c r="CG55" s="1"/>
  <c r="CG77" s="1"/>
  <c r="CF97"/>
  <c r="CG54" s="1"/>
  <c r="CG76" s="1"/>
  <c r="CF96"/>
  <c r="CG53" s="1"/>
  <c r="CG75" s="1"/>
  <c r="CF103"/>
  <c r="CG60" s="1"/>
  <c r="CG82" s="1"/>
  <c r="CF102"/>
  <c r="CG59" s="1"/>
  <c r="CG81" s="1"/>
  <c r="CF95"/>
  <c r="CG52" s="1"/>
  <c r="CG74" s="1"/>
  <c r="CF94"/>
  <c r="CG51" s="1"/>
  <c r="CG73" s="1"/>
  <c r="CF93"/>
  <c r="CG50" s="1"/>
  <c r="CG72" s="1"/>
  <c r="CF92"/>
  <c r="CG49" s="1"/>
  <c r="CG71" s="1"/>
  <c r="CF91"/>
  <c r="CG48" s="1"/>
  <c r="CG70" s="1"/>
  <c r="CF90"/>
  <c r="CG47" s="1"/>
  <c r="CG69" s="1"/>
  <c r="CF89"/>
  <c r="CG46" s="1"/>
  <c r="CG68" s="1"/>
  <c r="CG62"/>
  <c r="CG84" s="1"/>
  <c r="CG63"/>
  <c r="CG85" s="1"/>
  <c r="CG64"/>
  <c r="CG86" s="1"/>
  <c r="CG61"/>
  <c r="CG83" s="1"/>
  <c r="CG45"/>
  <c r="CG65" l="1"/>
  <c r="CG67"/>
  <c r="CG107" l="1"/>
  <c r="CH64" s="1"/>
  <c r="CH86" s="1"/>
  <c r="CG106"/>
  <c r="CH63" s="1"/>
  <c r="CH85" s="1"/>
  <c r="CG105"/>
  <c r="CH62" s="1"/>
  <c r="CH84" s="1"/>
  <c r="CG103"/>
  <c r="CH60" s="1"/>
  <c r="CH82" s="1"/>
  <c r="CG102"/>
  <c r="CH59" s="1"/>
  <c r="CH81" s="1"/>
  <c r="CG104"/>
  <c r="CH61" s="1"/>
  <c r="CH83" s="1"/>
  <c r="CG101"/>
  <c r="CH58" s="1"/>
  <c r="CH80" s="1"/>
  <c r="CG100"/>
  <c r="CH57" s="1"/>
  <c r="CH79" s="1"/>
  <c r="CG99"/>
  <c r="CH56" s="1"/>
  <c r="CH78" s="1"/>
  <c r="CG98"/>
  <c r="CH55" s="1"/>
  <c r="CH77" s="1"/>
  <c r="CG97"/>
  <c r="CH54" s="1"/>
  <c r="CH76" s="1"/>
  <c r="CG96"/>
  <c r="CH53" s="1"/>
  <c r="CH75" s="1"/>
  <c r="CG95"/>
  <c r="CH52" s="1"/>
  <c r="CH74" s="1"/>
  <c r="CG94"/>
  <c r="CH51" s="1"/>
  <c r="CH73" s="1"/>
  <c r="CG93"/>
  <c r="CH50" s="1"/>
  <c r="CH72" s="1"/>
  <c r="CG92"/>
  <c r="CH49" s="1"/>
  <c r="CH71" s="1"/>
  <c r="CG91"/>
  <c r="CH48" s="1"/>
  <c r="CH70" s="1"/>
  <c r="CG90"/>
  <c r="CH47" s="1"/>
  <c r="CH69" s="1"/>
  <c r="CG89"/>
  <c r="CH46" s="1"/>
  <c r="CH68" s="1"/>
  <c r="CH45"/>
  <c r="CH65" l="1"/>
  <c r="CH67"/>
  <c r="CH104" l="1"/>
  <c r="CI61" s="1"/>
  <c r="CI83" s="1"/>
  <c r="CH103"/>
  <c r="CI60" s="1"/>
  <c r="CI82" s="1"/>
  <c r="CH102"/>
  <c r="CI59" s="1"/>
  <c r="CI81" s="1"/>
  <c r="CH101"/>
  <c r="CI58" s="1"/>
  <c r="CI80" s="1"/>
  <c r="CH100"/>
  <c r="CI57" s="1"/>
  <c r="CI79" s="1"/>
  <c r="CH99"/>
  <c r="CI56" s="1"/>
  <c r="CI78" s="1"/>
  <c r="CH98"/>
  <c r="CI55" s="1"/>
  <c r="CI77" s="1"/>
  <c r="CH97"/>
  <c r="CI54" s="1"/>
  <c r="CI76" s="1"/>
  <c r="CH96"/>
  <c r="CI53" s="1"/>
  <c r="CI75" s="1"/>
  <c r="CH95"/>
  <c r="CI52" s="1"/>
  <c r="CI74" s="1"/>
  <c r="CH94"/>
  <c r="CI51" s="1"/>
  <c r="CI73" s="1"/>
  <c r="CH93"/>
  <c r="CI50" s="1"/>
  <c r="CI72" s="1"/>
  <c r="CH92"/>
  <c r="CI49" s="1"/>
  <c r="CI71" s="1"/>
  <c r="CH91"/>
  <c r="CI48" s="1"/>
  <c r="CI70" s="1"/>
  <c r="CH90"/>
  <c r="CI47" s="1"/>
  <c r="CI69" s="1"/>
  <c r="CH89"/>
  <c r="CI46" s="1"/>
  <c r="CI68" s="1"/>
  <c r="CH107"/>
  <c r="CI64" s="1"/>
  <c r="CI86" s="1"/>
  <c r="CH106"/>
  <c r="CI63" s="1"/>
  <c r="CI85" s="1"/>
  <c r="CH105"/>
  <c r="CI62" s="1"/>
  <c r="CI84" s="1"/>
  <c r="CI45"/>
  <c r="CI67" l="1"/>
  <c r="CI65"/>
  <c r="CI107" l="1"/>
  <c r="CJ64" s="1"/>
  <c r="CI106"/>
  <c r="CJ63" s="1"/>
  <c r="CI105"/>
  <c r="CJ62" s="1"/>
  <c r="CI104"/>
  <c r="CJ61" s="1"/>
  <c r="CI103"/>
  <c r="CJ60" s="1"/>
  <c r="CI102"/>
  <c r="CJ59" s="1"/>
  <c r="CI101"/>
  <c r="CJ58" s="1"/>
  <c r="CI100"/>
  <c r="CJ57" s="1"/>
  <c r="CI99"/>
  <c r="CJ56" s="1"/>
  <c r="CI98"/>
  <c r="CJ55" s="1"/>
  <c r="CI97"/>
  <c r="CJ54" s="1"/>
  <c r="CI96"/>
  <c r="CJ53" s="1"/>
  <c r="CI95"/>
  <c r="CJ52" s="1"/>
  <c r="CI94"/>
  <c r="CJ51" s="1"/>
  <c r="CI93"/>
  <c r="CJ50" s="1"/>
  <c r="CI92"/>
  <c r="CJ49" s="1"/>
  <c r="CI91"/>
  <c r="CJ48" s="1"/>
  <c r="CI90"/>
  <c r="CJ47" s="1"/>
  <c r="CI89"/>
  <c r="CJ46" s="1"/>
  <c r="CJ45"/>
  <c r="CJ75" l="1"/>
  <c r="CJ74"/>
  <c r="CJ71"/>
  <c r="CJ76"/>
  <c r="CJ86"/>
  <c r="CJ78"/>
  <c r="CJ68"/>
  <c r="CJ80"/>
  <c r="CJ81"/>
  <c r="CJ79"/>
  <c r="CJ82"/>
  <c r="CJ85"/>
  <c r="CJ77"/>
  <c r="CJ73"/>
  <c r="CJ72"/>
  <c r="CJ83"/>
  <c r="CJ70"/>
  <c r="CJ69"/>
  <c r="CJ65"/>
  <c r="CJ67"/>
  <c r="CJ84"/>
  <c r="CJ104" l="1"/>
  <c r="CJ107"/>
  <c r="CJ106"/>
  <c r="CK63" s="1"/>
  <c r="CJ105"/>
  <c r="CK62" s="1"/>
  <c r="CJ101"/>
  <c r="CK58" s="1"/>
  <c r="CJ100"/>
  <c r="CK57" s="1"/>
  <c r="CJ99"/>
  <c r="CK56" s="1"/>
  <c r="CJ98"/>
  <c r="CJ97"/>
  <c r="CK54" s="1"/>
  <c r="CJ96"/>
  <c r="CK53" s="1"/>
  <c r="CJ95"/>
  <c r="CK52" s="1"/>
  <c r="CJ94"/>
  <c r="CK51" s="1"/>
  <c r="CJ93"/>
  <c r="CK50" s="1"/>
  <c r="CJ92"/>
  <c r="CK49" s="1"/>
  <c r="CJ91"/>
  <c r="CK48" s="1"/>
  <c r="CJ90"/>
  <c r="CK47" s="1"/>
  <c r="CJ89"/>
  <c r="CK46" s="1"/>
  <c r="CJ103"/>
  <c r="CK60" s="1"/>
  <c r="CJ102"/>
  <c r="CK59" s="1"/>
  <c r="CK64"/>
  <c r="CK61"/>
  <c r="CK55"/>
  <c r="CK45"/>
  <c r="CK78" l="1"/>
  <c r="CK86"/>
  <c r="CK76"/>
  <c r="CK81"/>
  <c r="CK69"/>
  <c r="CK75"/>
  <c r="CK68"/>
  <c r="CK79"/>
  <c r="CK83"/>
  <c r="CK71"/>
  <c r="CK72"/>
  <c r="CK74"/>
  <c r="CK82"/>
  <c r="CK70"/>
  <c r="CK85"/>
  <c r="CK84"/>
  <c r="CK80"/>
  <c r="CK77"/>
  <c r="CK65"/>
  <c r="CK67"/>
  <c r="CK73"/>
  <c r="CK107" l="1"/>
  <c r="CL64" s="1"/>
  <c r="CL86" s="1"/>
  <c r="CK106"/>
  <c r="CK105"/>
  <c r="CK103"/>
  <c r="CL60" s="1"/>
  <c r="CL82" s="1"/>
  <c r="CK102"/>
  <c r="CL59" s="1"/>
  <c r="CL81" s="1"/>
  <c r="CK104"/>
  <c r="CL61" s="1"/>
  <c r="CL83" s="1"/>
  <c r="CK101"/>
  <c r="CL58" s="1"/>
  <c r="CL80" s="1"/>
  <c r="CK100"/>
  <c r="CL57" s="1"/>
  <c r="CL79" s="1"/>
  <c r="CK99"/>
  <c r="CL56" s="1"/>
  <c r="CL78" s="1"/>
  <c r="CK98"/>
  <c r="CL55" s="1"/>
  <c r="CL77" s="1"/>
  <c r="CK97"/>
  <c r="CL54" s="1"/>
  <c r="CL76" s="1"/>
  <c r="CK96"/>
  <c r="CL53" s="1"/>
  <c r="CL75" s="1"/>
  <c r="CK95"/>
  <c r="CL52" s="1"/>
  <c r="CL74" s="1"/>
  <c r="CK94"/>
  <c r="CL51" s="1"/>
  <c r="CL73" s="1"/>
  <c r="CK93"/>
  <c r="CL50" s="1"/>
  <c r="CL72" s="1"/>
  <c r="CK92"/>
  <c r="CL49" s="1"/>
  <c r="CL71" s="1"/>
  <c r="CK91"/>
  <c r="CL48" s="1"/>
  <c r="CL70" s="1"/>
  <c r="CK90"/>
  <c r="CL47" s="1"/>
  <c r="CL69" s="1"/>
  <c r="CK89"/>
  <c r="CL46" s="1"/>
  <c r="CL68" s="1"/>
  <c r="CL63"/>
  <c r="CL85" s="1"/>
  <c r="CL62"/>
  <c r="CL84" s="1"/>
  <c r="CL45"/>
  <c r="CL67" l="1"/>
  <c r="CL65"/>
  <c r="CL104" l="1"/>
  <c r="CM61" s="1"/>
  <c r="CM83" s="1"/>
  <c r="CL107"/>
  <c r="CL106"/>
  <c r="CM63" s="1"/>
  <c r="CM85" s="1"/>
  <c r="CL105"/>
  <c r="CM62" s="1"/>
  <c r="CM84" s="1"/>
  <c r="CL103"/>
  <c r="CM60" s="1"/>
  <c r="CM82" s="1"/>
  <c r="CL102"/>
  <c r="CM59" s="1"/>
  <c r="CM81" s="1"/>
  <c r="CL101"/>
  <c r="CM58" s="1"/>
  <c r="CM80" s="1"/>
  <c r="CL100"/>
  <c r="CM57" s="1"/>
  <c r="CM79" s="1"/>
  <c r="CL99"/>
  <c r="CM56" s="1"/>
  <c r="CM78" s="1"/>
  <c r="CL98"/>
  <c r="CM55" s="1"/>
  <c r="CM77" s="1"/>
  <c r="CL97"/>
  <c r="CM54" s="1"/>
  <c r="CM76" s="1"/>
  <c r="CL96"/>
  <c r="CM53" s="1"/>
  <c r="CM75" s="1"/>
  <c r="CL95"/>
  <c r="CM52" s="1"/>
  <c r="CM74" s="1"/>
  <c r="CL94"/>
  <c r="CM51" s="1"/>
  <c r="CM73" s="1"/>
  <c r="CL93"/>
  <c r="CM50" s="1"/>
  <c r="CM72" s="1"/>
  <c r="CL92"/>
  <c r="CM49" s="1"/>
  <c r="CM71" s="1"/>
  <c r="CL91"/>
  <c r="CM48" s="1"/>
  <c r="CM70" s="1"/>
  <c r="CL90"/>
  <c r="CM47" s="1"/>
  <c r="CM69" s="1"/>
  <c r="CL89"/>
  <c r="CM46" s="1"/>
  <c r="CM68" s="1"/>
  <c r="CM64"/>
  <c r="CM86" s="1"/>
  <c r="CM45"/>
  <c r="CM67" l="1"/>
  <c r="CM65"/>
  <c r="CM107" l="1"/>
  <c r="CM106"/>
  <c r="CN63" s="1"/>
  <c r="CN85" s="1"/>
  <c r="CM105"/>
  <c r="CM104"/>
  <c r="CN61" s="1"/>
  <c r="CN83" s="1"/>
  <c r="CM103"/>
  <c r="CM102"/>
  <c r="CN59" s="1"/>
  <c r="CN81" s="1"/>
  <c r="CM101"/>
  <c r="CM100"/>
  <c r="CN57" s="1"/>
  <c r="CN79" s="1"/>
  <c r="CM99"/>
  <c r="CN56" s="1"/>
  <c r="CN78" s="1"/>
  <c r="CM98"/>
  <c r="CN55" s="1"/>
  <c r="CN77" s="1"/>
  <c r="CM97"/>
  <c r="CM96"/>
  <c r="CN53" s="1"/>
  <c r="CN75" s="1"/>
  <c r="CM95"/>
  <c r="CN52" s="1"/>
  <c r="CN74" s="1"/>
  <c r="CM94"/>
  <c r="CN51" s="1"/>
  <c r="CN73" s="1"/>
  <c r="CM93"/>
  <c r="CN50" s="1"/>
  <c r="CN72" s="1"/>
  <c r="CM92"/>
  <c r="CN49" s="1"/>
  <c r="CN71" s="1"/>
  <c r="CM91"/>
  <c r="CN48" s="1"/>
  <c r="CN70" s="1"/>
  <c r="CM90"/>
  <c r="CN47" s="1"/>
  <c r="CN69" s="1"/>
  <c r="CM89"/>
  <c r="CN46" s="1"/>
  <c r="CN68" s="1"/>
  <c r="CN62"/>
  <c r="CN84" s="1"/>
  <c r="CN64"/>
  <c r="CN86" s="1"/>
  <c r="CN60"/>
  <c r="CN82" s="1"/>
  <c r="CN58"/>
  <c r="CN80" s="1"/>
  <c r="CN54"/>
  <c r="CN76" s="1"/>
  <c r="CN45"/>
  <c r="CN67" l="1"/>
  <c r="CN65"/>
  <c r="CN104" l="1"/>
  <c r="CN107"/>
  <c r="CN106"/>
  <c r="CN105"/>
  <c r="CN101"/>
  <c r="CO58" s="1"/>
  <c r="CO80" s="1"/>
  <c r="CN100"/>
  <c r="CO57" s="1"/>
  <c r="CO79" s="1"/>
  <c r="CN99"/>
  <c r="CN98"/>
  <c r="CO55" s="1"/>
  <c r="CO77" s="1"/>
  <c r="CN97"/>
  <c r="CO54" s="1"/>
  <c r="CO76" s="1"/>
  <c r="CN96"/>
  <c r="CO53" s="1"/>
  <c r="CO75" s="1"/>
  <c r="CN103"/>
  <c r="CO60" s="1"/>
  <c r="CO82" s="1"/>
  <c r="CN102"/>
  <c r="CO59" s="1"/>
  <c r="CO81" s="1"/>
  <c r="CN95"/>
  <c r="CO52" s="1"/>
  <c r="CO74" s="1"/>
  <c r="CN94"/>
  <c r="CO51" s="1"/>
  <c r="CO73" s="1"/>
  <c r="CN93"/>
  <c r="CO50" s="1"/>
  <c r="CO72" s="1"/>
  <c r="CN92"/>
  <c r="CO49" s="1"/>
  <c r="CO71" s="1"/>
  <c r="CN91"/>
  <c r="CO48" s="1"/>
  <c r="CO70" s="1"/>
  <c r="CN90"/>
  <c r="CO47" s="1"/>
  <c r="CO69" s="1"/>
  <c r="CN89"/>
  <c r="CO46" s="1"/>
  <c r="CO68" s="1"/>
  <c r="CO62"/>
  <c r="CO84" s="1"/>
  <c r="CO63"/>
  <c r="CO85" s="1"/>
  <c r="CO64"/>
  <c r="CO86" s="1"/>
  <c r="CO61"/>
  <c r="CO83" s="1"/>
  <c r="CO56"/>
  <c r="CO78" s="1"/>
  <c r="CO45"/>
  <c r="CO67" l="1"/>
  <c r="CO65"/>
  <c r="CO41"/>
  <c r="CO107" l="1"/>
  <c r="CP64" s="1"/>
  <c r="CP86" s="1"/>
  <c r="CO106"/>
  <c r="CP63" s="1"/>
  <c r="CP85" s="1"/>
  <c r="CO105"/>
  <c r="CP62" s="1"/>
  <c r="CP84" s="1"/>
  <c r="CO103"/>
  <c r="CP60" s="1"/>
  <c r="CP82" s="1"/>
  <c r="CO102"/>
  <c r="CO104"/>
  <c r="CP61" s="1"/>
  <c r="CP83" s="1"/>
  <c r="CO101"/>
  <c r="CP58" s="1"/>
  <c r="CP80" s="1"/>
  <c r="CO100"/>
  <c r="CP57" s="1"/>
  <c r="CP79" s="1"/>
  <c r="CO99"/>
  <c r="CP56" s="1"/>
  <c r="CP78" s="1"/>
  <c r="CO98"/>
  <c r="CP55" s="1"/>
  <c r="CP77" s="1"/>
  <c r="CO97"/>
  <c r="CP54" s="1"/>
  <c r="CP76" s="1"/>
  <c r="CO96"/>
  <c r="CP53" s="1"/>
  <c r="CP75" s="1"/>
  <c r="CO95"/>
  <c r="CP52" s="1"/>
  <c r="CP74" s="1"/>
  <c r="CO94"/>
  <c r="CP51" s="1"/>
  <c r="CP73" s="1"/>
  <c r="CO93"/>
  <c r="CP50" s="1"/>
  <c r="CP72" s="1"/>
  <c r="CO92"/>
  <c r="CP49" s="1"/>
  <c r="CP71" s="1"/>
  <c r="CO91"/>
  <c r="CP48" s="1"/>
  <c r="CP70" s="1"/>
  <c r="CO90"/>
  <c r="CP47" s="1"/>
  <c r="CP69" s="1"/>
  <c r="CO89"/>
  <c r="CP46" s="1"/>
  <c r="CP68" s="1"/>
  <c r="CP59"/>
  <c r="CP81" s="1"/>
  <c r="CP45"/>
  <c r="CP67" l="1"/>
  <c r="CP65"/>
  <c r="CP104" l="1"/>
  <c r="CP103"/>
  <c r="CP102"/>
  <c r="CP101"/>
  <c r="CP100"/>
  <c r="CP99"/>
  <c r="CQ56" s="1"/>
  <c r="CP98"/>
  <c r="CQ55" s="1"/>
  <c r="CP97"/>
  <c r="CQ54" s="1"/>
  <c r="CP96"/>
  <c r="CP107"/>
  <c r="CP106"/>
  <c r="CP105"/>
  <c r="CP95"/>
  <c r="CQ52" s="1"/>
  <c r="CP94"/>
  <c r="CQ51" s="1"/>
  <c r="CP93"/>
  <c r="CQ50" s="1"/>
  <c r="CP92"/>
  <c r="CQ49" s="1"/>
  <c r="CP91"/>
  <c r="CQ48" s="1"/>
  <c r="CP90"/>
  <c r="CQ47" s="1"/>
  <c r="CP89"/>
  <c r="CQ46" s="1"/>
  <c r="CQ62"/>
  <c r="CQ63"/>
  <c r="CQ64"/>
  <c r="CQ61"/>
  <c r="CQ60"/>
  <c r="CQ59"/>
  <c r="CQ58"/>
  <c r="CQ57"/>
  <c r="CQ53"/>
  <c r="CQ45"/>
  <c r="CQ86" l="1"/>
  <c r="CQ74"/>
  <c r="CQ77"/>
  <c r="CQ81"/>
  <c r="CQ84"/>
  <c r="CQ70"/>
  <c r="CQ79"/>
  <c r="CQ82"/>
  <c r="CQ68"/>
  <c r="CQ85"/>
  <c r="CQ73"/>
  <c r="CQ76"/>
  <c r="CQ83"/>
  <c r="CQ71"/>
  <c r="CQ69"/>
  <c r="CQ80"/>
  <c r="CQ67"/>
  <c r="CQ65"/>
  <c r="CQ75"/>
  <c r="CQ78"/>
  <c r="CQ72"/>
  <c r="CQ107" l="1"/>
  <c r="CQ106"/>
  <c r="CQ105"/>
  <c r="CR62" s="1"/>
  <c r="CR84" s="1"/>
  <c r="CQ104"/>
  <c r="CQ103"/>
  <c r="CR60" s="1"/>
  <c r="CR82" s="1"/>
  <c r="CQ102"/>
  <c r="CQ101"/>
  <c r="CR58" s="1"/>
  <c r="CR80" s="1"/>
  <c r="CQ100"/>
  <c r="CQ99"/>
  <c r="CR56" s="1"/>
  <c r="CR78" s="1"/>
  <c r="CQ98"/>
  <c r="CR55" s="1"/>
  <c r="CR77" s="1"/>
  <c r="CQ97"/>
  <c r="CR54" s="1"/>
  <c r="CR76" s="1"/>
  <c r="CQ96"/>
  <c r="CQ95"/>
  <c r="CR52" s="1"/>
  <c r="CR74" s="1"/>
  <c r="CQ94"/>
  <c r="CR51" s="1"/>
  <c r="CR73" s="1"/>
  <c r="CQ93"/>
  <c r="CR50" s="1"/>
  <c r="CR72" s="1"/>
  <c r="CQ92"/>
  <c r="CQ91"/>
  <c r="CR48" s="1"/>
  <c r="CR70" s="1"/>
  <c r="CQ90"/>
  <c r="CR47" s="1"/>
  <c r="CR69" s="1"/>
  <c r="CQ89"/>
  <c r="CR46" s="1"/>
  <c r="CR68" s="1"/>
  <c r="CR63"/>
  <c r="CR85" s="1"/>
  <c r="CR64"/>
  <c r="CR86" s="1"/>
  <c r="CR61"/>
  <c r="CR83" s="1"/>
  <c r="CR59"/>
  <c r="CR81" s="1"/>
  <c r="CR57"/>
  <c r="CR79" s="1"/>
  <c r="CR53"/>
  <c r="CR75" s="1"/>
  <c r="CR49"/>
  <c r="CR71" s="1"/>
  <c r="CR45"/>
  <c r="CR65" l="1"/>
  <c r="CR67"/>
  <c r="CR104" l="1"/>
  <c r="CR107"/>
  <c r="CR106"/>
  <c r="CR105"/>
  <c r="CR101"/>
  <c r="CS58" s="1"/>
  <c r="CS80" s="1"/>
  <c r="CR100"/>
  <c r="CR99"/>
  <c r="CS56" s="1"/>
  <c r="CS78" s="1"/>
  <c r="CR98"/>
  <c r="CS55" s="1"/>
  <c r="CS77" s="1"/>
  <c r="CR97"/>
  <c r="CS54" s="1"/>
  <c r="CS76" s="1"/>
  <c r="CR96"/>
  <c r="CR95"/>
  <c r="CS52" s="1"/>
  <c r="CS74" s="1"/>
  <c r="CR94"/>
  <c r="CS51" s="1"/>
  <c r="CS73" s="1"/>
  <c r="CR93"/>
  <c r="CS50" s="1"/>
  <c r="CS72" s="1"/>
  <c r="CR92"/>
  <c r="CR91"/>
  <c r="CS48" s="1"/>
  <c r="CS70" s="1"/>
  <c r="CR90"/>
  <c r="CS47" s="1"/>
  <c r="CS69" s="1"/>
  <c r="CR89"/>
  <c r="CS46" s="1"/>
  <c r="CS68" s="1"/>
  <c r="CR103"/>
  <c r="CS60" s="1"/>
  <c r="CS82" s="1"/>
  <c r="CR102"/>
  <c r="CS59" s="1"/>
  <c r="CS81" s="1"/>
  <c r="CS62"/>
  <c r="CS84" s="1"/>
  <c r="CS63"/>
  <c r="CS85" s="1"/>
  <c r="CS64"/>
  <c r="CS86" s="1"/>
  <c r="CS61"/>
  <c r="CS83" s="1"/>
  <c r="CS57"/>
  <c r="CS79" s="1"/>
  <c r="CS53"/>
  <c r="CS75" s="1"/>
  <c r="CS49"/>
  <c r="CS71" s="1"/>
  <c r="CS45"/>
  <c r="CS67" l="1"/>
  <c r="CS65"/>
  <c r="CS107" l="1"/>
  <c r="CT64" s="1"/>
  <c r="CT86" s="1"/>
  <c r="CS106"/>
  <c r="CT63" s="1"/>
  <c r="CT85" s="1"/>
  <c r="CS105"/>
  <c r="CT62" s="1"/>
  <c r="CT84" s="1"/>
  <c r="CS103"/>
  <c r="CS102"/>
  <c r="CT59" s="1"/>
  <c r="CT81" s="1"/>
  <c r="CS104"/>
  <c r="CT61" s="1"/>
  <c r="CT83" s="1"/>
  <c r="CS101"/>
  <c r="CT58" s="1"/>
  <c r="CT80" s="1"/>
  <c r="CS100"/>
  <c r="CT57" s="1"/>
  <c r="CT79" s="1"/>
  <c r="CS99"/>
  <c r="CS98"/>
  <c r="CT55" s="1"/>
  <c r="CT77" s="1"/>
  <c r="CS97"/>
  <c r="CT54" s="1"/>
  <c r="CT76" s="1"/>
  <c r="CS96"/>
  <c r="CT53" s="1"/>
  <c r="CT75" s="1"/>
  <c r="CS95"/>
  <c r="CT52" s="1"/>
  <c r="CT74" s="1"/>
  <c r="CS94"/>
  <c r="CT51" s="1"/>
  <c r="CT73" s="1"/>
  <c r="CS93"/>
  <c r="CT50" s="1"/>
  <c r="CT72" s="1"/>
  <c r="CS92"/>
  <c r="CT49" s="1"/>
  <c r="CT71" s="1"/>
  <c r="CS91"/>
  <c r="CT48" s="1"/>
  <c r="CT70" s="1"/>
  <c r="CS90"/>
  <c r="CT47" s="1"/>
  <c r="CT69" s="1"/>
  <c r="CS89"/>
  <c r="CT46" s="1"/>
  <c r="CT68" s="1"/>
  <c r="CT60"/>
  <c r="CT82" s="1"/>
  <c r="CT56"/>
  <c r="CT78" s="1"/>
  <c r="CT45"/>
  <c r="CT65" l="1"/>
  <c r="CT67"/>
  <c r="CT104" l="1"/>
  <c r="CT107"/>
  <c r="CT106"/>
  <c r="CT105"/>
  <c r="CT103"/>
  <c r="CT102"/>
  <c r="CU59" s="1"/>
  <c r="CU81" s="1"/>
  <c r="CT101"/>
  <c r="CT100"/>
  <c r="CU57" s="1"/>
  <c r="CU79" s="1"/>
  <c r="CT99"/>
  <c r="CT98"/>
  <c r="CU55" s="1"/>
  <c r="CU77" s="1"/>
  <c r="CT97"/>
  <c r="CT96"/>
  <c r="CU53" s="1"/>
  <c r="CU75" s="1"/>
  <c r="CT95"/>
  <c r="CU52" s="1"/>
  <c r="CU74" s="1"/>
  <c r="CT94"/>
  <c r="CT93"/>
  <c r="CU50" s="1"/>
  <c r="CU72" s="1"/>
  <c r="CT92"/>
  <c r="CU49" s="1"/>
  <c r="CU71" s="1"/>
  <c r="CT91"/>
  <c r="CU48" s="1"/>
  <c r="CU70" s="1"/>
  <c r="CT90"/>
  <c r="CU47" s="1"/>
  <c r="CU69" s="1"/>
  <c r="CT89"/>
  <c r="CU46" s="1"/>
  <c r="CU68" s="1"/>
  <c r="CU62"/>
  <c r="CU84" s="1"/>
  <c r="CU63"/>
  <c r="CU85" s="1"/>
  <c r="CU64"/>
  <c r="CU86" s="1"/>
  <c r="CU61"/>
  <c r="CU83" s="1"/>
  <c r="CU60"/>
  <c r="CU82" s="1"/>
  <c r="CU58"/>
  <c r="CU80" s="1"/>
  <c r="CU56"/>
  <c r="CU78" s="1"/>
  <c r="CU54"/>
  <c r="CU76" s="1"/>
  <c r="CU51"/>
  <c r="CU73" s="1"/>
  <c r="CU45"/>
  <c r="CU67" l="1"/>
  <c r="CU65"/>
  <c r="CU107" l="1"/>
  <c r="CV64" s="1"/>
  <c r="CV86" s="1"/>
  <c r="CU106"/>
  <c r="CU105"/>
  <c r="CV62" s="1"/>
  <c r="CV84" s="1"/>
  <c r="CU104"/>
  <c r="CV61" s="1"/>
  <c r="CV83" s="1"/>
  <c r="CU103"/>
  <c r="CV60" s="1"/>
  <c r="CV82" s="1"/>
  <c r="CU102"/>
  <c r="CV59" s="1"/>
  <c r="CV81" s="1"/>
  <c r="CU101"/>
  <c r="CV58" s="1"/>
  <c r="CV80" s="1"/>
  <c r="CU100"/>
  <c r="CV57" s="1"/>
  <c r="CV79" s="1"/>
  <c r="CU99"/>
  <c r="CV56" s="1"/>
  <c r="CV78" s="1"/>
  <c r="CU98"/>
  <c r="CU97"/>
  <c r="CV54" s="1"/>
  <c r="CV76" s="1"/>
  <c r="CU96"/>
  <c r="CV53" s="1"/>
  <c r="CV75" s="1"/>
  <c r="CU95"/>
  <c r="CV52" s="1"/>
  <c r="CV74" s="1"/>
  <c r="CU94"/>
  <c r="CV51" s="1"/>
  <c r="CV73" s="1"/>
  <c r="CU93"/>
  <c r="CV50" s="1"/>
  <c r="CV72" s="1"/>
  <c r="CU92"/>
  <c r="CV49" s="1"/>
  <c r="CV71" s="1"/>
  <c r="CU91"/>
  <c r="CV48" s="1"/>
  <c r="CV70" s="1"/>
  <c r="CU90"/>
  <c r="CV47" s="1"/>
  <c r="CV69" s="1"/>
  <c r="CU89"/>
  <c r="CV46" s="1"/>
  <c r="CV68" s="1"/>
  <c r="CV63"/>
  <c r="CV85" s="1"/>
  <c r="CV55"/>
  <c r="CV77" s="1"/>
  <c r="CV45"/>
  <c r="CV67" l="1"/>
  <c r="CV65"/>
  <c r="CV104" l="1"/>
  <c r="CV107"/>
  <c r="CV106"/>
  <c r="CV105"/>
  <c r="CV101"/>
  <c r="CW58" s="1"/>
  <c r="CW80" s="1"/>
  <c r="CV100"/>
  <c r="CV99"/>
  <c r="CW56" s="1"/>
  <c r="CW78" s="1"/>
  <c r="CV98"/>
  <c r="CV97"/>
  <c r="CW54" s="1"/>
  <c r="CW76" s="1"/>
  <c r="CV96"/>
  <c r="CW53" s="1"/>
  <c r="CW75" s="1"/>
  <c r="CV103"/>
  <c r="CW60" s="1"/>
  <c r="CW82" s="1"/>
  <c r="CV102"/>
  <c r="CV95"/>
  <c r="CW52" s="1"/>
  <c r="CW74" s="1"/>
  <c r="CV94"/>
  <c r="CV93"/>
  <c r="CW50" s="1"/>
  <c r="CW72" s="1"/>
  <c r="CV92"/>
  <c r="CW49" s="1"/>
  <c r="CW71" s="1"/>
  <c r="CV91"/>
  <c r="CW48" s="1"/>
  <c r="CW70" s="1"/>
  <c r="CV90"/>
  <c r="CW47" s="1"/>
  <c r="CW69" s="1"/>
  <c r="CV89"/>
  <c r="CW46" s="1"/>
  <c r="CW68" s="1"/>
  <c r="CW62"/>
  <c r="CW84" s="1"/>
  <c r="CW63"/>
  <c r="CW85" s="1"/>
  <c r="CW64"/>
  <c r="CW86" s="1"/>
  <c r="CW61"/>
  <c r="CW83" s="1"/>
  <c r="CW59"/>
  <c r="CW81" s="1"/>
  <c r="CW57"/>
  <c r="CW79" s="1"/>
  <c r="CW55"/>
  <c r="CW77" s="1"/>
  <c r="CW51"/>
  <c r="CW73" s="1"/>
  <c r="CW45"/>
  <c r="CW65" l="1"/>
  <c r="CW67"/>
  <c r="CW107" l="1"/>
  <c r="CW106"/>
  <c r="CX63" s="1"/>
  <c r="CX85" s="1"/>
  <c r="CW105"/>
  <c r="CX62" s="1"/>
  <c r="CX84" s="1"/>
  <c r="CW103"/>
  <c r="CX60" s="1"/>
  <c r="CX82" s="1"/>
  <c r="CW102"/>
  <c r="CW104"/>
  <c r="CX61" s="1"/>
  <c r="CX83" s="1"/>
  <c r="CW101"/>
  <c r="CX58" s="1"/>
  <c r="CX80" s="1"/>
  <c r="CW100"/>
  <c r="CX57" s="1"/>
  <c r="CX79" s="1"/>
  <c r="CW99"/>
  <c r="CW98"/>
  <c r="CX55" s="1"/>
  <c r="CX77" s="1"/>
  <c r="CW97"/>
  <c r="CX54" s="1"/>
  <c r="CX76" s="1"/>
  <c r="CW96"/>
  <c r="CX53" s="1"/>
  <c r="CX75" s="1"/>
  <c r="CW95"/>
  <c r="CW94"/>
  <c r="CX51" s="1"/>
  <c r="CX73" s="1"/>
  <c r="CW93"/>
  <c r="CX50" s="1"/>
  <c r="CX72" s="1"/>
  <c r="CW92"/>
  <c r="CX49" s="1"/>
  <c r="CX71" s="1"/>
  <c r="CW91"/>
  <c r="CW90"/>
  <c r="CX47" s="1"/>
  <c r="CX69" s="1"/>
  <c r="CW89"/>
  <c r="CX46" s="1"/>
  <c r="CX68" s="1"/>
  <c r="CX64"/>
  <c r="CX86" s="1"/>
  <c r="CX59"/>
  <c r="CX81" s="1"/>
  <c r="CX56"/>
  <c r="CX78" s="1"/>
  <c r="CX52"/>
  <c r="CX74" s="1"/>
  <c r="CX48"/>
  <c r="CX70" s="1"/>
  <c r="CX45"/>
  <c r="CX67" l="1"/>
  <c r="CX65"/>
  <c r="CX104" l="1"/>
  <c r="CY61" s="1"/>
  <c r="CY83" s="1"/>
  <c r="CX103"/>
  <c r="CY60" s="1"/>
  <c r="CY82" s="1"/>
  <c r="CX102"/>
  <c r="CX101"/>
  <c r="CY58" s="1"/>
  <c r="CY80" s="1"/>
  <c r="CX100"/>
  <c r="CY57" s="1"/>
  <c r="CY79" s="1"/>
  <c r="CX99"/>
  <c r="CY56" s="1"/>
  <c r="CY78" s="1"/>
  <c r="CX98"/>
  <c r="CX97"/>
  <c r="CY54" s="1"/>
  <c r="CY76" s="1"/>
  <c r="CX96"/>
  <c r="CY53" s="1"/>
  <c r="CY75" s="1"/>
  <c r="CX95"/>
  <c r="CY52" s="1"/>
  <c r="CY74" s="1"/>
  <c r="CX94"/>
  <c r="CX93"/>
  <c r="CY50" s="1"/>
  <c r="CY72" s="1"/>
  <c r="CX92"/>
  <c r="CY49" s="1"/>
  <c r="CY71" s="1"/>
  <c r="CX91"/>
  <c r="CY48" s="1"/>
  <c r="CY70" s="1"/>
  <c r="CX90"/>
  <c r="CX89"/>
  <c r="CY46" s="1"/>
  <c r="CY68" s="1"/>
  <c r="CX107"/>
  <c r="CY64" s="1"/>
  <c r="CY86" s="1"/>
  <c r="CX106"/>
  <c r="CY63" s="1"/>
  <c r="CY85" s="1"/>
  <c r="CX105"/>
  <c r="CY62" s="1"/>
  <c r="CY84" s="1"/>
  <c r="CY59"/>
  <c r="CY81" s="1"/>
  <c r="CY55"/>
  <c r="CY77" s="1"/>
  <c r="CY51"/>
  <c r="CY73" s="1"/>
  <c r="CY47"/>
  <c r="CY69" s="1"/>
  <c r="CY45"/>
  <c r="CY67" l="1"/>
  <c r="CY65"/>
  <c r="CY107" l="1"/>
  <c r="CZ64" s="1"/>
  <c r="CZ86" s="1"/>
  <c r="CY106"/>
  <c r="CY105"/>
  <c r="CZ62" s="1"/>
  <c r="CZ84" s="1"/>
  <c r="CY104"/>
  <c r="CY103"/>
  <c r="CZ60" s="1"/>
  <c r="CZ82" s="1"/>
  <c r="CY102"/>
  <c r="CY101"/>
  <c r="CZ58" s="1"/>
  <c r="CZ80" s="1"/>
  <c r="CY100"/>
  <c r="CY99"/>
  <c r="CZ56" s="1"/>
  <c r="CZ78" s="1"/>
  <c r="CY98"/>
  <c r="CY97"/>
  <c r="CZ54" s="1"/>
  <c r="CZ76" s="1"/>
  <c r="CY96"/>
  <c r="CY95"/>
  <c r="CZ52" s="1"/>
  <c r="CZ74" s="1"/>
  <c r="CY94"/>
  <c r="CY93"/>
  <c r="CZ50" s="1"/>
  <c r="CZ72" s="1"/>
  <c r="CY92"/>
  <c r="CY91"/>
  <c r="CZ48" s="1"/>
  <c r="CZ70" s="1"/>
  <c r="CY90"/>
  <c r="CY89"/>
  <c r="CZ46" s="1"/>
  <c r="CZ68" s="1"/>
  <c r="CZ63"/>
  <c r="CZ85" s="1"/>
  <c r="CZ61"/>
  <c r="CZ83" s="1"/>
  <c r="CZ59"/>
  <c r="CZ81" s="1"/>
  <c r="CZ57"/>
  <c r="CZ79" s="1"/>
  <c r="CZ55"/>
  <c r="CZ77" s="1"/>
  <c r="CZ53"/>
  <c r="CZ75" s="1"/>
  <c r="CZ51"/>
  <c r="CZ73" s="1"/>
  <c r="CZ49"/>
  <c r="CZ71" s="1"/>
  <c r="CZ47"/>
  <c r="CZ69" s="1"/>
  <c r="CZ45"/>
  <c r="CZ67" l="1"/>
  <c r="CZ65"/>
  <c r="CZ104" l="1"/>
  <c r="CZ107"/>
  <c r="CZ106"/>
  <c r="CZ105"/>
  <c r="CZ101"/>
  <c r="DA58" s="1"/>
  <c r="DA80" s="1"/>
  <c r="CZ100"/>
  <c r="CZ99"/>
  <c r="DA56" s="1"/>
  <c r="DA78" s="1"/>
  <c r="CZ98"/>
  <c r="CZ97"/>
  <c r="DA54" s="1"/>
  <c r="DA76" s="1"/>
  <c r="CZ96"/>
  <c r="CZ95"/>
  <c r="DA52" s="1"/>
  <c r="DA74" s="1"/>
  <c r="CZ94"/>
  <c r="CZ93"/>
  <c r="DA50" s="1"/>
  <c r="DA72" s="1"/>
  <c r="CZ92"/>
  <c r="CZ91"/>
  <c r="DA48" s="1"/>
  <c r="DA70" s="1"/>
  <c r="CZ90"/>
  <c r="DA47" s="1"/>
  <c r="DA69" s="1"/>
  <c r="CZ89"/>
  <c r="DA46" s="1"/>
  <c r="DA68" s="1"/>
  <c r="CZ103"/>
  <c r="DA60" s="1"/>
  <c r="DA82" s="1"/>
  <c r="CZ102"/>
  <c r="DA59" s="1"/>
  <c r="DA81" s="1"/>
  <c r="DA62"/>
  <c r="DA84" s="1"/>
  <c r="DA63"/>
  <c r="DA85" s="1"/>
  <c r="DA64"/>
  <c r="DA86" s="1"/>
  <c r="DA61"/>
  <c r="DA83" s="1"/>
  <c r="DA57"/>
  <c r="DA79" s="1"/>
  <c r="DA55"/>
  <c r="DA77" s="1"/>
  <c r="DA53"/>
  <c r="DA75" s="1"/>
  <c r="DA51"/>
  <c r="DA73" s="1"/>
  <c r="DA49"/>
  <c r="DA71" s="1"/>
  <c r="DA45"/>
  <c r="DA65" l="1"/>
  <c r="DA67"/>
  <c r="DA107" l="1"/>
  <c r="DB64" s="1"/>
  <c r="DB86" s="1"/>
  <c r="DA106"/>
  <c r="DA105"/>
  <c r="DB62" s="1"/>
  <c r="DB84" s="1"/>
  <c r="DA103"/>
  <c r="DA102"/>
  <c r="DB59" s="1"/>
  <c r="DB81" s="1"/>
  <c r="DA104"/>
  <c r="DA101"/>
  <c r="DB58" s="1"/>
  <c r="DB80" s="1"/>
  <c r="DA100"/>
  <c r="DA99"/>
  <c r="DB56" s="1"/>
  <c r="DB78" s="1"/>
  <c r="DA98"/>
  <c r="DA97"/>
  <c r="DB54" s="1"/>
  <c r="DB76" s="1"/>
  <c r="DA96"/>
  <c r="DA95"/>
  <c r="DB52" s="1"/>
  <c r="DB74" s="1"/>
  <c r="DA94"/>
  <c r="DA93"/>
  <c r="DB50" s="1"/>
  <c r="DB72" s="1"/>
  <c r="DA92"/>
  <c r="DA91"/>
  <c r="DB48" s="1"/>
  <c r="DB70" s="1"/>
  <c r="DA90"/>
  <c r="DA89"/>
  <c r="DB46" s="1"/>
  <c r="DB68" s="1"/>
  <c r="DB63"/>
  <c r="DB85" s="1"/>
  <c r="DB60"/>
  <c r="DB82" s="1"/>
  <c r="DB57"/>
  <c r="DB79" s="1"/>
  <c r="DB55"/>
  <c r="DB77" s="1"/>
  <c r="DB53"/>
  <c r="DB75" s="1"/>
  <c r="DB51"/>
  <c r="DB73" s="1"/>
  <c r="DB49"/>
  <c r="DB71" s="1"/>
  <c r="DB47"/>
  <c r="DB69" s="1"/>
  <c r="DB61"/>
  <c r="DB83" s="1"/>
  <c r="DB45"/>
  <c r="DB65" l="1"/>
  <c r="DB67"/>
  <c r="DB104" l="1"/>
  <c r="DB107"/>
  <c r="DB106"/>
  <c r="DB105"/>
  <c r="DB103"/>
  <c r="DB102"/>
  <c r="DC59" s="1"/>
  <c r="DC81" s="1"/>
  <c r="DB101"/>
  <c r="DB100"/>
  <c r="DC57" s="1"/>
  <c r="DC79" s="1"/>
  <c r="DB99"/>
  <c r="DB98"/>
  <c r="DC55" s="1"/>
  <c r="DC77" s="1"/>
  <c r="DB97"/>
  <c r="DB96"/>
  <c r="DC53" s="1"/>
  <c r="DC75" s="1"/>
  <c r="DB95"/>
  <c r="DB94"/>
  <c r="DC51" s="1"/>
  <c r="DC73" s="1"/>
  <c r="DB93"/>
  <c r="DB92"/>
  <c r="DC49" s="1"/>
  <c r="DC71" s="1"/>
  <c r="DB91"/>
  <c r="DB90"/>
  <c r="DC47" s="1"/>
  <c r="DC69" s="1"/>
  <c r="DB89"/>
  <c r="DC46" s="1"/>
  <c r="DC68" s="1"/>
  <c r="DC62"/>
  <c r="DC84" s="1"/>
  <c r="DC63"/>
  <c r="DC85" s="1"/>
  <c r="DC64"/>
  <c r="DC86" s="1"/>
  <c r="DC61"/>
  <c r="DC83" s="1"/>
  <c r="DC60"/>
  <c r="DC82" s="1"/>
  <c r="DC58"/>
  <c r="DC80" s="1"/>
  <c r="DC56"/>
  <c r="DC78" s="1"/>
  <c r="DC54"/>
  <c r="DC76" s="1"/>
  <c r="DC52"/>
  <c r="DC74" s="1"/>
  <c r="DC50"/>
  <c r="DC72" s="1"/>
  <c r="DC48"/>
  <c r="DC70" s="1"/>
  <c r="DC45"/>
  <c r="DC65" l="1"/>
  <c r="DC67"/>
  <c r="DC107" l="1"/>
  <c r="DD64" s="1"/>
  <c r="DD86" s="1"/>
  <c r="DC106"/>
  <c r="DC105"/>
  <c r="DD62" s="1"/>
  <c r="DD84" s="1"/>
  <c r="DC104"/>
  <c r="DC103"/>
  <c r="DD60" s="1"/>
  <c r="DD82" s="1"/>
  <c r="DC102"/>
  <c r="DC101"/>
  <c r="DD58" s="1"/>
  <c r="DD80" s="1"/>
  <c r="DC100"/>
  <c r="DC99"/>
  <c r="DD56" s="1"/>
  <c r="DD78" s="1"/>
  <c r="DC98"/>
  <c r="DC97"/>
  <c r="DD54" s="1"/>
  <c r="DD76" s="1"/>
  <c r="DC96"/>
  <c r="DC95"/>
  <c r="DD52" s="1"/>
  <c r="DD74" s="1"/>
  <c r="DC94"/>
  <c r="DC93"/>
  <c r="DD50" s="1"/>
  <c r="DD72" s="1"/>
  <c r="DC92"/>
  <c r="DC91"/>
  <c r="DD48" s="1"/>
  <c r="DD70" s="1"/>
  <c r="DC90"/>
  <c r="DC89"/>
  <c r="DD46" s="1"/>
  <c r="DD68" s="1"/>
  <c r="DD63"/>
  <c r="DD85" s="1"/>
  <c r="DD61"/>
  <c r="DD83" s="1"/>
  <c r="DD59"/>
  <c r="DD81" s="1"/>
  <c r="DD57"/>
  <c r="DD79" s="1"/>
  <c r="DD55"/>
  <c r="DD77" s="1"/>
  <c r="DD53"/>
  <c r="DD75" s="1"/>
  <c r="DD51"/>
  <c r="DD73" s="1"/>
  <c r="DD49"/>
  <c r="DD71" s="1"/>
  <c r="DD47"/>
  <c r="DD69" s="1"/>
  <c r="DD45"/>
  <c r="DD65" l="1"/>
  <c r="DD67"/>
  <c r="DD104" l="1"/>
  <c r="DD107"/>
  <c r="DE64" s="1"/>
  <c r="DE86" s="1"/>
  <c r="DD106"/>
  <c r="DD105"/>
  <c r="DE62" s="1"/>
  <c r="DE84" s="1"/>
  <c r="DD101"/>
  <c r="DD100"/>
  <c r="DD99"/>
  <c r="DD98"/>
  <c r="DD97"/>
  <c r="DD96"/>
  <c r="DD103"/>
  <c r="DD102"/>
  <c r="DE59" s="1"/>
  <c r="DE81" s="1"/>
  <c r="DD95"/>
  <c r="DD94"/>
  <c r="DE51" s="1"/>
  <c r="DE73" s="1"/>
  <c r="DD93"/>
  <c r="DD92"/>
  <c r="DE49" s="1"/>
  <c r="DE71" s="1"/>
  <c r="DD91"/>
  <c r="DD90"/>
  <c r="DE47" s="1"/>
  <c r="DE69" s="1"/>
  <c r="DD89"/>
  <c r="DE46" s="1"/>
  <c r="DE68" s="1"/>
  <c r="DE63"/>
  <c r="DE85" s="1"/>
  <c r="DE61"/>
  <c r="DE83" s="1"/>
  <c r="DE60"/>
  <c r="DE82" s="1"/>
  <c r="DE58"/>
  <c r="DE80" s="1"/>
  <c r="DE57"/>
  <c r="DE79" s="1"/>
  <c r="DE56"/>
  <c r="DE78" s="1"/>
  <c r="DE55"/>
  <c r="DE77" s="1"/>
  <c r="DE54"/>
  <c r="DE76" s="1"/>
  <c r="DE53"/>
  <c r="DE75" s="1"/>
  <c r="DE52"/>
  <c r="DE74" s="1"/>
  <c r="DE50"/>
  <c r="DE72" s="1"/>
  <c r="DE48"/>
  <c r="DE70" s="1"/>
  <c r="DE45"/>
  <c r="DE65" l="1"/>
  <c r="DE67"/>
  <c r="DE107" l="1"/>
  <c r="DE106"/>
  <c r="DF63" s="1"/>
  <c r="DF85" s="1"/>
  <c r="DE105"/>
  <c r="DE103"/>
  <c r="DE102"/>
  <c r="DE104"/>
  <c r="DF61" s="1"/>
  <c r="DF83" s="1"/>
  <c r="DE101"/>
  <c r="DE100"/>
  <c r="DF57" s="1"/>
  <c r="DF79" s="1"/>
  <c r="DE99"/>
  <c r="DE98"/>
  <c r="DF55" s="1"/>
  <c r="DF77" s="1"/>
  <c r="DE97"/>
  <c r="DE96"/>
  <c r="DF53" s="1"/>
  <c r="DF75" s="1"/>
  <c r="DE95"/>
  <c r="DE94"/>
  <c r="DF51" s="1"/>
  <c r="DF73" s="1"/>
  <c r="DE93"/>
  <c r="DF50" s="1"/>
  <c r="DF72" s="1"/>
  <c r="DE92"/>
  <c r="DF49" s="1"/>
  <c r="DF71" s="1"/>
  <c r="DE91"/>
  <c r="DF48" s="1"/>
  <c r="DF70" s="1"/>
  <c r="DE90"/>
  <c r="DF47" s="1"/>
  <c r="DF69" s="1"/>
  <c r="DE89"/>
  <c r="DF46" s="1"/>
  <c r="DF68" s="1"/>
  <c r="DF62"/>
  <c r="DF84" s="1"/>
  <c r="DF64"/>
  <c r="DF86" s="1"/>
  <c r="DF60"/>
  <c r="DF82" s="1"/>
  <c r="DF59"/>
  <c r="DF81" s="1"/>
  <c r="DF58"/>
  <c r="DF80" s="1"/>
  <c r="DF56"/>
  <c r="DF78" s="1"/>
  <c r="DF54"/>
  <c r="DF76" s="1"/>
  <c r="DF52"/>
  <c r="DF74" s="1"/>
  <c r="DF45"/>
  <c r="DF67" l="1"/>
  <c r="DF65"/>
  <c r="DF104" l="1"/>
  <c r="DF103"/>
  <c r="DF102"/>
  <c r="DF101"/>
  <c r="DF100"/>
  <c r="DF99"/>
  <c r="DF98"/>
  <c r="DF97"/>
  <c r="DF96"/>
  <c r="DF107"/>
  <c r="DF106"/>
  <c r="DF105"/>
  <c r="DF95"/>
  <c r="DF94"/>
  <c r="DG51" s="1"/>
  <c r="DG73" s="1"/>
  <c r="DF93"/>
  <c r="DF92"/>
  <c r="DG49" s="1"/>
  <c r="DG71" s="1"/>
  <c r="DF91"/>
  <c r="DF90"/>
  <c r="DG47" s="1"/>
  <c r="DG69" s="1"/>
  <c r="DF89"/>
  <c r="DG46" s="1"/>
  <c r="DG68" s="1"/>
  <c r="DG62"/>
  <c r="DG84" s="1"/>
  <c r="DG63"/>
  <c r="DG85" s="1"/>
  <c r="DG64"/>
  <c r="DG86" s="1"/>
  <c r="DG61"/>
  <c r="DG83" s="1"/>
  <c r="DG60"/>
  <c r="DG82" s="1"/>
  <c r="DG59"/>
  <c r="DG81" s="1"/>
  <c r="DG58"/>
  <c r="DG80" s="1"/>
  <c r="DG57"/>
  <c r="DG79" s="1"/>
  <c r="DG56"/>
  <c r="DG78" s="1"/>
  <c r="DG55"/>
  <c r="DG77" s="1"/>
  <c r="DG54"/>
  <c r="DG76" s="1"/>
  <c r="DG53"/>
  <c r="DG75" s="1"/>
  <c r="DG52"/>
  <c r="DG74" s="1"/>
  <c r="DG50"/>
  <c r="DG72" s="1"/>
  <c r="DG48"/>
  <c r="DG70" s="1"/>
  <c r="DG45"/>
  <c r="DG65" l="1"/>
  <c r="DG67"/>
  <c r="DG107" l="1"/>
  <c r="DG106"/>
  <c r="DG105"/>
  <c r="DG104"/>
  <c r="DG103"/>
  <c r="DG102"/>
  <c r="DG101"/>
  <c r="DG100"/>
  <c r="DG99"/>
  <c r="DG98"/>
  <c r="DG97"/>
  <c r="DG96"/>
  <c r="DG95"/>
  <c r="DG94"/>
  <c r="DG93"/>
  <c r="DG92"/>
  <c r="DG91"/>
  <c r="DH48" s="1"/>
  <c r="DH70" s="1"/>
  <c r="DG90"/>
  <c r="DG89"/>
  <c r="DH46" s="1"/>
  <c r="DH68" s="1"/>
  <c r="DH63"/>
  <c r="DH85" s="1"/>
  <c r="DH45"/>
  <c r="DH64"/>
  <c r="DH86" s="1"/>
  <c r="DH62"/>
  <c r="DH84" s="1"/>
  <c r="DH61"/>
  <c r="DH83" s="1"/>
  <c r="DH60"/>
  <c r="DH82" s="1"/>
  <c r="DH59"/>
  <c r="DH81" s="1"/>
  <c r="DH58"/>
  <c r="DH80" s="1"/>
  <c r="DH57"/>
  <c r="DH79" s="1"/>
  <c r="DH56"/>
  <c r="DH78" s="1"/>
  <c r="DH55"/>
  <c r="DH77" s="1"/>
  <c r="DH54"/>
  <c r="DH76" s="1"/>
  <c r="DH53"/>
  <c r="DH75" s="1"/>
  <c r="DH52"/>
  <c r="DH74" s="1"/>
  <c r="DH51"/>
  <c r="DH73" s="1"/>
  <c r="DH50"/>
  <c r="DH72" s="1"/>
  <c r="DH49"/>
  <c r="DH71" s="1"/>
  <c r="DH47"/>
  <c r="DH69" s="1"/>
  <c r="DH67" l="1"/>
  <c r="DH65"/>
  <c r="DH104" l="1"/>
  <c r="DH107"/>
  <c r="DI64" s="1"/>
  <c r="DI86" s="1"/>
  <c r="DH106"/>
  <c r="DH105"/>
  <c r="DH101"/>
  <c r="DH100"/>
  <c r="DI57" s="1"/>
  <c r="DI79" s="1"/>
  <c r="DH99"/>
  <c r="DH98"/>
  <c r="DI55" s="1"/>
  <c r="DI77" s="1"/>
  <c r="DH97"/>
  <c r="DH96"/>
  <c r="DI53" s="1"/>
  <c r="DI75" s="1"/>
  <c r="DH95"/>
  <c r="DH94"/>
  <c r="DI51" s="1"/>
  <c r="DI73" s="1"/>
  <c r="DH93"/>
  <c r="DH92"/>
  <c r="DI49" s="1"/>
  <c r="DI71" s="1"/>
  <c r="DH91"/>
  <c r="DH90"/>
  <c r="DI47" s="1"/>
  <c r="DI69" s="1"/>
  <c r="DH89"/>
  <c r="DH103"/>
  <c r="DI60" s="1"/>
  <c r="DI82" s="1"/>
  <c r="DH102"/>
  <c r="DI59" s="1"/>
  <c r="DI81" s="1"/>
  <c r="DI62"/>
  <c r="DI84" s="1"/>
  <c r="DI63"/>
  <c r="DI85" s="1"/>
  <c r="DI61"/>
  <c r="DI83" s="1"/>
  <c r="DI58"/>
  <c r="DI80" s="1"/>
  <c r="DI56"/>
  <c r="DI78" s="1"/>
  <c r="DI54"/>
  <c r="DI76" s="1"/>
  <c r="DI52"/>
  <c r="DI74" s="1"/>
  <c r="DI50"/>
  <c r="DI72" s="1"/>
  <c r="DI48"/>
  <c r="DI70" s="1"/>
  <c r="DI46"/>
  <c r="DI68" s="1"/>
  <c r="DI45"/>
  <c r="DI67" l="1"/>
  <c r="DI65"/>
  <c r="DI107" l="1"/>
  <c r="DI106"/>
  <c r="DI105"/>
  <c r="DJ62" s="1"/>
  <c r="DJ84" s="1"/>
  <c r="DI103"/>
  <c r="DI102"/>
  <c r="DJ59" s="1"/>
  <c r="DJ81" s="1"/>
  <c r="DI104"/>
  <c r="DI101"/>
  <c r="DI100"/>
  <c r="DI99"/>
  <c r="DJ56" s="1"/>
  <c r="DJ78" s="1"/>
  <c r="DI98"/>
  <c r="DI97"/>
  <c r="DI96"/>
  <c r="DI95"/>
  <c r="DJ52" s="1"/>
  <c r="DJ74" s="1"/>
  <c r="DI94"/>
  <c r="DI93"/>
  <c r="DI92"/>
  <c r="DI91"/>
  <c r="DJ48" s="1"/>
  <c r="DJ70" s="1"/>
  <c r="DI90"/>
  <c r="DI89"/>
  <c r="DJ46" s="1"/>
  <c r="DJ68" s="1"/>
  <c r="DJ64"/>
  <c r="DJ86" s="1"/>
  <c r="DJ60"/>
  <c r="DJ82" s="1"/>
  <c r="DJ58"/>
  <c r="DJ80" s="1"/>
  <c r="DJ54"/>
  <c r="DJ76" s="1"/>
  <c r="DJ50"/>
  <c r="DJ72" s="1"/>
  <c r="DJ63"/>
  <c r="DJ85" s="1"/>
  <c r="DJ61"/>
  <c r="DJ83" s="1"/>
  <c r="DJ57"/>
  <c r="DJ79" s="1"/>
  <c r="DJ55"/>
  <c r="DJ77" s="1"/>
  <c r="DJ53"/>
  <c r="DJ75" s="1"/>
  <c r="DJ51"/>
  <c r="DJ73" s="1"/>
  <c r="DJ49"/>
  <c r="DJ71" s="1"/>
  <c r="DJ47"/>
  <c r="DJ69" s="1"/>
  <c r="DJ45"/>
  <c r="DJ67" l="1"/>
  <c r="DJ65"/>
  <c r="DJ104" l="1"/>
  <c r="DJ107"/>
  <c r="DJ106"/>
  <c r="DJ105"/>
  <c r="DJ103"/>
  <c r="DJ102"/>
  <c r="DK59" s="1"/>
  <c r="DK81" s="1"/>
  <c r="DJ101"/>
  <c r="DJ100"/>
  <c r="DK57" s="1"/>
  <c r="DK79" s="1"/>
  <c r="DJ99"/>
  <c r="DJ98"/>
  <c r="DK55" s="1"/>
  <c r="DK77" s="1"/>
  <c r="DJ97"/>
  <c r="DJ96"/>
  <c r="DK53" s="1"/>
  <c r="DK75" s="1"/>
  <c r="DJ95"/>
  <c r="DJ94"/>
  <c r="DK51" s="1"/>
  <c r="DK73" s="1"/>
  <c r="DJ93"/>
  <c r="DJ92"/>
  <c r="DK49" s="1"/>
  <c r="DK71" s="1"/>
  <c r="DJ91"/>
  <c r="DK48" s="1"/>
  <c r="DK70" s="1"/>
  <c r="DJ90"/>
  <c r="DK47" s="1"/>
  <c r="DK69" s="1"/>
  <c r="DJ89"/>
  <c r="DK62"/>
  <c r="DK84" s="1"/>
  <c r="DK63"/>
  <c r="DK85" s="1"/>
  <c r="DK61"/>
  <c r="DK83" s="1"/>
  <c r="DK64"/>
  <c r="DK86" s="1"/>
  <c r="DK60"/>
  <c r="DK82" s="1"/>
  <c r="DK58"/>
  <c r="DK80" s="1"/>
  <c r="DK56"/>
  <c r="DK78" s="1"/>
  <c r="DK54"/>
  <c r="DK76" s="1"/>
  <c r="DK52"/>
  <c r="DK74" s="1"/>
  <c r="DK50"/>
  <c r="DK72" s="1"/>
  <c r="DK46"/>
  <c r="DK68" s="1"/>
  <c r="DK45"/>
  <c r="DK67" l="1"/>
  <c r="DK65"/>
  <c r="DK107" l="1"/>
  <c r="DK106"/>
  <c r="DL63" s="1"/>
  <c r="DL85" s="1"/>
  <c r="DK105"/>
  <c r="DK104"/>
  <c r="DK103"/>
  <c r="DK102"/>
  <c r="DL59" s="1"/>
  <c r="DL81" s="1"/>
  <c r="DK101"/>
  <c r="DK100"/>
  <c r="DL57" s="1"/>
  <c r="DL79" s="1"/>
  <c r="DK99"/>
  <c r="DK98"/>
  <c r="DL55" s="1"/>
  <c r="DL77" s="1"/>
  <c r="DK97"/>
  <c r="DK96"/>
  <c r="DK95"/>
  <c r="DK94"/>
  <c r="DL51" s="1"/>
  <c r="DL73" s="1"/>
  <c r="DK93"/>
  <c r="DK92"/>
  <c r="DL49" s="1"/>
  <c r="DL71" s="1"/>
  <c r="DK91"/>
  <c r="DK90"/>
  <c r="DL47" s="1"/>
  <c r="DL69" s="1"/>
  <c r="DK89"/>
  <c r="DL46" s="1"/>
  <c r="DL68" s="1"/>
  <c r="DL45"/>
  <c r="DL64"/>
  <c r="DL86" s="1"/>
  <c r="DL62"/>
  <c r="DL84" s="1"/>
  <c r="DL60"/>
  <c r="DL82" s="1"/>
  <c r="DL58"/>
  <c r="DL80" s="1"/>
  <c r="DL56"/>
  <c r="DL78" s="1"/>
  <c r="DL54"/>
  <c r="DL76" s="1"/>
  <c r="DL52"/>
  <c r="DL74" s="1"/>
  <c r="DL50"/>
  <c r="DL72" s="1"/>
  <c r="DL48"/>
  <c r="DL70" s="1"/>
  <c r="DL61"/>
  <c r="DL83" s="1"/>
  <c r="DL53"/>
  <c r="DL75" s="1"/>
  <c r="DL67" l="1"/>
  <c r="DL65"/>
  <c r="DL104" l="1"/>
  <c r="DM61" s="1"/>
  <c r="DM83" s="1"/>
  <c r="DL107"/>
  <c r="DL106"/>
  <c r="DM63" s="1"/>
  <c r="DM85" s="1"/>
  <c r="DL105"/>
  <c r="DL101"/>
  <c r="DL100"/>
  <c r="DL99"/>
  <c r="DM56" s="1"/>
  <c r="DM78" s="1"/>
  <c r="DL98"/>
  <c r="DL97"/>
  <c r="DL96"/>
  <c r="DL103"/>
  <c r="DM60" s="1"/>
  <c r="DM82" s="1"/>
  <c r="DL102"/>
  <c r="DL95"/>
  <c r="DM52" s="1"/>
  <c r="DM74" s="1"/>
  <c r="DL94"/>
  <c r="DL93"/>
  <c r="DM50" s="1"/>
  <c r="DM72" s="1"/>
  <c r="DL92"/>
  <c r="DL91"/>
  <c r="DM48" s="1"/>
  <c r="DM70" s="1"/>
  <c r="DL90"/>
  <c r="DL89"/>
  <c r="DM46" s="1"/>
  <c r="DM68" s="1"/>
  <c r="DM45"/>
  <c r="DM59"/>
  <c r="DM81" s="1"/>
  <c r="DM57"/>
  <c r="DM79" s="1"/>
  <c r="DM55"/>
  <c r="DM77" s="1"/>
  <c r="DM53"/>
  <c r="DM75" s="1"/>
  <c r="DM51"/>
  <c r="DM73" s="1"/>
  <c r="DM49"/>
  <c r="DM71" s="1"/>
  <c r="DM47"/>
  <c r="DM69" s="1"/>
  <c r="DM64"/>
  <c r="DM86" s="1"/>
  <c r="DM62"/>
  <c r="DM84" s="1"/>
  <c r="DM58"/>
  <c r="DM80" s="1"/>
  <c r="DM54"/>
  <c r="DM76" s="1"/>
  <c r="DM67" l="1"/>
  <c r="DM65"/>
  <c r="DM107" l="1"/>
  <c r="DM106"/>
  <c r="DN63" s="1"/>
  <c r="DN85" s="1"/>
  <c r="DM105"/>
  <c r="DN62" s="1"/>
  <c r="DN84" s="1"/>
  <c r="DM103"/>
  <c r="DN60" s="1"/>
  <c r="DN82" s="1"/>
  <c r="DM102"/>
  <c r="DM104"/>
  <c r="DN61" s="1"/>
  <c r="DN83" s="1"/>
  <c r="DM101"/>
  <c r="DN58" s="1"/>
  <c r="DN80" s="1"/>
  <c r="DM100"/>
  <c r="DN57" s="1"/>
  <c r="DN79" s="1"/>
  <c r="DM99"/>
  <c r="DM98"/>
  <c r="DM97"/>
  <c r="DN54" s="1"/>
  <c r="DN76" s="1"/>
  <c r="DM96"/>
  <c r="DN53" s="1"/>
  <c r="DN75" s="1"/>
  <c r="DM95"/>
  <c r="DM94"/>
  <c r="DM93"/>
  <c r="DN50" s="1"/>
  <c r="DN72" s="1"/>
  <c r="DM92"/>
  <c r="DN49" s="1"/>
  <c r="DN71" s="1"/>
  <c r="DM91"/>
  <c r="DM90"/>
  <c r="DM89"/>
  <c r="DN46" s="1"/>
  <c r="DN68" s="1"/>
  <c r="DN64"/>
  <c r="DN86" s="1"/>
  <c r="DN56"/>
  <c r="DN78" s="1"/>
  <c r="DN52"/>
  <c r="DN74" s="1"/>
  <c r="DN48"/>
  <c r="DN70" s="1"/>
  <c r="DN59"/>
  <c r="DN81" s="1"/>
  <c r="DN55"/>
  <c r="DN77" s="1"/>
  <c r="DN51"/>
  <c r="DN73" s="1"/>
  <c r="DN47"/>
  <c r="DN69" s="1"/>
  <c r="DN45"/>
  <c r="DN67" l="1"/>
  <c r="DN65"/>
  <c r="DN104" l="1"/>
  <c r="DN103"/>
  <c r="DN102"/>
  <c r="DO59" s="1"/>
  <c r="DO81" s="1"/>
  <c r="DN101"/>
  <c r="DN100"/>
  <c r="DN99"/>
  <c r="DO56" s="1"/>
  <c r="DO78" s="1"/>
  <c r="DN98"/>
  <c r="DO55" s="1"/>
  <c r="DO77" s="1"/>
  <c r="DN97"/>
  <c r="DO54" s="1"/>
  <c r="DO76" s="1"/>
  <c r="DN96"/>
  <c r="DN95"/>
  <c r="DN94"/>
  <c r="DO51" s="1"/>
  <c r="DO73" s="1"/>
  <c r="DN93"/>
  <c r="DO50" s="1"/>
  <c r="DO72" s="1"/>
  <c r="DN92"/>
  <c r="DN91"/>
  <c r="DN90"/>
  <c r="DO47" s="1"/>
  <c r="DO69" s="1"/>
  <c r="DN89"/>
  <c r="DO46" s="1"/>
  <c r="DO68" s="1"/>
  <c r="DN107"/>
  <c r="DN106"/>
  <c r="DN105"/>
  <c r="DO63"/>
  <c r="DO85" s="1"/>
  <c r="DO61"/>
  <c r="DO83" s="1"/>
  <c r="DO57"/>
  <c r="DO79" s="1"/>
  <c r="DO53"/>
  <c r="DO75" s="1"/>
  <c r="DO49"/>
  <c r="DO71" s="1"/>
  <c r="DO64"/>
  <c r="DO86" s="1"/>
  <c r="DO60"/>
  <c r="DO82" s="1"/>
  <c r="DO58"/>
  <c r="DO80" s="1"/>
  <c r="DO52"/>
  <c r="DO74" s="1"/>
  <c r="DO48"/>
  <c r="DO70" s="1"/>
  <c r="DO45"/>
  <c r="DO62"/>
  <c r="DO84" s="1"/>
  <c r="DO67" l="1"/>
  <c r="DO65"/>
  <c r="DO107" l="1"/>
  <c r="DO106"/>
  <c r="DP63" s="1"/>
  <c r="DP85" s="1"/>
  <c r="DO105"/>
  <c r="DP62" s="1"/>
  <c r="DP84" s="1"/>
  <c r="DO104"/>
  <c r="DP61" s="1"/>
  <c r="DP83" s="1"/>
  <c r="DO103"/>
  <c r="DP60" s="1"/>
  <c r="DP82" s="1"/>
  <c r="DO102"/>
  <c r="DO101"/>
  <c r="DO100"/>
  <c r="DP57" s="1"/>
  <c r="DP79" s="1"/>
  <c r="DO99"/>
  <c r="DP56" s="1"/>
  <c r="DP78" s="1"/>
  <c r="DO98"/>
  <c r="DO97"/>
  <c r="DO96"/>
  <c r="DP53" s="1"/>
  <c r="DP75" s="1"/>
  <c r="DO95"/>
  <c r="DP52" s="1"/>
  <c r="DP74" s="1"/>
  <c r="DO94"/>
  <c r="DO93"/>
  <c r="DO92"/>
  <c r="DP49" s="1"/>
  <c r="DP71" s="1"/>
  <c r="DO91"/>
  <c r="DP48" s="1"/>
  <c r="DP70" s="1"/>
  <c r="DO90"/>
  <c r="DO89"/>
  <c r="DP46" s="1"/>
  <c r="DP68" s="1"/>
  <c r="DP64"/>
  <c r="DP86" s="1"/>
  <c r="DP58"/>
  <c r="DP80" s="1"/>
  <c r="DP54"/>
  <c r="DP76" s="1"/>
  <c r="DP50"/>
  <c r="DP72" s="1"/>
  <c r="DP59"/>
  <c r="DP81" s="1"/>
  <c r="DP55"/>
  <c r="DP77" s="1"/>
  <c r="DP51"/>
  <c r="DP73" s="1"/>
  <c r="DP47"/>
  <c r="DP69" s="1"/>
  <c r="DP45"/>
  <c r="DP67" l="1"/>
  <c r="DP65"/>
  <c r="DP104" l="1"/>
  <c r="DP107"/>
  <c r="DP106"/>
  <c r="DP105"/>
  <c r="DP101"/>
  <c r="DP100"/>
  <c r="DP99"/>
  <c r="DP98"/>
  <c r="DQ55" s="1"/>
  <c r="DQ77" s="1"/>
  <c r="DP97"/>
  <c r="DP96"/>
  <c r="DP95"/>
  <c r="DP94"/>
  <c r="DQ51" s="1"/>
  <c r="DQ73" s="1"/>
  <c r="DP93"/>
  <c r="DP92"/>
  <c r="DP91"/>
  <c r="DP90"/>
  <c r="DQ47" s="1"/>
  <c r="DQ69" s="1"/>
  <c r="DP89"/>
  <c r="DP103"/>
  <c r="DQ60" s="1"/>
  <c r="DQ82" s="1"/>
  <c r="DP102"/>
  <c r="DQ62"/>
  <c r="DQ84" s="1"/>
  <c r="DQ63"/>
  <c r="DQ85" s="1"/>
  <c r="DQ61"/>
  <c r="DQ83" s="1"/>
  <c r="DQ59"/>
  <c r="DQ81" s="1"/>
  <c r="DQ57"/>
  <c r="DQ79" s="1"/>
  <c r="DQ53"/>
  <c r="DQ75" s="1"/>
  <c r="DQ49"/>
  <c r="DQ71" s="1"/>
  <c r="DQ64"/>
  <c r="DQ86" s="1"/>
  <c r="DQ58"/>
  <c r="DQ80" s="1"/>
  <c r="DQ56"/>
  <c r="DQ78" s="1"/>
  <c r="DQ54"/>
  <c r="DQ76" s="1"/>
  <c r="DQ52"/>
  <c r="DQ74" s="1"/>
  <c r="DQ50"/>
  <c r="DQ72" s="1"/>
  <c r="DQ48"/>
  <c r="DQ70" s="1"/>
  <c r="DQ46"/>
  <c r="DQ68" s="1"/>
  <c r="DQ45"/>
  <c r="DQ67" l="1"/>
  <c r="DQ65"/>
  <c r="DQ107" l="1"/>
  <c r="DQ106"/>
  <c r="DQ105"/>
  <c r="DQ103"/>
  <c r="DQ102"/>
  <c r="DQ104"/>
  <c r="DQ101"/>
  <c r="DQ100"/>
  <c r="DQ99"/>
  <c r="DQ98"/>
  <c r="DQ97"/>
  <c r="DQ96"/>
  <c r="DQ95"/>
  <c r="DQ94"/>
  <c r="DQ93"/>
  <c r="DQ92"/>
  <c r="DQ91"/>
  <c r="DQ90"/>
  <c r="DQ89"/>
  <c r="DR46" s="1"/>
  <c r="DR68" s="1"/>
  <c r="DR62"/>
  <c r="DR84" s="1"/>
  <c r="DR63"/>
  <c r="DR85" s="1"/>
  <c r="DR64"/>
  <c r="DR86" s="1"/>
  <c r="DR60"/>
  <c r="DR82" s="1"/>
  <c r="DR58"/>
  <c r="DR80" s="1"/>
  <c r="DR56"/>
  <c r="DR78" s="1"/>
  <c r="DR54"/>
  <c r="DR76" s="1"/>
  <c r="DR52"/>
  <c r="DR74" s="1"/>
  <c r="DR50"/>
  <c r="DR72" s="1"/>
  <c r="DR48"/>
  <c r="DR70" s="1"/>
  <c r="DR61"/>
  <c r="DR83" s="1"/>
  <c r="DR59"/>
  <c r="DR81" s="1"/>
  <c r="DR57"/>
  <c r="DR79" s="1"/>
  <c r="DR55"/>
  <c r="DR77" s="1"/>
  <c r="DR53"/>
  <c r="DR75" s="1"/>
  <c r="DR51"/>
  <c r="DR73" s="1"/>
  <c r="DR49"/>
  <c r="DR71" s="1"/>
  <c r="DR47"/>
  <c r="DR69" s="1"/>
  <c r="DR45"/>
  <c r="DR67" l="1"/>
  <c r="DR65"/>
  <c r="DR104" l="1"/>
  <c r="DR107"/>
  <c r="DR106"/>
  <c r="DR105"/>
  <c r="DR103"/>
  <c r="DR102"/>
  <c r="DR101"/>
  <c r="DR100"/>
  <c r="DR99"/>
  <c r="DR98"/>
  <c r="DR97"/>
  <c r="DR96"/>
  <c r="DR95"/>
  <c r="DR94"/>
  <c r="DR93"/>
  <c r="DR92"/>
  <c r="DR91"/>
  <c r="DR90"/>
  <c r="DR89"/>
  <c r="DS46" s="1"/>
  <c r="DS68" s="1"/>
  <c r="DS62"/>
  <c r="DS84" s="1"/>
  <c r="DS63"/>
  <c r="DS85" s="1"/>
  <c r="DS61"/>
  <c r="DS83" s="1"/>
  <c r="DS59"/>
  <c r="DS81" s="1"/>
  <c r="DS57"/>
  <c r="DS79" s="1"/>
  <c r="DS55"/>
  <c r="DS77" s="1"/>
  <c r="DS53"/>
  <c r="DS75" s="1"/>
  <c r="DS51"/>
  <c r="DS73" s="1"/>
  <c r="DS49"/>
  <c r="DS71" s="1"/>
  <c r="DS47"/>
  <c r="DS69" s="1"/>
  <c r="DS64"/>
  <c r="DS86" s="1"/>
  <c r="DS60"/>
  <c r="DS82" s="1"/>
  <c r="DS58"/>
  <c r="DS80" s="1"/>
  <c r="DS56"/>
  <c r="DS78" s="1"/>
  <c r="DS54"/>
  <c r="DS76" s="1"/>
  <c r="DS52"/>
  <c r="DS74" s="1"/>
  <c r="DS50"/>
  <c r="DS72" s="1"/>
  <c r="DS48"/>
  <c r="DS70" s="1"/>
  <c r="DS45"/>
  <c r="DS67" l="1"/>
  <c r="DS65"/>
  <c r="DS107" l="1"/>
  <c r="DS106"/>
  <c r="DS105"/>
  <c r="DS104"/>
  <c r="DS103"/>
  <c r="DS102"/>
  <c r="DS101"/>
  <c r="DS100"/>
  <c r="DS99"/>
  <c r="DS98"/>
  <c r="DS97"/>
  <c r="DS96"/>
  <c r="DS95"/>
  <c r="DS94"/>
  <c r="DS93"/>
  <c r="DS92"/>
  <c r="DS91"/>
  <c r="DS90"/>
  <c r="DS89"/>
  <c r="DT46" s="1"/>
  <c r="DT68" s="1"/>
  <c r="DT62"/>
  <c r="DT84" s="1"/>
  <c r="DT63"/>
  <c r="DT85" s="1"/>
  <c r="DT64"/>
  <c r="DT86" s="1"/>
  <c r="DT60"/>
  <c r="DT82" s="1"/>
  <c r="DT58"/>
  <c r="DT80" s="1"/>
  <c r="DT56"/>
  <c r="DT78" s="1"/>
  <c r="DT54"/>
  <c r="DT76" s="1"/>
  <c r="DT52"/>
  <c r="DT74" s="1"/>
  <c r="DT50"/>
  <c r="DT72" s="1"/>
  <c r="DT48"/>
  <c r="DT70" s="1"/>
  <c r="DT61"/>
  <c r="DT83" s="1"/>
  <c r="DT59"/>
  <c r="DT81" s="1"/>
  <c r="DT57"/>
  <c r="DT79" s="1"/>
  <c r="DT55"/>
  <c r="DT77" s="1"/>
  <c r="DT53"/>
  <c r="DT75" s="1"/>
  <c r="DT51"/>
  <c r="DT73" s="1"/>
  <c r="DT49"/>
  <c r="DT71" s="1"/>
  <c r="DT47"/>
  <c r="DT69" s="1"/>
  <c r="DT45"/>
  <c r="DT67" l="1"/>
  <c r="DT65"/>
  <c r="DT104" l="1"/>
  <c r="DT107"/>
  <c r="DT106"/>
  <c r="DT105"/>
  <c r="DT101"/>
  <c r="DT100"/>
  <c r="DT99"/>
  <c r="DT98"/>
  <c r="DT97"/>
  <c r="DT96"/>
  <c r="DT103"/>
  <c r="DT102"/>
  <c r="DT95"/>
  <c r="DT94"/>
  <c r="DT93"/>
  <c r="DT92"/>
  <c r="DT91"/>
  <c r="DT90"/>
  <c r="DT89"/>
  <c r="DU46" s="1"/>
  <c r="DU68" s="1"/>
  <c r="DU62"/>
  <c r="DU84" s="1"/>
  <c r="DU63"/>
  <c r="DU85" s="1"/>
  <c r="DU61"/>
  <c r="DU83" s="1"/>
  <c r="DU59"/>
  <c r="DU81" s="1"/>
  <c r="DU57"/>
  <c r="DU79" s="1"/>
  <c r="DU55"/>
  <c r="DU77" s="1"/>
  <c r="DU53"/>
  <c r="DU75" s="1"/>
  <c r="DU51"/>
  <c r="DU73" s="1"/>
  <c r="DU49"/>
  <c r="DU71" s="1"/>
  <c r="DU47"/>
  <c r="DU69" s="1"/>
  <c r="DU64"/>
  <c r="DU86" s="1"/>
  <c r="DU60"/>
  <c r="DU82" s="1"/>
  <c r="DU58"/>
  <c r="DU80" s="1"/>
  <c r="DU56"/>
  <c r="DU78" s="1"/>
  <c r="DU54"/>
  <c r="DU76" s="1"/>
  <c r="DU52"/>
  <c r="DU74" s="1"/>
  <c r="DU50"/>
  <c r="DU72" s="1"/>
  <c r="DU48"/>
  <c r="DU70" s="1"/>
  <c r="DU45"/>
  <c r="DU67" l="1"/>
  <c r="DU65"/>
  <c r="DU107" l="1"/>
  <c r="DU106"/>
  <c r="DU105"/>
  <c r="DU103"/>
  <c r="DU102"/>
  <c r="DU104"/>
  <c r="DU101"/>
  <c r="DU100"/>
  <c r="DU99"/>
  <c r="DU98"/>
  <c r="DU97"/>
  <c r="DU96"/>
  <c r="DU95"/>
  <c r="DU94"/>
  <c r="DU93"/>
  <c r="DU92"/>
  <c r="DU91"/>
  <c r="DU90"/>
  <c r="DU89"/>
  <c r="DV45"/>
  <c r="DV64"/>
  <c r="DV86" s="1"/>
  <c r="DV62"/>
  <c r="DV84" s="1"/>
  <c r="DV60"/>
  <c r="DV82" s="1"/>
  <c r="DV58"/>
  <c r="DV80" s="1"/>
  <c r="DV56"/>
  <c r="DV78" s="1"/>
  <c r="DV54"/>
  <c r="DV76" s="1"/>
  <c r="DV52"/>
  <c r="DV74" s="1"/>
  <c r="DV50"/>
  <c r="DV72" s="1"/>
  <c r="DV48"/>
  <c r="DV70" s="1"/>
  <c r="DV46"/>
  <c r="DV68" s="1"/>
  <c r="DV63"/>
  <c r="DV85" s="1"/>
  <c r="DV61"/>
  <c r="DV83" s="1"/>
  <c r="DV59"/>
  <c r="DV81" s="1"/>
  <c r="DV57"/>
  <c r="DV79" s="1"/>
  <c r="DV55"/>
  <c r="DV77" s="1"/>
  <c r="DV53"/>
  <c r="DV75" s="1"/>
  <c r="DV51"/>
  <c r="DV73" s="1"/>
  <c r="DV49"/>
  <c r="DV71" s="1"/>
  <c r="DV47"/>
  <c r="DV69" s="1"/>
  <c r="DV67" l="1"/>
  <c r="DV65"/>
  <c r="DV104" l="1"/>
  <c r="DV103"/>
  <c r="DV102"/>
  <c r="DV101"/>
  <c r="DV100"/>
  <c r="DV99"/>
  <c r="DV98"/>
  <c r="DV97"/>
  <c r="DV96"/>
  <c r="DV107"/>
  <c r="DV106"/>
  <c r="DV105"/>
  <c r="DV95"/>
  <c r="DV94"/>
  <c r="DV93"/>
  <c r="DV92"/>
  <c r="DV91"/>
  <c r="DV90"/>
  <c r="DV89"/>
  <c r="DW62"/>
  <c r="DW84" s="1"/>
  <c r="DW63"/>
  <c r="DW85" s="1"/>
  <c r="DW45"/>
  <c r="DW61"/>
  <c r="DW83" s="1"/>
  <c r="DW59"/>
  <c r="DW81" s="1"/>
  <c r="DW57"/>
  <c r="DW79" s="1"/>
  <c r="DW55"/>
  <c r="DW77" s="1"/>
  <c r="DW53"/>
  <c r="DW75" s="1"/>
  <c r="DW51"/>
  <c r="DW73" s="1"/>
  <c r="DW49"/>
  <c r="DW71" s="1"/>
  <c r="DW47"/>
  <c r="DW69" s="1"/>
  <c r="DW64"/>
  <c r="DW86" s="1"/>
  <c r="DW60"/>
  <c r="DW82" s="1"/>
  <c r="DW58"/>
  <c r="DW80" s="1"/>
  <c r="DW56"/>
  <c r="DW78" s="1"/>
  <c r="DW54"/>
  <c r="DW76" s="1"/>
  <c r="DW52"/>
  <c r="DW74" s="1"/>
  <c r="DW50"/>
  <c r="DW72" s="1"/>
  <c r="DW48"/>
  <c r="DW70" s="1"/>
  <c r="DW46"/>
  <c r="DW68" s="1"/>
  <c r="DW67" l="1"/>
  <c r="DW65"/>
  <c r="DW107" l="1"/>
  <c r="DW106"/>
  <c r="DW105"/>
  <c r="DW104"/>
  <c r="DW103"/>
  <c r="DW102"/>
  <c r="DW101"/>
  <c r="DW100"/>
  <c r="DW99"/>
  <c r="DW98"/>
  <c r="DW97"/>
  <c r="DW96"/>
  <c r="DW95"/>
  <c r="DW94"/>
  <c r="DW93"/>
  <c r="DW92"/>
  <c r="DW91"/>
  <c r="DW90"/>
  <c r="DW89"/>
  <c r="DX62"/>
  <c r="DX84" s="1"/>
  <c r="DX63"/>
  <c r="DX85" s="1"/>
  <c r="DX64"/>
  <c r="DX86" s="1"/>
  <c r="DX61"/>
  <c r="DX83" s="1"/>
  <c r="DX60"/>
  <c r="DX82" s="1"/>
  <c r="DX59"/>
  <c r="DX81" s="1"/>
  <c r="DX58"/>
  <c r="DX80" s="1"/>
  <c r="DX57"/>
  <c r="DX79" s="1"/>
  <c r="DX56"/>
  <c r="DX78" s="1"/>
  <c r="DX55"/>
  <c r="DX77" s="1"/>
  <c r="DX54"/>
  <c r="DX76" s="1"/>
  <c r="DX53"/>
  <c r="DX75" s="1"/>
  <c r="DX52"/>
  <c r="DX74" s="1"/>
  <c r="DX51"/>
  <c r="DX73" s="1"/>
  <c r="DX50"/>
  <c r="DX72" s="1"/>
  <c r="DX49"/>
  <c r="DX71" s="1"/>
  <c r="DX48"/>
  <c r="DX70" s="1"/>
  <c r="DX47"/>
  <c r="DX69" s="1"/>
  <c r="DX46"/>
  <c r="DX68" s="1"/>
  <c r="DX45"/>
  <c r="DX67" l="1"/>
  <c r="DX65"/>
  <c r="DX104" l="1"/>
  <c r="DX107"/>
  <c r="DX106"/>
  <c r="DX105"/>
  <c r="DX101"/>
  <c r="DX100"/>
  <c r="DX99"/>
  <c r="DX98"/>
  <c r="DX97"/>
  <c r="DX96"/>
  <c r="DX95"/>
  <c r="DX94"/>
  <c r="DX93"/>
  <c r="DX92"/>
  <c r="DX91"/>
  <c r="DX90"/>
  <c r="DX89"/>
  <c r="DX103"/>
  <c r="DX102"/>
  <c r="DY62"/>
  <c r="DY84" s="1"/>
  <c r="DY63"/>
  <c r="DY85" s="1"/>
  <c r="DY64"/>
  <c r="DY86" s="1"/>
  <c r="DY61"/>
  <c r="DY83" s="1"/>
  <c r="DY60"/>
  <c r="DY82" s="1"/>
  <c r="DY59"/>
  <c r="DY81" s="1"/>
  <c r="DY58"/>
  <c r="DY80" s="1"/>
  <c r="DY57"/>
  <c r="DY79" s="1"/>
  <c r="DY56"/>
  <c r="DY78" s="1"/>
  <c r="DY55"/>
  <c r="DY77" s="1"/>
  <c r="DY54"/>
  <c r="DY76" s="1"/>
  <c r="DY53"/>
  <c r="DY75" s="1"/>
  <c r="DY52"/>
  <c r="DY74" s="1"/>
  <c r="DY51"/>
  <c r="DY73" s="1"/>
  <c r="DY50"/>
  <c r="DY72" s="1"/>
  <c r="DY49"/>
  <c r="DY71" s="1"/>
  <c r="DY48"/>
  <c r="DY70" s="1"/>
  <c r="DY47"/>
  <c r="DY69" s="1"/>
  <c r="DY46"/>
  <c r="DY68" s="1"/>
  <c r="DY45"/>
  <c r="DY67" l="1"/>
  <c r="DY65"/>
  <c r="DY107" l="1"/>
  <c r="DY106"/>
  <c r="DY105"/>
  <c r="DY103"/>
  <c r="DY102"/>
  <c r="DY104"/>
  <c r="DY101"/>
  <c r="DY100"/>
  <c r="DY99"/>
  <c r="DY98"/>
  <c r="DY97"/>
  <c r="DY96"/>
  <c r="DY95"/>
  <c r="DY94"/>
  <c r="DY93"/>
  <c r="DY92"/>
  <c r="DY91"/>
  <c r="DY90"/>
  <c r="DY89"/>
  <c r="DZ62"/>
  <c r="DZ84" s="1"/>
  <c r="DZ63"/>
  <c r="DZ85" s="1"/>
  <c r="DZ64"/>
  <c r="DZ86" s="1"/>
  <c r="DZ61"/>
  <c r="DZ83" s="1"/>
  <c r="DZ60"/>
  <c r="DZ82" s="1"/>
  <c r="DZ59"/>
  <c r="DZ81" s="1"/>
  <c r="DZ58"/>
  <c r="DZ80" s="1"/>
  <c r="DZ57"/>
  <c r="DZ79" s="1"/>
  <c r="DZ56"/>
  <c r="DZ78" s="1"/>
  <c r="DZ55"/>
  <c r="DZ77" s="1"/>
  <c r="DZ54"/>
  <c r="DZ76" s="1"/>
  <c r="DZ53"/>
  <c r="DZ75" s="1"/>
  <c r="DZ52"/>
  <c r="DZ74" s="1"/>
  <c r="DZ51"/>
  <c r="DZ73" s="1"/>
  <c r="DZ50"/>
  <c r="DZ72" s="1"/>
  <c r="DZ49"/>
  <c r="DZ71" s="1"/>
  <c r="DZ48"/>
  <c r="DZ70" s="1"/>
  <c r="DZ47"/>
  <c r="DZ69" s="1"/>
  <c r="DZ46"/>
  <c r="DZ68" s="1"/>
  <c r="DZ45"/>
  <c r="DZ67" l="1"/>
  <c r="DZ65"/>
  <c r="DZ104" l="1"/>
  <c r="DZ107"/>
  <c r="DZ106"/>
  <c r="DZ105"/>
  <c r="DZ103"/>
  <c r="DZ102"/>
  <c r="DZ101"/>
  <c r="DZ100"/>
  <c r="DZ99"/>
  <c r="DZ98"/>
  <c r="DZ97"/>
  <c r="DZ96"/>
  <c r="DZ95"/>
  <c r="DZ94"/>
  <c r="DZ93"/>
  <c r="DZ92"/>
  <c r="DZ91"/>
  <c r="DZ90"/>
  <c r="DZ89"/>
  <c r="EA62"/>
  <c r="EA84" s="1"/>
  <c r="EA63"/>
  <c r="EA85" s="1"/>
  <c r="EA64"/>
  <c r="EA86" s="1"/>
  <c r="EA61"/>
  <c r="EA83" s="1"/>
  <c r="EA60"/>
  <c r="EA82" s="1"/>
  <c r="EA59"/>
  <c r="EA81" s="1"/>
  <c r="EA58"/>
  <c r="EA80" s="1"/>
  <c r="EA57"/>
  <c r="EA79" s="1"/>
  <c r="EA56"/>
  <c r="EA78" s="1"/>
  <c r="EA55"/>
  <c r="EA77" s="1"/>
  <c r="EA54"/>
  <c r="EA76" s="1"/>
  <c r="EA53"/>
  <c r="EA75" s="1"/>
  <c r="EA52"/>
  <c r="EA74" s="1"/>
  <c r="EA51"/>
  <c r="EA73" s="1"/>
  <c r="EA50"/>
  <c r="EA72" s="1"/>
  <c r="EA49"/>
  <c r="EA71" s="1"/>
  <c r="EA48"/>
  <c r="EA70" s="1"/>
  <c r="EA47"/>
  <c r="EA69" s="1"/>
  <c r="EA46"/>
  <c r="EA68" s="1"/>
  <c r="EA45"/>
  <c r="EA67" l="1"/>
  <c r="EA65"/>
  <c r="EA107" l="1"/>
  <c r="EA106"/>
  <c r="EA105"/>
  <c r="EA104"/>
  <c r="EA103"/>
  <c r="EA102"/>
  <c r="EA101"/>
  <c r="EA100"/>
  <c r="EA99"/>
  <c r="EA98"/>
  <c r="EA97"/>
  <c r="EA96"/>
  <c r="EA95"/>
  <c r="EA94"/>
  <c r="EA93"/>
  <c r="EA92"/>
  <c r="EA91"/>
  <c r="EA90"/>
  <c r="EA89"/>
  <c r="EB63"/>
  <c r="EB85" s="1"/>
  <c r="EB45"/>
  <c r="EB64"/>
  <c r="EB86" s="1"/>
  <c r="EB62"/>
  <c r="EB84" s="1"/>
  <c r="EB61"/>
  <c r="EB83" s="1"/>
  <c r="EB60"/>
  <c r="EB82" s="1"/>
  <c r="EB59"/>
  <c r="EB81" s="1"/>
  <c r="EB58"/>
  <c r="EB80" s="1"/>
  <c r="EB57"/>
  <c r="EB79" s="1"/>
  <c r="EB56"/>
  <c r="EB78" s="1"/>
  <c r="EB55"/>
  <c r="EB77" s="1"/>
  <c r="EB54"/>
  <c r="EB76" s="1"/>
  <c r="EB53"/>
  <c r="EB75" s="1"/>
  <c r="EB52"/>
  <c r="EB74" s="1"/>
  <c r="EB51"/>
  <c r="EB73" s="1"/>
  <c r="EB50"/>
  <c r="EB72" s="1"/>
  <c r="EB49"/>
  <c r="EB71" s="1"/>
  <c r="EB48"/>
  <c r="EB70" s="1"/>
  <c r="EB47"/>
  <c r="EB69" s="1"/>
  <c r="EB46"/>
  <c r="EB68" s="1"/>
  <c r="EB67" l="1"/>
  <c r="EB65"/>
  <c r="EB104" l="1"/>
  <c r="EB107"/>
  <c r="EB106"/>
  <c r="EB105"/>
  <c r="EB101"/>
  <c r="EB100"/>
  <c r="EB99"/>
  <c r="EB98"/>
  <c r="EB97"/>
  <c r="EB96"/>
  <c r="EB103"/>
  <c r="EB102"/>
  <c r="EB95"/>
  <c r="EB94"/>
  <c r="EB93"/>
  <c r="EB92"/>
  <c r="EB91"/>
  <c r="EB90"/>
  <c r="EB89"/>
  <c r="EC62"/>
  <c r="EC84" s="1"/>
  <c r="EC63"/>
  <c r="EC85" s="1"/>
  <c r="EC64"/>
  <c r="EC86" s="1"/>
  <c r="EC61"/>
  <c r="EC83" s="1"/>
  <c r="EC60"/>
  <c r="EC82" s="1"/>
  <c r="EC59"/>
  <c r="EC81" s="1"/>
  <c r="EC58"/>
  <c r="EC80" s="1"/>
  <c r="EC57"/>
  <c r="EC79" s="1"/>
  <c r="EC56"/>
  <c r="EC78" s="1"/>
  <c r="EC55"/>
  <c r="EC77" s="1"/>
  <c r="EC54"/>
  <c r="EC76" s="1"/>
  <c r="EC53"/>
  <c r="EC75" s="1"/>
  <c r="EC52"/>
  <c r="EC74" s="1"/>
  <c r="EC51"/>
  <c r="EC73" s="1"/>
  <c r="EC50"/>
  <c r="EC72" s="1"/>
  <c r="EC49"/>
  <c r="EC71" s="1"/>
  <c r="EC48"/>
  <c r="EC70" s="1"/>
  <c r="EC47"/>
  <c r="EC69" s="1"/>
  <c r="EC46"/>
  <c r="EC68" s="1"/>
  <c r="EC45"/>
  <c r="EC67" l="1"/>
  <c r="EC65"/>
  <c r="EC107" l="1"/>
  <c r="EC106"/>
  <c r="EC105"/>
  <c r="EC103"/>
  <c r="EC102"/>
  <c r="EC104"/>
  <c r="EC101"/>
  <c r="EC100"/>
  <c r="EC99"/>
  <c r="EC98"/>
  <c r="EC97"/>
  <c r="EC96"/>
  <c r="EC95"/>
  <c r="EC94"/>
  <c r="EC93"/>
  <c r="EC92"/>
  <c r="EC91"/>
  <c r="EC90"/>
  <c r="EC89"/>
  <c r="ED62"/>
  <c r="ED84" s="1"/>
  <c r="ED63"/>
  <c r="ED85" s="1"/>
  <c r="ED64"/>
  <c r="ED86" s="1"/>
  <c r="ED61"/>
  <c r="ED83" s="1"/>
  <c r="ED60"/>
  <c r="ED82" s="1"/>
  <c r="ED59"/>
  <c r="ED81" s="1"/>
  <c r="ED58"/>
  <c r="ED80" s="1"/>
  <c r="ED57"/>
  <c r="ED79" s="1"/>
  <c r="ED56"/>
  <c r="ED78" s="1"/>
  <c r="ED55"/>
  <c r="ED77" s="1"/>
  <c r="ED54"/>
  <c r="ED76" s="1"/>
  <c r="ED53"/>
  <c r="ED75" s="1"/>
  <c r="ED52"/>
  <c r="ED74" s="1"/>
  <c r="ED51"/>
  <c r="ED73" s="1"/>
  <c r="ED50"/>
  <c r="ED72" s="1"/>
  <c r="ED49"/>
  <c r="ED71" s="1"/>
  <c r="ED48"/>
  <c r="ED70" s="1"/>
  <c r="ED47"/>
  <c r="ED69" s="1"/>
  <c r="ED46"/>
  <c r="ED68" s="1"/>
  <c r="ED45"/>
  <c r="ED67" l="1"/>
  <c r="ED65"/>
  <c r="ED104" l="1"/>
  <c r="ED103"/>
  <c r="ED102"/>
  <c r="ED101"/>
  <c r="ED100"/>
  <c r="ED99"/>
  <c r="ED98"/>
  <c r="ED97"/>
  <c r="ED96"/>
  <c r="ED95"/>
  <c r="ED94"/>
  <c r="ED93"/>
  <c r="ED92"/>
  <c r="ED91"/>
  <c r="ED90"/>
  <c r="ED89"/>
  <c r="ED107"/>
  <c r="ED106"/>
  <c r="ED105"/>
  <c r="EE62"/>
  <c r="EE84" s="1"/>
  <c r="EE63"/>
  <c r="EE85" s="1"/>
  <c r="EE64"/>
  <c r="EE86" s="1"/>
  <c r="EE61"/>
  <c r="EE83" s="1"/>
  <c r="EE60"/>
  <c r="EE82" s="1"/>
  <c r="EE59"/>
  <c r="EE81" s="1"/>
  <c r="EE58"/>
  <c r="EE80" s="1"/>
  <c r="EE57"/>
  <c r="EE79" s="1"/>
  <c r="EE56"/>
  <c r="EE78" s="1"/>
  <c r="EE55"/>
  <c r="EE77" s="1"/>
  <c r="EE54"/>
  <c r="EE76" s="1"/>
  <c r="EE53"/>
  <c r="EE75" s="1"/>
  <c r="EE52"/>
  <c r="EE74" s="1"/>
  <c r="EE51"/>
  <c r="EE73" s="1"/>
  <c r="EE50"/>
  <c r="EE72" s="1"/>
  <c r="EE49"/>
  <c r="EE71" s="1"/>
  <c r="EE48"/>
  <c r="EE70" s="1"/>
  <c r="EE47"/>
  <c r="EE69" s="1"/>
  <c r="EE46"/>
  <c r="EE68" s="1"/>
  <c r="EE45"/>
  <c r="EE67" l="1"/>
  <c r="EE65"/>
  <c r="EE107" l="1"/>
  <c r="EE106"/>
  <c r="EE105"/>
  <c r="EE104"/>
  <c r="EE103"/>
  <c r="EE102"/>
  <c r="EE101"/>
  <c r="EE100"/>
  <c r="EE99"/>
  <c r="EE98"/>
  <c r="EE97"/>
  <c r="EE96"/>
  <c r="EE95"/>
  <c r="EE94"/>
  <c r="EE93"/>
  <c r="EE92"/>
  <c r="EE91"/>
  <c r="EE90"/>
  <c r="EE89"/>
  <c r="EF62"/>
  <c r="EF84" s="1"/>
  <c r="EF63"/>
  <c r="EF85" s="1"/>
  <c r="EF64"/>
  <c r="EF86" s="1"/>
  <c r="EF61"/>
  <c r="EF83" s="1"/>
  <c r="EF60"/>
  <c r="EF82" s="1"/>
  <c r="EF59"/>
  <c r="EF81" s="1"/>
  <c r="EF58"/>
  <c r="EF80" s="1"/>
  <c r="EF57"/>
  <c r="EF79" s="1"/>
  <c r="EF56"/>
  <c r="EF78" s="1"/>
  <c r="EF55"/>
  <c r="EF77" s="1"/>
  <c r="EF54"/>
  <c r="EF76" s="1"/>
  <c r="EF53"/>
  <c r="EF75" s="1"/>
  <c r="EF52"/>
  <c r="EF74" s="1"/>
  <c r="EF51"/>
  <c r="EF73" s="1"/>
  <c r="EF50"/>
  <c r="EF72" s="1"/>
  <c r="EF49"/>
  <c r="EF71" s="1"/>
  <c r="EF48"/>
  <c r="EF70" s="1"/>
  <c r="EF47"/>
  <c r="EF69" s="1"/>
  <c r="EF46"/>
  <c r="EF68" s="1"/>
  <c r="EF45"/>
  <c r="EF67" l="1"/>
  <c r="EF65"/>
  <c r="EF104" l="1"/>
  <c r="EF107"/>
  <c r="EF106"/>
  <c r="EF105"/>
  <c r="EF101"/>
  <c r="EF100"/>
  <c r="EF99"/>
  <c r="EF98"/>
  <c r="EF97"/>
  <c r="EF96"/>
  <c r="EF95"/>
  <c r="EF94"/>
  <c r="EF93"/>
  <c r="EF92"/>
  <c r="EF91"/>
  <c r="EF90"/>
  <c r="EF89"/>
  <c r="EF103"/>
  <c r="EF102"/>
  <c r="EG62"/>
  <c r="EG84" s="1"/>
  <c r="EG63"/>
  <c r="EG85" s="1"/>
  <c r="EG64"/>
  <c r="EG86" s="1"/>
  <c r="EG61"/>
  <c r="EG83" s="1"/>
  <c r="EG60"/>
  <c r="EG82" s="1"/>
  <c r="EG59"/>
  <c r="EG81" s="1"/>
  <c r="EG58"/>
  <c r="EG80" s="1"/>
  <c r="EG57"/>
  <c r="EG79" s="1"/>
  <c r="EG56"/>
  <c r="EG78" s="1"/>
  <c r="EG55"/>
  <c r="EG77" s="1"/>
  <c r="EG54"/>
  <c r="EG76" s="1"/>
  <c r="EG53"/>
  <c r="EG75" s="1"/>
  <c r="EG52"/>
  <c r="EG74" s="1"/>
  <c r="EG51"/>
  <c r="EG73" s="1"/>
  <c r="EG50"/>
  <c r="EG72" s="1"/>
  <c r="EG49"/>
  <c r="EG71" s="1"/>
  <c r="EG48"/>
  <c r="EG70" s="1"/>
  <c r="EG47"/>
  <c r="EG69" s="1"/>
  <c r="EG46"/>
  <c r="EG68" s="1"/>
  <c r="EG45"/>
  <c r="EG67" l="1"/>
  <c r="EG65"/>
  <c r="EG107" l="1"/>
  <c r="EG106"/>
  <c r="EG105"/>
  <c r="EG103"/>
  <c r="EG102"/>
  <c r="EG104"/>
  <c r="EG101"/>
  <c r="EG100"/>
  <c r="EG99"/>
  <c r="EG98"/>
  <c r="EG97"/>
  <c r="EG96"/>
  <c r="EG95"/>
  <c r="EG94"/>
  <c r="EG93"/>
  <c r="EG92"/>
  <c r="EG91"/>
  <c r="EG90"/>
  <c r="EG89"/>
  <c r="EH62"/>
  <c r="EH84" s="1"/>
  <c r="EH63"/>
  <c r="EH85" s="1"/>
  <c r="EH64"/>
  <c r="EH86" s="1"/>
  <c r="EH61"/>
  <c r="EH83" s="1"/>
  <c r="EH60"/>
  <c r="EH82" s="1"/>
  <c r="EH59"/>
  <c r="EH81" s="1"/>
  <c r="EH58"/>
  <c r="EH80" s="1"/>
  <c r="EH57"/>
  <c r="EH79" s="1"/>
  <c r="EH56"/>
  <c r="EH78" s="1"/>
  <c r="EH55"/>
  <c r="EH77" s="1"/>
  <c r="EH54"/>
  <c r="EH76" s="1"/>
  <c r="EH53"/>
  <c r="EH75" s="1"/>
  <c r="EH52"/>
  <c r="EH74" s="1"/>
  <c r="EH51"/>
  <c r="EH73" s="1"/>
  <c r="EH50"/>
  <c r="EH72" s="1"/>
  <c r="EH49"/>
  <c r="EH71" s="1"/>
  <c r="EH48"/>
  <c r="EH70" s="1"/>
  <c r="EH47"/>
  <c r="EH69" s="1"/>
  <c r="EH46"/>
  <c r="EH68" s="1"/>
  <c r="EH45"/>
  <c r="EH67" l="1"/>
  <c r="EH65"/>
  <c r="EH104" l="1"/>
  <c r="EH107"/>
  <c r="EH106"/>
  <c r="EH105"/>
  <c r="EH103"/>
  <c r="EH102"/>
  <c r="EH101"/>
  <c r="EH100"/>
  <c r="EH99"/>
  <c r="EH98"/>
  <c r="EH97"/>
  <c r="EH96"/>
  <c r="EH95"/>
  <c r="EH94"/>
  <c r="EH93"/>
  <c r="EH92"/>
  <c r="EH91"/>
  <c r="EH90"/>
  <c r="EH89"/>
  <c r="EI63"/>
  <c r="EI85" s="1"/>
  <c r="EI45"/>
  <c r="EI64"/>
  <c r="EI86" s="1"/>
  <c r="EI62"/>
  <c r="EI84" s="1"/>
  <c r="EI61"/>
  <c r="EI83" s="1"/>
  <c r="EI60"/>
  <c r="EI82" s="1"/>
  <c r="EI59"/>
  <c r="EI81" s="1"/>
  <c r="EI58"/>
  <c r="EI80" s="1"/>
  <c r="EI57"/>
  <c r="EI79" s="1"/>
  <c r="EI56"/>
  <c r="EI78" s="1"/>
  <c r="EI55"/>
  <c r="EI77" s="1"/>
  <c r="EI54"/>
  <c r="EI76" s="1"/>
  <c r="EI53"/>
  <c r="EI75" s="1"/>
  <c r="EI52"/>
  <c r="EI74" s="1"/>
  <c r="EI51"/>
  <c r="EI73" s="1"/>
  <c r="EI50"/>
  <c r="EI72" s="1"/>
  <c r="EI49"/>
  <c r="EI71" s="1"/>
  <c r="EI48"/>
  <c r="EI70" s="1"/>
  <c r="EI47"/>
  <c r="EI69" s="1"/>
  <c r="EI46"/>
  <c r="EI68" s="1"/>
  <c r="EI67" l="1"/>
  <c r="EI65"/>
  <c r="EI107" l="1"/>
  <c r="EI106"/>
  <c r="EI105"/>
  <c r="EI104"/>
  <c r="EI103"/>
  <c r="EI102"/>
  <c r="EI101"/>
  <c r="EI100"/>
  <c r="EI99"/>
  <c r="EI98"/>
  <c r="EI97"/>
  <c r="EI96"/>
  <c r="EI95"/>
  <c r="EI94"/>
  <c r="EI93"/>
  <c r="EI92"/>
  <c r="EI91"/>
  <c r="EI90"/>
  <c r="EI89"/>
  <c r="EJ61"/>
  <c r="EJ83" s="1"/>
  <c r="EJ59"/>
  <c r="EJ81" s="1"/>
  <c r="EJ57"/>
  <c r="EJ79" s="1"/>
  <c r="EJ55"/>
  <c r="EJ77" s="1"/>
  <c r="EJ53"/>
  <c r="EJ75" s="1"/>
  <c r="EJ49"/>
  <c r="EJ71" s="1"/>
  <c r="EJ47"/>
  <c r="EJ69" s="1"/>
  <c r="EJ64"/>
  <c r="EJ86" s="1"/>
  <c r="EJ60"/>
  <c r="EJ82" s="1"/>
  <c r="EJ58"/>
  <c r="EJ80" s="1"/>
  <c r="EJ56"/>
  <c r="EJ78" s="1"/>
  <c r="EJ54"/>
  <c r="EJ76" s="1"/>
  <c r="EJ52"/>
  <c r="EJ74" s="1"/>
  <c r="EJ50"/>
  <c r="EJ72" s="1"/>
  <c r="EJ48"/>
  <c r="EJ70" s="1"/>
  <c r="EJ46"/>
  <c r="EJ68" s="1"/>
  <c r="EJ63"/>
  <c r="EJ85" s="1"/>
  <c r="EJ62"/>
  <c r="EJ84" s="1"/>
  <c r="EJ51"/>
  <c r="EJ73" s="1"/>
  <c r="EJ45"/>
  <c r="EJ67" l="1"/>
  <c r="EJ65"/>
  <c r="EJ104" l="1"/>
  <c r="EJ107"/>
  <c r="EJ106"/>
  <c r="EJ105"/>
  <c r="EJ101"/>
  <c r="EJ100"/>
  <c r="EJ99"/>
  <c r="EJ98"/>
  <c r="EJ97"/>
  <c r="EJ96"/>
  <c r="EJ103"/>
  <c r="EJ102"/>
  <c r="EJ95"/>
  <c r="EJ94"/>
  <c r="EJ93"/>
  <c r="EJ92"/>
  <c r="EJ91"/>
  <c r="EJ90"/>
  <c r="EJ89"/>
  <c r="EK62"/>
  <c r="EK84" s="1"/>
  <c r="EK63"/>
  <c r="EK85" s="1"/>
  <c r="EK64"/>
  <c r="EK86" s="1"/>
  <c r="EK60"/>
  <c r="EK82" s="1"/>
  <c r="EK58"/>
  <c r="EK80" s="1"/>
  <c r="EK56"/>
  <c r="EK78" s="1"/>
  <c r="EK54"/>
  <c r="EK76" s="1"/>
  <c r="EK52"/>
  <c r="EK74" s="1"/>
  <c r="EK50"/>
  <c r="EK72" s="1"/>
  <c r="EK48"/>
  <c r="EK70" s="1"/>
  <c r="EK46"/>
  <c r="EK68" s="1"/>
  <c r="EK61"/>
  <c r="EK83" s="1"/>
  <c r="EK59"/>
  <c r="EK81" s="1"/>
  <c r="EK57"/>
  <c r="EK79" s="1"/>
  <c r="EK55"/>
  <c r="EK77" s="1"/>
  <c r="EK53"/>
  <c r="EK75" s="1"/>
  <c r="EK51"/>
  <c r="EK73" s="1"/>
  <c r="EK49"/>
  <c r="EK71" s="1"/>
  <c r="EK47"/>
  <c r="EK69" s="1"/>
  <c r="EK45"/>
  <c r="EK67" l="1"/>
  <c r="EK65"/>
  <c r="EK107" l="1"/>
  <c r="EK106"/>
  <c r="EK105"/>
  <c r="EK103"/>
  <c r="EK102"/>
  <c r="EK104"/>
  <c r="EK101"/>
  <c r="EK100"/>
  <c r="EK99"/>
  <c r="EK98"/>
  <c r="EK97"/>
  <c r="EK96"/>
  <c r="EK95"/>
  <c r="EK94"/>
  <c r="EK93"/>
  <c r="EK92"/>
  <c r="EK91"/>
  <c r="EK90"/>
  <c r="EK89"/>
  <c r="EL61"/>
  <c r="EL83" s="1"/>
  <c r="EL59"/>
  <c r="EL81" s="1"/>
  <c r="EL57"/>
  <c r="EL79" s="1"/>
  <c r="EL55"/>
  <c r="EL77" s="1"/>
  <c r="EL53"/>
  <c r="EL75" s="1"/>
  <c r="EL51"/>
  <c r="EL73" s="1"/>
  <c r="EL49"/>
  <c r="EL71" s="1"/>
  <c r="EL47"/>
  <c r="EL69" s="1"/>
  <c r="EL64"/>
  <c r="EL86" s="1"/>
  <c r="EL60"/>
  <c r="EL82" s="1"/>
  <c r="EL58"/>
  <c r="EL80" s="1"/>
  <c r="EL56"/>
  <c r="EL78" s="1"/>
  <c r="EL54"/>
  <c r="EL76" s="1"/>
  <c r="EL52"/>
  <c r="EL74" s="1"/>
  <c r="EL50"/>
  <c r="EL72" s="1"/>
  <c r="EL48"/>
  <c r="EL70" s="1"/>
  <c r="EL46"/>
  <c r="EL68" s="1"/>
  <c r="EL63"/>
  <c r="EL85" s="1"/>
  <c r="EL62"/>
  <c r="EL84" s="1"/>
  <c r="EL45"/>
  <c r="EL67" l="1"/>
  <c r="EL65"/>
  <c r="EL104" l="1"/>
  <c r="EL103"/>
  <c r="EL102"/>
  <c r="EL101"/>
  <c r="EL100"/>
  <c r="EL99"/>
  <c r="EL98"/>
  <c r="EL97"/>
  <c r="EL96"/>
  <c r="EL107"/>
  <c r="EL106"/>
  <c r="EL105"/>
  <c r="EL95"/>
  <c r="EL94"/>
  <c r="EL93"/>
  <c r="EL92"/>
  <c r="EL91"/>
  <c r="EL90"/>
  <c r="EL89"/>
  <c r="EM64"/>
  <c r="EM86" s="1"/>
  <c r="EM60"/>
  <c r="EM82" s="1"/>
  <c r="EM58"/>
  <c r="EM80" s="1"/>
  <c r="EM56"/>
  <c r="EM78" s="1"/>
  <c r="EM54"/>
  <c r="EM76" s="1"/>
  <c r="EM52"/>
  <c r="EM74" s="1"/>
  <c r="EM50"/>
  <c r="EM72" s="1"/>
  <c r="EM48"/>
  <c r="EM70" s="1"/>
  <c r="EM46"/>
  <c r="EM68" s="1"/>
  <c r="EM63"/>
  <c r="EM85" s="1"/>
  <c r="EM61"/>
  <c r="EM83" s="1"/>
  <c r="EM59"/>
  <c r="EM81" s="1"/>
  <c r="EM57"/>
  <c r="EM79" s="1"/>
  <c r="EM55"/>
  <c r="EM77" s="1"/>
  <c r="EM53"/>
  <c r="EM75" s="1"/>
  <c r="EM51"/>
  <c r="EM73" s="1"/>
  <c r="EM49"/>
  <c r="EM71" s="1"/>
  <c r="EM47"/>
  <c r="EM69" s="1"/>
  <c r="EM62"/>
  <c r="EM84" s="1"/>
  <c r="EM45"/>
  <c r="EM67" l="1"/>
  <c r="EM65"/>
  <c r="EM107" l="1"/>
  <c r="EM106"/>
  <c r="EM105"/>
  <c r="EM104"/>
  <c r="EM103"/>
  <c r="EM102"/>
  <c r="EM101"/>
  <c r="EM100"/>
  <c r="EM99"/>
  <c r="EM98"/>
  <c r="EM97"/>
  <c r="EM96"/>
  <c r="EM95"/>
  <c r="EM94"/>
  <c r="EM93"/>
  <c r="EM92"/>
  <c r="EM91"/>
  <c r="EM90"/>
  <c r="EM89"/>
  <c r="EN62"/>
  <c r="EN84" s="1"/>
  <c r="EN63"/>
  <c r="EN85" s="1"/>
  <c r="EN61"/>
  <c r="EN83" s="1"/>
  <c r="EN59"/>
  <c r="EN81" s="1"/>
  <c r="EN57"/>
  <c r="EN79" s="1"/>
  <c r="EN55"/>
  <c r="EN77" s="1"/>
  <c r="EN53"/>
  <c r="EN75" s="1"/>
  <c r="EN51"/>
  <c r="EN73" s="1"/>
  <c r="EN49"/>
  <c r="EN71" s="1"/>
  <c r="EN47"/>
  <c r="EN69" s="1"/>
  <c r="EN64"/>
  <c r="EN86" s="1"/>
  <c r="EN60"/>
  <c r="EN82" s="1"/>
  <c r="EN58"/>
  <c r="EN80" s="1"/>
  <c r="EN56"/>
  <c r="EN78" s="1"/>
  <c r="EN54"/>
  <c r="EN76" s="1"/>
  <c r="EN52"/>
  <c r="EN74" s="1"/>
  <c r="EN50"/>
  <c r="EN72" s="1"/>
  <c r="EN48"/>
  <c r="EN70" s="1"/>
  <c r="EN46"/>
  <c r="EN68" s="1"/>
  <c r="EN45"/>
  <c r="EN67" l="1"/>
  <c r="EN65"/>
  <c r="EN104" l="1"/>
  <c r="EN107"/>
  <c r="EN106"/>
  <c r="EN105"/>
  <c r="EN101"/>
  <c r="EN100"/>
  <c r="EN99"/>
  <c r="EN98"/>
  <c r="EN97"/>
  <c r="EN96"/>
  <c r="EN95"/>
  <c r="EN94"/>
  <c r="EN93"/>
  <c r="EN92"/>
  <c r="EN91"/>
  <c r="EN90"/>
  <c r="EN89"/>
  <c r="EN103"/>
  <c r="EN102"/>
  <c r="EO64"/>
  <c r="EO86" s="1"/>
  <c r="EO60"/>
  <c r="EO82" s="1"/>
  <c r="EO58"/>
  <c r="EO80" s="1"/>
  <c r="EO56"/>
  <c r="EO78" s="1"/>
  <c r="EO54"/>
  <c r="EO76" s="1"/>
  <c r="EO52"/>
  <c r="EO74" s="1"/>
  <c r="EO50"/>
  <c r="EO72" s="1"/>
  <c r="EO48"/>
  <c r="EO70" s="1"/>
  <c r="EO46"/>
  <c r="EO68" s="1"/>
  <c r="EO63"/>
  <c r="EO85" s="1"/>
  <c r="EO61"/>
  <c r="EO83" s="1"/>
  <c r="EO59"/>
  <c r="EO81" s="1"/>
  <c r="EO57"/>
  <c r="EO79" s="1"/>
  <c r="EO55"/>
  <c r="EO77" s="1"/>
  <c r="EO53"/>
  <c r="EO75" s="1"/>
  <c r="EO51"/>
  <c r="EO73" s="1"/>
  <c r="EO49"/>
  <c r="EO71" s="1"/>
  <c r="EO47"/>
  <c r="EO69" s="1"/>
  <c r="EO62"/>
  <c r="EO84" s="1"/>
  <c r="EO45"/>
  <c r="EO67" l="1"/>
  <c r="EO65"/>
  <c r="EO107" l="1"/>
  <c r="EO106"/>
  <c r="EO105"/>
  <c r="EO103"/>
  <c r="EO102"/>
  <c r="EO104"/>
  <c r="EO101"/>
  <c r="EO100"/>
  <c r="EO99"/>
  <c r="EO98"/>
  <c r="EO97"/>
  <c r="EO96"/>
  <c r="EO95"/>
  <c r="EO94"/>
  <c r="EO93"/>
  <c r="EO92"/>
  <c r="EO91"/>
  <c r="EO90"/>
  <c r="EO89"/>
  <c r="EP62"/>
  <c r="EP84" s="1"/>
  <c r="EP63"/>
  <c r="EP85" s="1"/>
  <c r="EP61"/>
  <c r="EP83" s="1"/>
  <c r="EP59"/>
  <c r="EP81" s="1"/>
  <c r="EP57"/>
  <c r="EP79" s="1"/>
  <c r="EP55"/>
  <c r="EP77" s="1"/>
  <c r="EP53"/>
  <c r="EP75" s="1"/>
  <c r="EP51"/>
  <c r="EP73" s="1"/>
  <c r="EP49"/>
  <c r="EP71" s="1"/>
  <c r="EP47"/>
  <c r="EP69" s="1"/>
  <c r="EP64"/>
  <c r="EP86" s="1"/>
  <c r="EP60"/>
  <c r="EP82" s="1"/>
  <c r="EP58"/>
  <c r="EP80" s="1"/>
  <c r="EP56"/>
  <c r="EP78" s="1"/>
  <c r="EP54"/>
  <c r="EP76" s="1"/>
  <c r="EP52"/>
  <c r="EP74" s="1"/>
  <c r="EP50"/>
  <c r="EP72" s="1"/>
  <c r="EP48"/>
  <c r="EP70" s="1"/>
  <c r="EP46"/>
  <c r="EP68" s="1"/>
  <c r="EP45"/>
  <c r="EP67" l="1"/>
  <c r="EP65"/>
  <c r="EP104" l="1"/>
  <c r="EP107"/>
  <c r="EP106"/>
  <c r="EP105"/>
  <c r="EP103"/>
  <c r="EP102"/>
  <c r="EP101"/>
  <c r="EP100"/>
  <c r="EP99"/>
  <c r="EP98"/>
  <c r="EP97"/>
  <c r="EP96"/>
  <c r="EP95"/>
  <c r="EP94"/>
  <c r="EP93"/>
  <c r="EP92"/>
  <c r="EP91"/>
  <c r="EP90"/>
  <c r="EP89"/>
  <c r="EQ62"/>
  <c r="EQ84" s="1"/>
  <c r="EQ63"/>
  <c r="EQ85" s="1"/>
  <c r="EQ64"/>
  <c r="EQ86" s="1"/>
  <c r="EQ60"/>
  <c r="EQ82" s="1"/>
  <c r="EQ58"/>
  <c r="EQ80" s="1"/>
  <c r="EQ56"/>
  <c r="EQ78" s="1"/>
  <c r="EQ54"/>
  <c r="EQ76" s="1"/>
  <c r="EQ52"/>
  <c r="EQ74" s="1"/>
  <c r="EQ50"/>
  <c r="EQ72" s="1"/>
  <c r="EQ48"/>
  <c r="EQ70" s="1"/>
  <c r="EQ46"/>
  <c r="EQ68" s="1"/>
  <c r="EQ61"/>
  <c r="EQ83" s="1"/>
  <c r="EQ59"/>
  <c r="EQ81" s="1"/>
  <c r="EQ57"/>
  <c r="EQ79" s="1"/>
  <c r="EQ55"/>
  <c r="EQ77" s="1"/>
  <c r="EQ53"/>
  <c r="EQ75" s="1"/>
  <c r="EQ51"/>
  <c r="EQ73" s="1"/>
  <c r="EQ49"/>
  <c r="EQ71" s="1"/>
  <c r="EQ47"/>
  <c r="EQ69" s="1"/>
  <c r="EQ45"/>
  <c r="EQ67" l="1"/>
  <c r="EQ65"/>
  <c r="EQ107" l="1"/>
  <c r="EQ106"/>
  <c r="EQ105"/>
  <c r="EQ104"/>
  <c r="EQ103"/>
  <c r="EQ102"/>
  <c r="EQ101"/>
  <c r="EQ100"/>
  <c r="EQ99"/>
  <c r="EQ98"/>
  <c r="EQ97"/>
  <c r="EQ96"/>
  <c r="EQ95"/>
  <c r="EQ94"/>
  <c r="EQ93"/>
  <c r="EQ92"/>
  <c r="EQ91"/>
  <c r="EQ90"/>
  <c r="EQ89"/>
  <c r="ER62"/>
  <c r="ER84" s="1"/>
  <c r="ER63"/>
  <c r="ER85" s="1"/>
  <c r="ER61"/>
  <c r="ER83" s="1"/>
  <c r="ER59"/>
  <c r="ER81" s="1"/>
  <c r="ER57"/>
  <c r="ER79" s="1"/>
  <c r="ER55"/>
  <c r="ER77" s="1"/>
  <c r="ER53"/>
  <c r="ER75" s="1"/>
  <c r="ER51"/>
  <c r="ER73" s="1"/>
  <c r="ER49"/>
  <c r="ER71" s="1"/>
  <c r="ER47"/>
  <c r="ER69" s="1"/>
  <c r="ER64"/>
  <c r="ER86" s="1"/>
  <c r="ER60"/>
  <c r="ER82" s="1"/>
  <c r="ER58"/>
  <c r="ER80" s="1"/>
  <c r="ER56"/>
  <c r="ER78" s="1"/>
  <c r="ER54"/>
  <c r="ER76" s="1"/>
  <c r="ER52"/>
  <c r="ER74" s="1"/>
  <c r="ER50"/>
  <c r="ER72" s="1"/>
  <c r="ER48"/>
  <c r="ER70" s="1"/>
  <c r="ER46"/>
  <c r="ER68" s="1"/>
  <c r="ER45"/>
  <c r="ER67" l="1"/>
  <c r="ER65"/>
  <c r="ER104" l="1"/>
  <c r="ER107"/>
  <c r="ER106"/>
  <c r="ER105"/>
  <c r="ER101"/>
  <c r="ER100"/>
  <c r="ER99"/>
  <c r="ER98"/>
  <c r="ER97"/>
  <c r="ER96"/>
  <c r="ER103"/>
  <c r="ER102"/>
  <c r="ER95"/>
  <c r="ER94"/>
  <c r="ER93"/>
  <c r="ER92"/>
  <c r="ER91"/>
  <c r="ER90"/>
  <c r="ER89"/>
  <c r="ES62"/>
  <c r="ES84" s="1"/>
  <c r="ES63"/>
  <c r="ES85" s="1"/>
  <c r="ES64"/>
  <c r="ES86" s="1"/>
  <c r="ES60"/>
  <c r="ES82" s="1"/>
  <c r="ES58"/>
  <c r="ES80" s="1"/>
  <c r="ES56"/>
  <c r="ES78" s="1"/>
  <c r="ES54"/>
  <c r="ES76" s="1"/>
  <c r="ES52"/>
  <c r="ES74" s="1"/>
  <c r="ES50"/>
  <c r="ES72" s="1"/>
  <c r="ES48"/>
  <c r="ES70" s="1"/>
  <c r="ES46"/>
  <c r="ES68" s="1"/>
  <c r="ES61"/>
  <c r="ES83" s="1"/>
  <c r="ES59"/>
  <c r="ES81" s="1"/>
  <c r="ES57"/>
  <c r="ES79" s="1"/>
  <c r="ES55"/>
  <c r="ES77" s="1"/>
  <c r="ES53"/>
  <c r="ES75" s="1"/>
  <c r="ES51"/>
  <c r="ES73" s="1"/>
  <c r="ES49"/>
  <c r="ES71" s="1"/>
  <c r="ES47"/>
  <c r="ES69" s="1"/>
  <c r="ES45"/>
  <c r="ES67" l="1"/>
  <c r="ES65"/>
  <c r="ES107" l="1"/>
  <c r="ES106"/>
  <c r="ES105"/>
  <c r="ES103"/>
  <c r="ES102"/>
  <c r="ES104"/>
  <c r="ES101"/>
  <c r="ES100"/>
  <c r="ES99"/>
  <c r="ES98"/>
  <c r="ES97"/>
  <c r="ES96"/>
  <c r="ES95"/>
  <c r="ES94"/>
  <c r="ES93"/>
  <c r="ES92"/>
  <c r="ES91"/>
  <c r="ES90"/>
  <c r="ES89"/>
  <c r="ET63"/>
  <c r="ET85" s="1"/>
  <c r="ET45"/>
  <c r="ET61"/>
  <c r="ET83" s="1"/>
  <c r="ET59"/>
  <c r="ET81" s="1"/>
  <c r="ET57"/>
  <c r="ET79" s="1"/>
  <c r="ET55"/>
  <c r="ET77" s="1"/>
  <c r="ET53"/>
  <c r="ET75" s="1"/>
  <c r="ET51"/>
  <c r="ET73" s="1"/>
  <c r="ET49"/>
  <c r="ET71" s="1"/>
  <c r="ET47"/>
  <c r="ET69" s="1"/>
  <c r="ET64"/>
  <c r="ET86" s="1"/>
  <c r="ET62"/>
  <c r="ET84" s="1"/>
  <c r="ET60"/>
  <c r="ET82" s="1"/>
  <c r="ET58"/>
  <c r="ET80" s="1"/>
  <c r="ET56"/>
  <c r="ET78" s="1"/>
  <c r="ET54"/>
  <c r="ET76" s="1"/>
  <c r="ET52"/>
  <c r="ET74" s="1"/>
  <c r="ET50"/>
  <c r="ET72" s="1"/>
  <c r="ET48"/>
  <c r="ET70" s="1"/>
  <c r="ET46"/>
  <c r="ET68" s="1"/>
  <c r="ET67" l="1"/>
  <c r="ET65"/>
  <c r="ET104" l="1"/>
  <c r="ET103"/>
  <c r="ET102"/>
  <c r="ET101"/>
  <c r="ET100"/>
  <c r="ET99"/>
  <c r="ET98"/>
  <c r="ET97"/>
  <c r="ET96"/>
  <c r="ET95"/>
  <c r="ET94"/>
  <c r="ET93"/>
  <c r="ET92"/>
  <c r="ET91"/>
  <c r="ET90"/>
  <c r="ET89"/>
  <c r="ET107"/>
  <c r="ET106"/>
  <c r="ET105"/>
  <c r="EU62"/>
  <c r="EU84" s="1"/>
  <c r="EU63"/>
  <c r="EU85" s="1"/>
  <c r="EU64"/>
  <c r="EU86" s="1"/>
  <c r="EU60"/>
  <c r="EU82" s="1"/>
  <c r="EU59"/>
  <c r="EU81" s="1"/>
  <c r="EU58"/>
  <c r="EU80" s="1"/>
  <c r="EU57"/>
  <c r="EU79" s="1"/>
  <c r="EU56"/>
  <c r="EU78" s="1"/>
  <c r="EU55"/>
  <c r="EU77" s="1"/>
  <c r="EU54"/>
  <c r="EU76" s="1"/>
  <c r="EU53"/>
  <c r="EU75" s="1"/>
  <c r="EU52"/>
  <c r="EU74" s="1"/>
  <c r="EU51"/>
  <c r="EU73" s="1"/>
  <c r="EU50"/>
  <c r="EU72" s="1"/>
  <c r="EU49"/>
  <c r="EU71" s="1"/>
  <c r="EU48"/>
  <c r="EU70" s="1"/>
  <c r="EU47"/>
  <c r="EU69" s="1"/>
  <c r="EU46"/>
  <c r="EU68" s="1"/>
  <c r="EU61"/>
  <c r="EU83" s="1"/>
  <c r="EU45"/>
  <c r="EU67" l="1"/>
  <c r="EU65"/>
  <c r="EU107" l="1"/>
  <c r="EU106"/>
  <c r="EU105"/>
  <c r="EU104"/>
  <c r="EU103"/>
  <c r="EU102"/>
  <c r="EU101"/>
  <c r="EU100"/>
  <c r="EU99"/>
  <c r="EU98"/>
  <c r="EU97"/>
  <c r="EU96"/>
  <c r="EU95"/>
  <c r="EU94"/>
  <c r="EU93"/>
  <c r="EU92"/>
  <c r="EU91"/>
  <c r="EU90"/>
  <c r="EU89"/>
  <c r="EV62"/>
  <c r="EV84" s="1"/>
  <c r="EV63"/>
  <c r="EV85" s="1"/>
  <c r="EV64"/>
  <c r="EV86" s="1"/>
  <c r="EV61"/>
  <c r="EV83" s="1"/>
  <c r="EV60"/>
  <c r="EV82" s="1"/>
  <c r="EV59"/>
  <c r="EV81" s="1"/>
  <c r="EV58"/>
  <c r="EV80" s="1"/>
  <c r="EV57"/>
  <c r="EV79" s="1"/>
  <c r="EV56"/>
  <c r="EV78" s="1"/>
  <c r="EV55"/>
  <c r="EV77" s="1"/>
  <c r="EV54"/>
  <c r="EV76" s="1"/>
  <c r="EV53"/>
  <c r="EV75" s="1"/>
  <c r="EV52"/>
  <c r="EV74" s="1"/>
  <c r="EV51"/>
  <c r="EV73" s="1"/>
  <c r="EV50"/>
  <c r="EV72" s="1"/>
  <c r="EV49"/>
  <c r="EV71" s="1"/>
  <c r="EV48"/>
  <c r="EV70" s="1"/>
  <c r="EV47"/>
  <c r="EV69" s="1"/>
  <c r="EV46"/>
  <c r="EV68" s="1"/>
  <c r="EV45"/>
  <c r="EV67" l="1"/>
  <c r="EV65"/>
  <c r="EV104" l="1"/>
  <c r="EV107"/>
  <c r="EV106"/>
  <c r="EV105"/>
  <c r="EV101"/>
  <c r="EV100"/>
  <c r="EV99"/>
  <c r="EV98"/>
  <c r="EV97"/>
  <c r="EV96"/>
  <c r="EV95"/>
  <c r="EV94"/>
  <c r="EV93"/>
  <c r="EV92"/>
  <c r="EV91"/>
  <c r="EV90"/>
  <c r="EV89"/>
  <c r="EV103"/>
  <c r="EV102"/>
  <c r="EW62"/>
  <c r="EW84" s="1"/>
  <c r="EW63"/>
  <c r="EW85" s="1"/>
  <c r="EW64"/>
  <c r="EW86" s="1"/>
  <c r="EW61"/>
  <c r="EW83" s="1"/>
  <c r="EW60"/>
  <c r="EW82" s="1"/>
  <c r="EW59"/>
  <c r="EW81" s="1"/>
  <c r="EW58"/>
  <c r="EW80" s="1"/>
  <c r="EW57"/>
  <c r="EW79" s="1"/>
  <c r="EW56"/>
  <c r="EW78" s="1"/>
  <c r="EW55"/>
  <c r="EW77" s="1"/>
  <c r="EW54"/>
  <c r="EW76" s="1"/>
  <c r="EW53"/>
  <c r="EW75" s="1"/>
  <c r="EW52"/>
  <c r="EW74" s="1"/>
  <c r="EW51"/>
  <c r="EW73" s="1"/>
  <c r="EW50"/>
  <c r="EW72" s="1"/>
  <c r="EW49"/>
  <c r="EW71" s="1"/>
  <c r="EW48"/>
  <c r="EW70" s="1"/>
  <c r="EW47"/>
  <c r="EW69" s="1"/>
  <c r="EW46"/>
  <c r="EW68" s="1"/>
  <c r="EW45"/>
  <c r="EW67" l="1"/>
  <c r="EW65"/>
  <c r="EW107" l="1"/>
  <c r="EW106"/>
  <c r="EW105"/>
  <c r="EW103"/>
  <c r="EW102"/>
  <c r="EW104"/>
  <c r="EW101"/>
  <c r="EW100"/>
  <c r="EW99"/>
  <c r="EW98"/>
  <c r="EW97"/>
  <c r="EW96"/>
  <c r="EW95"/>
  <c r="EW94"/>
  <c r="EW93"/>
  <c r="EW92"/>
  <c r="EW91"/>
  <c r="EW90"/>
  <c r="EW89"/>
  <c r="EX62"/>
  <c r="EX84" s="1"/>
  <c r="EX63"/>
  <c r="EX85" s="1"/>
  <c r="EX45"/>
  <c r="EX64"/>
  <c r="EX86" s="1"/>
  <c r="EX61"/>
  <c r="EX83" s="1"/>
  <c r="EX60"/>
  <c r="EX82" s="1"/>
  <c r="EX59"/>
  <c r="EX81" s="1"/>
  <c r="EX58"/>
  <c r="EX80" s="1"/>
  <c r="EX57"/>
  <c r="EX79" s="1"/>
  <c r="EX56"/>
  <c r="EX78" s="1"/>
  <c r="EX55"/>
  <c r="EX77" s="1"/>
  <c r="EX54"/>
  <c r="EX76" s="1"/>
  <c r="EX53"/>
  <c r="EX75" s="1"/>
  <c r="EX52"/>
  <c r="EX74" s="1"/>
  <c r="EX51"/>
  <c r="EX73" s="1"/>
  <c r="EX50"/>
  <c r="EX72" s="1"/>
  <c r="EX49"/>
  <c r="EX71" s="1"/>
  <c r="EX48"/>
  <c r="EX70" s="1"/>
  <c r="EX47"/>
  <c r="EX69" s="1"/>
  <c r="EX46"/>
  <c r="EX68" s="1"/>
  <c r="EX67" l="1"/>
  <c r="EX65"/>
  <c r="EX104" l="1"/>
  <c r="EX107"/>
  <c r="EX106"/>
  <c r="EX105"/>
  <c r="EX103"/>
  <c r="EX102"/>
  <c r="EX101"/>
  <c r="EX100"/>
  <c r="EX99"/>
  <c r="EX98"/>
  <c r="EX97"/>
  <c r="EX96"/>
  <c r="EX95"/>
  <c r="EX94"/>
  <c r="EX93"/>
  <c r="EX92"/>
  <c r="EX91"/>
  <c r="EX90"/>
  <c r="EX89"/>
  <c r="EY62"/>
  <c r="EY84" s="1"/>
  <c r="EY63"/>
  <c r="EY85" s="1"/>
  <c r="EY64"/>
  <c r="EY86" s="1"/>
  <c r="EY61"/>
  <c r="EY83" s="1"/>
  <c r="EY60"/>
  <c r="EY82" s="1"/>
  <c r="EY59"/>
  <c r="EY81" s="1"/>
  <c r="EY58"/>
  <c r="EY80" s="1"/>
  <c r="EY57"/>
  <c r="EY79" s="1"/>
  <c r="EY56"/>
  <c r="EY78" s="1"/>
  <c r="EY55"/>
  <c r="EY77" s="1"/>
  <c r="EY54"/>
  <c r="EY76" s="1"/>
  <c r="EY53"/>
  <c r="EY75" s="1"/>
  <c r="EY52"/>
  <c r="EY74" s="1"/>
  <c r="EY51"/>
  <c r="EY73" s="1"/>
  <c r="EY50"/>
  <c r="EY72" s="1"/>
  <c r="EY49"/>
  <c r="EY71" s="1"/>
  <c r="EY48"/>
  <c r="EY70" s="1"/>
  <c r="EY47"/>
  <c r="EY69" s="1"/>
  <c r="EY46"/>
  <c r="EY68" s="1"/>
  <c r="EY45"/>
  <c r="EY67" l="1"/>
  <c r="EY65"/>
  <c r="EY107" l="1"/>
  <c r="EY106"/>
  <c r="EY105"/>
  <c r="EY104"/>
  <c r="EY103"/>
  <c r="EY102"/>
  <c r="EY101"/>
  <c r="EY100"/>
  <c r="EY99"/>
  <c r="EY98"/>
  <c r="EY97"/>
  <c r="EY96"/>
  <c r="EY95"/>
  <c r="EY94"/>
  <c r="EY93"/>
  <c r="EY92"/>
  <c r="EY91"/>
  <c r="EY90"/>
  <c r="EY89"/>
  <c r="EZ62"/>
  <c r="EZ84" s="1"/>
  <c r="EZ63"/>
  <c r="EZ85" s="1"/>
  <c r="EZ64"/>
  <c r="EZ86" s="1"/>
  <c r="EZ61"/>
  <c r="EZ83" s="1"/>
  <c r="EZ60"/>
  <c r="EZ82" s="1"/>
  <c r="EZ59"/>
  <c r="EZ81" s="1"/>
  <c r="EZ58"/>
  <c r="EZ80" s="1"/>
  <c r="EZ57"/>
  <c r="EZ79" s="1"/>
  <c r="EZ56"/>
  <c r="EZ78" s="1"/>
  <c r="EZ55"/>
  <c r="EZ77" s="1"/>
  <c r="EZ54"/>
  <c r="EZ76" s="1"/>
  <c r="EZ53"/>
  <c r="EZ75" s="1"/>
  <c r="EZ52"/>
  <c r="EZ74" s="1"/>
  <c r="EZ51"/>
  <c r="EZ73" s="1"/>
  <c r="EZ50"/>
  <c r="EZ72" s="1"/>
  <c r="EZ49"/>
  <c r="EZ71" s="1"/>
  <c r="EZ48"/>
  <c r="EZ70" s="1"/>
  <c r="EZ47"/>
  <c r="EZ69" s="1"/>
  <c r="EZ46"/>
  <c r="EZ68" s="1"/>
  <c r="EZ45"/>
  <c r="EZ67" l="1"/>
  <c r="EZ65"/>
  <c r="EZ104" l="1"/>
  <c r="EZ107"/>
  <c r="EZ106"/>
  <c r="EZ105"/>
  <c r="EZ101"/>
  <c r="EZ100"/>
  <c r="EZ99"/>
  <c r="EZ98"/>
  <c r="EZ97"/>
  <c r="EZ96"/>
  <c r="EZ103"/>
  <c r="EZ102"/>
  <c r="EZ95"/>
  <c r="EZ94"/>
  <c r="EZ93"/>
  <c r="EZ92"/>
  <c r="EZ91"/>
  <c r="EZ90"/>
  <c r="EZ89"/>
  <c r="FA62"/>
  <c r="FA84" s="1"/>
  <c r="FA63"/>
  <c r="FA85" s="1"/>
  <c r="FA64"/>
  <c r="FA86" s="1"/>
  <c r="FA61"/>
  <c r="FA83" s="1"/>
  <c r="FA60"/>
  <c r="FA82" s="1"/>
  <c r="FA59"/>
  <c r="FA81" s="1"/>
  <c r="FA58"/>
  <c r="FA80" s="1"/>
  <c r="FA57"/>
  <c r="FA79" s="1"/>
  <c r="FA56"/>
  <c r="FA78" s="1"/>
  <c r="FA55"/>
  <c r="FA77" s="1"/>
  <c r="FA54"/>
  <c r="FA76" s="1"/>
  <c r="FA53"/>
  <c r="FA75" s="1"/>
  <c r="FA52"/>
  <c r="FA74" s="1"/>
  <c r="FA51"/>
  <c r="FA73" s="1"/>
  <c r="FA50"/>
  <c r="FA72" s="1"/>
  <c r="FA49"/>
  <c r="FA71" s="1"/>
  <c r="FA48"/>
  <c r="FA70" s="1"/>
  <c r="FA47"/>
  <c r="FA69" s="1"/>
  <c r="FA46"/>
  <c r="FA68" s="1"/>
  <c r="FA45"/>
  <c r="FA67" l="1"/>
  <c r="FA65"/>
  <c r="FA107" l="1"/>
  <c r="FA106"/>
  <c r="FA105"/>
  <c r="FA103"/>
  <c r="FA102"/>
  <c r="FA104"/>
  <c r="FA101"/>
  <c r="FA100"/>
  <c r="FA99"/>
  <c r="FA98"/>
  <c r="FA97"/>
  <c r="FA96"/>
  <c r="FA95"/>
  <c r="FA94"/>
  <c r="FA93"/>
  <c r="FA92"/>
  <c r="FA91"/>
  <c r="FA90"/>
  <c r="FA89"/>
  <c r="FB62"/>
  <c r="FB84" s="1"/>
  <c r="FB63"/>
  <c r="FB85" s="1"/>
  <c r="FB64"/>
  <c r="FB86" s="1"/>
  <c r="FB61"/>
  <c r="FB83" s="1"/>
  <c r="FB60"/>
  <c r="FB82" s="1"/>
  <c r="FB59"/>
  <c r="FB81" s="1"/>
  <c r="FB58"/>
  <c r="FB80" s="1"/>
  <c r="FB57"/>
  <c r="FB79" s="1"/>
  <c r="FB56"/>
  <c r="FB78" s="1"/>
  <c r="FB55"/>
  <c r="FB77" s="1"/>
  <c r="FB54"/>
  <c r="FB76" s="1"/>
  <c r="FB53"/>
  <c r="FB75" s="1"/>
  <c r="FB52"/>
  <c r="FB74" s="1"/>
  <c r="FB51"/>
  <c r="FB73" s="1"/>
  <c r="FB50"/>
  <c r="FB72" s="1"/>
  <c r="FB49"/>
  <c r="FB71" s="1"/>
  <c r="FB48"/>
  <c r="FB70" s="1"/>
  <c r="FB47"/>
  <c r="FB69" s="1"/>
  <c r="FB46"/>
  <c r="FB68" s="1"/>
  <c r="FB45"/>
  <c r="FB67" l="1"/>
  <c r="FB65"/>
  <c r="FB104" l="1"/>
  <c r="FB103"/>
  <c r="FB102"/>
  <c r="FB101"/>
  <c r="FB100"/>
  <c r="FB99"/>
  <c r="FB98"/>
  <c r="FB97"/>
  <c r="FB96"/>
  <c r="FB107"/>
  <c r="FB106"/>
  <c r="FB105"/>
  <c r="FB95"/>
  <c r="FB94"/>
  <c r="FB93"/>
  <c r="FB92"/>
  <c r="FB91"/>
  <c r="FB90"/>
  <c r="FB89"/>
  <c r="FC62"/>
  <c r="FC84" s="1"/>
  <c r="FC63"/>
  <c r="FC85" s="1"/>
  <c r="FC64"/>
  <c r="FC86" s="1"/>
  <c r="FC61"/>
  <c r="FC83" s="1"/>
  <c r="FC60"/>
  <c r="FC82" s="1"/>
  <c r="FC59"/>
  <c r="FC81" s="1"/>
  <c r="FC58"/>
  <c r="FC80" s="1"/>
  <c r="FC57"/>
  <c r="FC79" s="1"/>
  <c r="FC56"/>
  <c r="FC78" s="1"/>
  <c r="FC55"/>
  <c r="FC77" s="1"/>
  <c r="FC54"/>
  <c r="FC76" s="1"/>
  <c r="FC53"/>
  <c r="FC75" s="1"/>
  <c r="FC52"/>
  <c r="FC74" s="1"/>
  <c r="FC51"/>
  <c r="FC73" s="1"/>
  <c r="FC50"/>
  <c r="FC72" s="1"/>
  <c r="FC49"/>
  <c r="FC71" s="1"/>
  <c r="FC48"/>
  <c r="FC70" s="1"/>
  <c r="FC47"/>
  <c r="FC69" s="1"/>
  <c r="FC46"/>
  <c r="FC68" s="1"/>
  <c r="FC45"/>
  <c r="FC67" l="1"/>
  <c r="FC65"/>
  <c r="FC107" l="1"/>
  <c r="FC106"/>
  <c r="FC105"/>
  <c r="FC104"/>
  <c r="FC103"/>
  <c r="FC102"/>
  <c r="FC101"/>
  <c r="FC100"/>
  <c r="FC99"/>
  <c r="FC98"/>
  <c r="FC97"/>
  <c r="FC96"/>
  <c r="FC95"/>
  <c r="FC94"/>
  <c r="FC93"/>
  <c r="FC92"/>
  <c r="FC91"/>
  <c r="FC90"/>
  <c r="FC89"/>
  <c r="FD62"/>
  <c r="FD84" s="1"/>
  <c r="FD63"/>
  <c r="FD85" s="1"/>
  <c r="FD64"/>
  <c r="FD86" s="1"/>
  <c r="FD61"/>
  <c r="FD83" s="1"/>
  <c r="FD60"/>
  <c r="FD82" s="1"/>
  <c r="FD59"/>
  <c r="FD81" s="1"/>
  <c r="FD58"/>
  <c r="FD80" s="1"/>
  <c r="FD57"/>
  <c r="FD79" s="1"/>
  <c r="FD56"/>
  <c r="FD78" s="1"/>
  <c r="FD55"/>
  <c r="FD77" s="1"/>
  <c r="FD54"/>
  <c r="FD76" s="1"/>
  <c r="FD53"/>
  <c r="FD75" s="1"/>
  <c r="FD52"/>
  <c r="FD74" s="1"/>
  <c r="FD51"/>
  <c r="FD73" s="1"/>
  <c r="FD50"/>
  <c r="FD72" s="1"/>
  <c r="FD49"/>
  <c r="FD71" s="1"/>
  <c r="FD48"/>
  <c r="FD70" s="1"/>
  <c r="FD47"/>
  <c r="FD69" s="1"/>
  <c r="FD46"/>
  <c r="FD68" s="1"/>
  <c r="FD45"/>
  <c r="FD67" l="1"/>
  <c r="FD65"/>
  <c r="FD104" l="1"/>
  <c r="FD107"/>
  <c r="FD106"/>
  <c r="FD105"/>
  <c r="FD101"/>
  <c r="FD100"/>
  <c r="FD99"/>
  <c r="FD98"/>
  <c r="FD97"/>
  <c r="FD96"/>
  <c r="FD95"/>
  <c r="FD94"/>
  <c r="FD93"/>
  <c r="FD92"/>
  <c r="FD91"/>
  <c r="FD90"/>
  <c r="FD89"/>
  <c r="FD103"/>
  <c r="FD102"/>
  <c r="FE62"/>
  <c r="FE84" s="1"/>
  <c r="FE63"/>
  <c r="FE85" s="1"/>
  <c r="FE64"/>
  <c r="FE86" s="1"/>
  <c r="FE61"/>
  <c r="FE83" s="1"/>
  <c r="FE60"/>
  <c r="FE82" s="1"/>
  <c r="FE59"/>
  <c r="FE81" s="1"/>
  <c r="FE58"/>
  <c r="FE80" s="1"/>
  <c r="FE57"/>
  <c r="FE79" s="1"/>
  <c r="FE56"/>
  <c r="FE78" s="1"/>
  <c r="FE55"/>
  <c r="FE77" s="1"/>
  <c r="FE54"/>
  <c r="FE76" s="1"/>
  <c r="FE53"/>
  <c r="FE75" s="1"/>
  <c r="FE52"/>
  <c r="FE74" s="1"/>
  <c r="FE51"/>
  <c r="FE73" s="1"/>
  <c r="FE50"/>
  <c r="FE72" s="1"/>
  <c r="FE49"/>
  <c r="FE71" s="1"/>
  <c r="FE48"/>
  <c r="FE70" s="1"/>
  <c r="FE47"/>
  <c r="FE69" s="1"/>
  <c r="FE46"/>
  <c r="FE68" s="1"/>
  <c r="FE45"/>
  <c r="FE67" l="1"/>
  <c r="FE65"/>
  <c r="FE107" l="1"/>
  <c r="FE106"/>
  <c r="FE105"/>
  <c r="FE103"/>
  <c r="FE102"/>
  <c r="FE104"/>
  <c r="FE101"/>
  <c r="FE100"/>
  <c r="FE99"/>
  <c r="FE98"/>
  <c r="FE97"/>
  <c r="FE96"/>
  <c r="FE95"/>
  <c r="FE94"/>
  <c r="FE93"/>
  <c r="FE92"/>
  <c r="FE91"/>
  <c r="FE90"/>
  <c r="FE89"/>
  <c r="FF62"/>
  <c r="FF84" s="1"/>
  <c r="FF63"/>
  <c r="FF85" s="1"/>
  <c r="FF64"/>
  <c r="FF86" s="1"/>
  <c r="FF61"/>
  <c r="FF83" s="1"/>
  <c r="FF60"/>
  <c r="FF82" s="1"/>
  <c r="FF59"/>
  <c r="FF81" s="1"/>
  <c r="FF58"/>
  <c r="FF80" s="1"/>
  <c r="FF57"/>
  <c r="FF79" s="1"/>
  <c r="FF56"/>
  <c r="FF78" s="1"/>
  <c r="FF55"/>
  <c r="FF77" s="1"/>
  <c r="FF54"/>
  <c r="FF76" s="1"/>
  <c r="FF53"/>
  <c r="FF75" s="1"/>
  <c r="FF52"/>
  <c r="FF74" s="1"/>
  <c r="FF51"/>
  <c r="FF73" s="1"/>
  <c r="FF50"/>
  <c r="FF72" s="1"/>
  <c r="FF49"/>
  <c r="FF71" s="1"/>
  <c r="FF48"/>
  <c r="FF70" s="1"/>
  <c r="FF47"/>
  <c r="FF69" s="1"/>
  <c r="FF46"/>
  <c r="FF68" s="1"/>
  <c r="FF45"/>
  <c r="FF67" l="1"/>
  <c r="FF65"/>
  <c r="FF104" l="1"/>
  <c r="FF107"/>
  <c r="FF106"/>
  <c r="FF105"/>
  <c r="FF103"/>
  <c r="FF102"/>
  <c r="FF101"/>
  <c r="FF100"/>
  <c r="FF99"/>
  <c r="FF98"/>
  <c r="FF97"/>
  <c r="FF96"/>
  <c r="FF95"/>
  <c r="FF94"/>
  <c r="FF93"/>
  <c r="FF92"/>
  <c r="FF91"/>
  <c r="FF90"/>
  <c r="FF89"/>
  <c r="FG62"/>
  <c r="FG84" s="1"/>
  <c r="FG63"/>
  <c r="FG85" s="1"/>
  <c r="FG64"/>
  <c r="FG86" s="1"/>
  <c r="FG61"/>
  <c r="FG83" s="1"/>
  <c r="FG60"/>
  <c r="FG82" s="1"/>
  <c r="FG59"/>
  <c r="FG81" s="1"/>
  <c r="FG58"/>
  <c r="FG80" s="1"/>
  <c r="FG57"/>
  <c r="FG79" s="1"/>
  <c r="FG56"/>
  <c r="FG78" s="1"/>
  <c r="FG55"/>
  <c r="FG77" s="1"/>
  <c r="FG54"/>
  <c r="FG76" s="1"/>
  <c r="FG53"/>
  <c r="FG75" s="1"/>
  <c r="FG52"/>
  <c r="FG74" s="1"/>
  <c r="FG51"/>
  <c r="FG73" s="1"/>
  <c r="FG50"/>
  <c r="FG72" s="1"/>
  <c r="FG49"/>
  <c r="FG71" s="1"/>
  <c r="FG48"/>
  <c r="FG70" s="1"/>
  <c r="FG47"/>
  <c r="FG69" s="1"/>
  <c r="FG46"/>
  <c r="FG68" s="1"/>
  <c r="FG45"/>
  <c r="FG67" l="1"/>
  <c r="FG65"/>
  <c r="FG107" l="1"/>
  <c r="FG106"/>
  <c r="FG105"/>
  <c r="FG104"/>
  <c r="FG103"/>
  <c r="FG102"/>
  <c r="FG101"/>
  <c r="FG100"/>
  <c r="FG99"/>
  <c r="FG98"/>
  <c r="FG97"/>
  <c r="FG96"/>
  <c r="FG95"/>
  <c r="FG94"/>
  <c r="FG93"/>
  <c r="FG92"/>
  <c r="FG91"/>
  <c r="FG90"/>
  <c r="FG89"/>
  <c r="FH62"/>
  <c r="FH84" s="1"/>
  <c r="FH64"/>
  <c r="FH86" s="1"/>
  <c r="FH61"/>
  <c r="FH83" s="1"/>
  <c r="FH60"/>
  <c r="FH82" s="1"/>
  <c r="FH59"/>
  <c r="FH81" s="1"/>
  <c r="FH58"/>
  <c r="FH80" s="1"/>
  <c r="FH57"/>
  <c r="FH79" s="1"/>
  <c r="FH56"/>
  <c r="FH78" s="1"/>
  <c r="FH55"/>
  <c r="FH77" s="1"/>
  <c r="FH54"/>
  <c r="FH76" s="1"/>
  <c r="FH53"/>
  <c r="FH75" s="1"/>
  <c r="FH52"/>
  <c r="FH74" s="1"/>
  <c r="FH51"/>
  <c r="FH73" s="1"/>
  <c r="FH50"/>
  <c r="FH72" s="1"/>
  <c r="FH49"/>
  <c r="FH71" s="1"/>
  <c r="FH48"/>
  <c r="FH70" s="1"/>
  <c r="FH47"/>
  <c r="FH69" s="1"/>
  <c r="FH46"/>
  <c r="FH68" s="1"/>
  <c r="FH63"/>
  <c r="FH85" s="1"/>
  <c r="FH45"/>
  <c r="FH67" l="1"/>
  <c r="FH65"/>
  <c r="FH104" l="1"/>
  <c r="FH107"/>
  <c r="FH106"/>
  <c r="FH105"/>
  <c r="FH101"/>
  <c r="FH100"/>
  <c r="FH99"/>
  <c r="FH98"/>
  <c r="FH97"/>
  <c r="FH96"/>
  <c r="FH103"/>
  <c r="FH102"/>
  <c r="FH95"/>
  <c r="FH94"/>
  <c r="FH93"/>
  <c r="FH92"/>
  <c r="FH91"/>
  <c r="FH90"/>
  <c r="FH89"/>
  <c r="FI62"/>
  <c r="FI84" s="1"/>
  <c r="FI64"/>
  <c r="FI86" s="1"/>
  <c r="FI61"/>
  <c r="FI83" s="1"/>
  <c r="FI60"/>
  <c r="FI82" s="1"/>
  <c r="FI59"/>
  <c r="FI81" s="1"/>
  <c r="FI58"/>
  <c r="FI80" s="1"/>
  <c r="FI57"/>
  <c r="FI79" s="1"/>
  <c r="FI56"/>
  <c r="FI78" s="1"/>
  <c r="FI55"/>
  <c r="FI77" s="1"/>
  <c r="FI54"/>
  <c r="FI76" s="1"/>
  <c r="FI53"/>
  <c r="FI75" s="1"/>
  <c r="FI52"/>
  <c r="FI74" s="1"/>
  <c r="FI51"/>
  <c r="FI73" s="1"/>
  <c r="FI50"/>
  <c r="FI72" s="1"/>
  <c r="FI49"/>
  <c r="FI71" s="1"/>
  <c r="FI48"/>
  <c r="FI70" s="1"/>
  <c r="FI47"/>
  <c r="FI69" s="1"/>
  <c r="FI46"/>
  <c r="FI68" s="1"/>
  <c r="FI63"/>
  <c r="FI85" s="1"/>
  <c r="FI45"/>
  <c r="FI67" l="1"/>
  <c r="FI65"/>
  <c r="FI107" l="1"/>
  <c r="FI106"/>
  <c r="FI105"/>
  <c r="FI103"/>
  <c r="FI102"/>
  <c r="FI104"/>
  <c r="FI101"/>
  <c r="FI100"/>
  <c r="FI99"/>
  <c r="FI98"/>
  <c r="FI97"/>
  <c r="FI96"/>
  <c r="FI95"/>
  <c r="FI94"/>
  <c r="FI93"/>
  <c r="FI92"/>
  <c r="FI91"/>
  <c r="FI90"/>
  <c r="FI89"/>
  <c r="FJ62"/>
  <c r="FJ84" s="1"/>
  <c r="FJ63"/>
  <c r="FJ85" s="1"/>
  <c r="FJ64"/>
  <c r="FJ86" s="1"/>
  <c r="FJ61"/>
  <c r="FJ83" s="1"/>
  <c r="FJ60"/>
  <c r="FJ82" s="1"/>
  <c r="FJ59"/>
  <c r="FJ81" s="1"/>
  <c r="FJ58"/>
  <c r="FJ80" s="1"/>
  <c r="FJ57"/>
  <c r="FJ79" s="1"/>
  <c r="FJ56"/>
  <c r="FJ78" s="1"/>
  <c r="FJ55"/>
  <c r="FJ77" s="1"/>
  <c r="FJ54"/>
  <c r="FJ76" s="1"/>
  <c r="FJ53"/>
  <c r="FJ75" s="1"/>
  <c r="FJ52"/>
  <c r="FJ74" s="1"/>
  <c r="FJ51"/>
  <c r="FJ73" s="1"/>
  <c r="FJ50"/>
  <c r="FJ72" s="1"/>
  <c r="FJ49"/>
  <c r="FJ71" s="1"/>
  <c r="FJ48"/>
  <c r="FJ70" s="1"/>
  <c r="FJ47"/>
  <c r="FJ69" s="1"/>
  <c r="FJ46"/>
  <c r="FJ68" s="1"/>
  <c r="FJ45"/>
  <c r="FJ67" l="1"/>
  <c r="FJ65"/>
  <c r="FJ104" l="1"/>
  <c r="FJ103"/>
  <c r="FJ102"/>
  <c r="FJ101"/>
  <c r="FJ100"/>
  <c r="FJ99"/>
  <c r="FJ98"/>
  <c r="FJ97"/>
  <c r="FJ96"/>
  <c r="FJ95"/>
  <c r="FJ94"/>
  <c r="FJ93"/>
  <c r="FJ92"/>
  <c r="FJ91"/>
  <c r="FJ90"/>
  <c r="FJ89"/>
  <c r="FJ107"/>
  <c r="FJ106"/>
  <c r="FJ105"/>
  <c r="FK62"/>
  <c r="FK84" s="1"/>
  <c r="FK63"/>
  <c r="FK85" s="1"/>
  <c r="FK64"/>
  <c r="FK86" s="1"/>
  <c r="FK61"/>
  <c r="FK83" s="1"/>
  <c r="FK60"/>
  <c r="FK82" s="1"/>
  <c r="FK59"/>
  <c r="FK81" s="1"/>
  <c r="FK58"/>
  <c r="FK80" s="1"/>
  <c r="FK57"/>
  <c r="FK79" s="1"/>
  <c r="FK56"/>
  <c r="FK78" s="1"/>
  <c r="FK55"/>
  <c r="FK77" s="1"/>
  <c r="FK54"/>
  <c r="FK76" s="1"/>
  <c r="FK53"/>
  <c r="FK75" s="1"/>
  <c r="FK52"/>
  <c r="FK74" s="1"/>
  <c r="FK51"/>
  <c r="FK73" s="1"/>
  <c r="FK50"/>
  <c r="FK72" s="1"/>
  <c r="FK49"/>
  <c r="FK71" s="1"/>
  <c r="FK48"/>
  <c r="FK70" s="1"/>
  <c r="FK47"/>
  <c r="FK69" s="1"/>
  <c r="FK46"/>
  <c r="FK68" s="1"/>
  <c r="FK45"/>
  <c r="FK67" l="1"/>
  <c r="FK65"/>
  <c r="FK107" l="1"/>
  <c r="FK106"/>
  <c r="FK105"/>
  <c r="FK104"/>
  <c r="FK103"/>
  <c r="FK102"/>
  <c r="FK101"/>
  <c r="FK100"/>
  <c r="FK99"/>
  <c r="FK98"/>
  <c r="FK97"/>
  <c r="FK96"/>
  <c r="FK95"/>
  <c r="FK94"/>
  <c r="FK93"/>
  <c r="FK92"/>
  <c r="FK91"/>
  <c r="FK90"/>
  <c r="FK89"/>
  <c r="FL63"/>
  <c r="FL85" s="1"/>
  <c r="FL62"/>
  <c r="FL84" s="1"/>
  <c r="FL45"/>
  <c r="FL64"/>
  <c r="FL86" s="1"/>
  <c r="FL61"/>
  <c r="FL83" s="1"/>
  <c r="FL60"/>
  <c r="FL82" s="1"/>
  <c r="FL59"/>
  <c r="FL81" s="1"/>
  <c r="FL58"/>
  <c r="FL80" s="1"/>
  <c r="FL57"/>
  <c r="FL79" s="1"/>
  <c r="FL56"/>
  <c r="FL78" s="1"/>
  <c r="FL55"/>
  <c r="FL77" s="1"/>
  <c r="FL54"/>
  <c r="FL76" s="1"/>
  <c r="FL53"/>
  <c r="FL75" s="1"/>
  <c r="FL52"/>
  <c r="FL74" s="1"/>
  <c r="FL51"/>
  <c r="FL73" s="1"/>
  <c r="FL50"/>
  <c r="FL72" s="1"/>
  <c r="FL49"/>
  <c r="FL71" s="1"/>
  <c r="FL48"/>
  <c r="FL70" s="1"/>
  <c r="FL47"/>
  <c r="FL69" s="1"/>
  <c r="FL46"/>
  <c r="FL68" s="1"/>
  <c r="FL67" l="1"/>
  <c r="FL65"/>
  <c r="FL104" l="1"/>
  <c r="FL107"/>
  <c r="FL106"/>
  <c r="FL105"/>
  <c r="FL101"/>
  <c r="FL100"/>
  <c r="FL99"/>
  <c r="FL98"/>
  <c r="FL97"/>
  <c r="FL96"/>
  <c r="FL95"/>
  <c r="FL94"/>
  <c r="FL93"/>
  <c r="FL92"/>
  <c r="FL91"/>
  <c r="FL90"/>
  <c r="FL89"/>
  <c r="FL103"/>
  <c r="FL102"/>
  <c r="FM63"/>
  <c r="FM85" s="1"/>
  <c r="FM62"/>
  <c r="FM84" s="1"/>
  <c r="FM45"/>
  <c r="FM64"/>
  <c r="FM86" s="1"/>
  <c r="FM61"/>
  <c r="FM83" s="1"/>
  <c r="FM60"/>
  <c r="FM82" s="1"/>
  <c r="FM59"/>
  <c r="FM81" s="1"/>
  <c r="FM58"/>
  <c r="FM80" s="1"/>
  <c r="FM57"/>
  <c r="FM79" s="1"/>
  <c r="FM56"/>
  <c r="FM78" s="1"/>
  <c r="FM55"/>
  <c r="FM77" s="1"/>
  <c r="FM54"/>
  <c r="FM76" s="1"/>
  <c r="FM53"/>
  <c r="FM75" s="1"/>
  <c r="FM52"/>
  <c r="FM74" s="1"/>
  <c r="FM51"/>
  <c r="FM73" s="1"/>
  <c r="FM50"/>
  <c r="FM72" s="1"/>
  <c r="FM49"/>
  <c r="FM71" s="1"/>
  <c r="FM48"/>
  <c r="FM70" s="1"/>
  <c r="FM47"/>
  <c r="FM69" s="1"/>
  <c r="FM46"/>
  <c r="FM68" s="1"/>
  <c r="FM67" l="1"/>
  <c r="FM65"/>
  <c r="FM107" l="1"/>
  <c r="FM106"/>
  <c r="FM105"/>
  <c r="FM103"/>
  <c r="FM102"/>
  <c r="FM104"/>
  <c r="FM101"/>
  <c r="FM100"/>
  <c r="FM99"/>
  <c r="FM98"/>
  <c r="FM97"/>
  <c r="FM96"/>
  <c r="FM95"/>
  <c r="FM94"/>
  <c r="FM93"/>
  <c r="FM92"/>
  <c r="FM91"/>
  <c r="FM90"/>
  <c r="FM89"/>
  <c r="FN63"/>
  <c r="FN85" s="1"/>
  <c r="FN62"/>
  <c r="FN84" s="1"/>
  <c r="FN45"/>
  <c r="FN64"/>
  <c r="FN86" s="1"/>
  <c r="FN61"/>
  <c r="FN83" s="1"/>
  <c r="FN60"/>
  <c r="FN82" s="1"/>
  <c r="FN59"/>
  <c r="FN81" s="1"/>
  <c r="FN58"/>
  <c r="FN80" s="1"/>
  <c r="FN57"/>
  <c r="FN79" s="1"/>
  <c r="FN56"/>
  <c r="FN78" s="1"/>
  <c r="FN55"/>
  <c r="FN77" s="1"/>
  <c r="FN54"/>
  <c r="FN76" s="1"/>
  <c r="FN53"/>
  <c r="FN75" s="1"/>
  <c r="FN52"/>
  <c r="FN74" s="1"/>
  <c r="FN51"/>
  <c r="FN73" s="1"/>
  <c r="FN50"/>
  <c r="FN72" s="1"/>
  <c r="FN49"/>
  <c r="FN71" s="1"/>
  <c r="FN48"/>
  <c r="FN70" s="1"/>
  <c r="FN47"/>
  <c r="FN69" s="1"/>
  <c r="FN46"/>
  <c r="FN68" s="1"/>
  <c r="FN67" l="1"/>
  <c r="FN65"/>
  <c r="FN104" l="1"/>
  <c r="FN107"/>
  <c r="FN106"/>
  <c r="FN105"/>
  <c r="FN103"/>
  <c r="FN102"/>
  <c r="FN101"/>
  <c r="FN100"/>
  <c r="FN99"/>
  <c r="FN98"/>
  <c r="FN97"/>
  <c r="FN96"/>
  <c r="FN95"/>
  <c r="FN94"/>
  <c r="FN93"/>
  <c r="FN92"/>
  <c r="FN91"/>
  <c r="FN90"/>
  <c r="FN89"/>
  <c r="FO63"/>
  <c r="FO85" s="1"/>
  <c r="FO62"/>
  <c r="FO84" s="1"/>
  <c r="FO45"/>
  <c r="FO64"/>
  <c r="FO86" s="1"/>
  <c r="FO61"/>
  <c r="FO83" s="1"/>
  <c r="FO60"/>
  <c r="FO82" s="1"/>
  <c r="FO59"/>
  <c r="FO81" s="1"/>
  <c r="FO58"/>
  <c r="FO80" s="1"/>
  <c r="FO57"/>
  <c r="FO79" s="1"/>
  <c r="FO56"/>
  <c r="FO78" s="1"/>
  <c r="FO55"/>
  <c r="FO77" s="1"/>
  <c r="FO54"/>
  <c r="FO76" s="1"/>
  <c r="FO53"/>
  <c r="FO75" s="1"/>
  <c r="FO52"/>
  <c r="FO74" s="1"/>
  <c r="FO51"/>
  <c r="FO73" s="1"/>
  <c r="FO50"/>
  <c r="FO72" s="1"/>
  <c r="FO49"/>
  <c r="FO71" s="1"/>
  <c r="FO48"/>
  <c r="FO70" s="1"/>
  <c r="FO47"/>
  <c r="FO69" s="1"/>
  <c r="FO46"/>
  <c r="FO68" s="1"/>
  <c r="FO67" l="1"/>
  <c r="FO65"/>
  <c r="FO107" l="1"/>
  <c r="FO106"/>
  <c r="FO105"/>
  <c r="FO104"/>
  <c r="FO103"/>
  <c r="FO102"/>
  <c r="FO101"/>
  <c r="FO100"/>
  <c r="FO99"/>
  <c r="FO98"/>
  <c r="FO97"/>
  <c r="FO96"/>
  <c r="FO95"/>
  <c r="FO94"/>
  <c r="FO93"/>
  <c r="FO92"/>
  <c r="FO91"/>
  <c r="FO90"/>
  <c r="FO89"/>
  <c r="FP63"/>
  <c r="FP85" s="1"/>
  <c r="FP62"/>
  <c r="FP84" s="1"/>
  <c r="FP45"/>
  <c r="FP64"/>
  <c r="FP86" s="1"/>
  <c r="FP61"/>
  <c r="FP83" s="1"/>
  <c r="FP60"/>
  <c r="FP82" s="1"/>
  <c r="FP59"/>
  <c r="FP81" s="1"/>
  <c r="FP58"/>
  <c r="FP80" s="1"/>
  <c r="FP57"/>
  <c r="FP79" s="1"/>
  <c r="FP56"/>
  <c r="FP78" s="1"/>
  <c r="FP55"/>
  <c r="FP77" s="1"/>
  <c r="FP54"/>
  <c r="FP76" s="1"/>
  <c r="FP53"/>
  <c r="FP75" s="1"/>
  <c r="FP52"/>
  <c r="FP74" s="1"/>
  <c r="FP51"/>
  <c r="FP73" s="1"/>
  <c r="FP50"/>
  <c r="FP72" s="1"/>
  <c r="FP49"/>
  <c r="FP71" s="1"/>
  <c r="FP48"/>
  <c r="FP70" s="1"/>
  <c r="FP47"/>
  <c r="FP69" s="1"/>
  <c r="FP46"/>
  <c r="FP68" s="1"/>
  <c r="FP67" l="1"/>
  <c r="FP65"/>
  <c r="FP104" l="1"/>
  <c r="FP107"/>
  <c r="FP106"/>
  <c r="FP105"/>
  <c r="FP101"/>
  <c r="FP100"/>
  <c r="FP99"/>
  <c r="FP98"/>
  <c r="FP97"/>
  <c r="FP96"/>
  <c r="FP103"/>
  <c r="FP102"/>
  <c r="FP95"/>
  <c r="FP94"/>
  <c r="FP93"/>
  <c r="FP92"/>
  <c r="FP91"/>
  <c r="FP90"/>
  <c r="FP89"/>
  <c r="FQ62"/>
  <c r="FQ84" s="1"/>
  <c r="FQ63"/>
  <c r="FQ85" s="1"/>
  <c r="FQ64"/>
  <c r="FQ86" s="1"/>
  <c r="FQ61"/>
  <c r="FQ83" s="1"/>
  <c r="FQ60"/>
  <c r="FQ82" s="1"/>
  <c r="FQ59"/>
  <c r="FQ81" s="1"/>
  <c r="FQ58"/>
  <c r="FQ80" s="1"/>
  <c r="FQ57"/>
  <c r="FQ79" s="1"/>
  <c r="FQ56"/>
  <c r="FQ78" s="1"/>
  <c r="FQ55"/>
  <c r="FQ77" s="1"/>
  <c r="FQ54"/>
  <c r="FQ76" s="1"/>
  <c r="FQ53"/>
  <c r="FQ75" s="1"/>
  <c r="FQ52"/>
  <c r="FQ74" s="1"/>
  <c r="FQ51"/>
  <c r="FQ73" s="1"/>
  <c r="FQ50"/>
  <c r="FQ72" s="1"/>
  <c r="FQ49"/>
  <c r="FQ71" s="1"/>
  <c r="FQ48"/>
  <c r="FQ70" s="1"/>
  <c r="FQ47"/>
  <c r="FQ69" s="1"/>
  <c r="FQ46"/>
  <c r="FQ68" s="1"/>
  <c r="FQ45"/>
  <c r="FQ67" l="1"/>
  <c r="FQ65"/>
  <c r="FQ107" l="1"/>
  <c r="FQ106"/>
  <c r="FQ105"/>
  <c r="FQ103"/>
  <c r="FQ102"/>
  <c r="FQ104"/>
  <c r="FQ101"/>
  <c r="FQ100"/>
  <c r="FQ99"/>
  <c r="FQ98"/>
  <c r="FQ97"/>
  <c r="FQ96"/>
  <c r="FQ95"/>
  <c r="FQ94"/>
  <c r="FQ93"/>
  <c r="FQ92"/>
  <c r="FQ91"/>
  <c r="FQ90"/>
  <c r="FQ89"/>
  <c r="FR62"/>
  <c r="FR84" s="1"/>
  <c r="FR63"/>
  <c r="FR85" s="1"/>
  <c r="FR64"/>
  <c r="FR86" s="1"/>
  <c r="FR61"/>
  <c r="FR83" s="1"/>
  <c r="FR60"/>
  <c r="FR82" s="1"/>
  <c r="FR59"/>
  <c r="FR81" s="1"/>
  <c r="FR58"/>
  <c r="FR80" s="1"/>
  <c r="FR57"/>
  <c r="FR79" s="1"/>
  <c r="FR56"/>
  <c r="FR78" s="1"/>
  <c r="FR55"/>
  <c r="FR77" s="1"/>
  <c r="FR54"/>
  <c r="FR76" s="1"/>
  <c r="FR53"/>
  <c r="FR75" s="1"/>
  <c r="FR52"/>
  <c r="FR74" s="1"/>
  <c r="FR51"/>
  <c r="FR73" s="1"/>
  <c r="FR50"/>
  <c r="FR72" s="1"/>
  <c r="FR49"/>
  <c r="FR71" s="1"/>
  <c r="FR48"/>
  <c r="FR70" s="1"/>
  <c r="FR47"/>
  <c r="FR69" s="1"/>
  <c r="FR46"/>
  <c r="FR68" s="1"/>
  <c r="FR45"/>
  <c r="FR67" l="1"/>
  <c r="FR65"/>
  <c r="FR104" l="1"/>
  <c r="FR103"/>
  <c r="FR102"/>
  <c r="FR101"/>
  <c r="FR100"/>
  <c r="FR99"/>
  <c r="FR98"/>
  <c r="FR97"/>
  <c r="FR96"/>
  <c r="FR107"/>
  <c r="FR106"/>
  <c r="FR105"/>
  <c r="FR95"/>
  <c r="FR94"/>
  <c r="FR93"/>
  <c r="FR92"/>
  <c r="FR91"/>
  <c r="FR90"/>
  <c r="FR89"/>
  <c r="FS62"/>
  <c r="FS84" s="1"/>
  <c r="FS63"/>
  <c r="FS85" s="1"/>
  <c r="FS64"/>
  <c r="FS86" s="1"/>
  <c r="FS61"/>
  <c r="FS83" s="1"/>
  <c r="FS60"/>
  <c r="FS82" s="1"/>
  <c r="FS59"/>
  <c r="FS81" s="1"/>
  <c r="FS58"/>
  <c r="FS80" s="1"/>
  <c r="FS57"/>
  <c r="FS79" s="1"/>
  <c r="FS56"/>
  <c r="FS78" s="1"/>
  <c r="FS55"/>
  <c r="FS77" s="1"/>
  <c r="FS54"/>
  <c r="FS76" s="1"/>
  <c r="FS53"/>
  <c r="FS75" s="1"/>
  <c r="FS52"/>
  <c r="FS74" s="1"/>
  <c r="FS51"/>
  <c r="FS73" s="1"/>
  <c r="FS50"/>
  <c r="FS72" s="1"/>
  <c r="FS49"/>
  <c r="FS71" s="1"/>
  <c r="FS48"/>
  <c r="FS70" s="1"/>
  <c r="FS47"/>
  <c r="FS69" s="1"/>
  <c r="FS46"/>
  <c r="FS68" s="1"/>
  <c r="FS45"/>
  <c r="FS67" l="1"/>
  <c r="FS65"/>
  <c r="FS107" l="1"/>
  <c r="FS106"/>
  <c r="FS105"/>
  <c r="FS104"/>
  <c r="FS103"/>
  <c r="FS102"/>
  <c r="FS101"/>
  <c r="FS100"/>
  <c r="FS99"/>
  <c r="FS98"/>
  <c r="FS97"/>
  <c r="FS96"/>
  <c r="FS95"/>
  <c r="FS94"/>
  <c r="FS93"/>
  <c r="FS92"/>
  <c r="FS91"/>
  <c r="FS90"/>
  <c r="FS89"/>
  <c r="FT62"/>
  <c r="FT84" s="1"/>
  <c r="FT63"/>
  <c r="FT85" s="1"/>
  <c r="FT64"/>
  <c r="FT86" s="1"/>
  <c r="FT61"/>
  <c r="FT83" s="1"/>
  <c r="FT60"/>
  <c r="FT82" s="1"/>
  <c r="FT59"/>
  <c r="FT81" s="1"/>
  <c r="FT58"/>
  <c r="FT80" s="1"/>
  <c r="FT57"/>
  <c r="FT79" s="1"/>
  <c r="FT56"/>
  <c r="FT78" s="1"/>
  <c r="FT55"/>
  <c r="FT77" s="1"/>
  <c r="FT54"/>
  <c r="FT76" s="1"/>
  <c r="FT53"/>
  <c r="FT75" s="1"/>
  <c r="FT52"/>
  <c r="FT74" s="1"/>
  <c r="FT51"/>
  <c r="FT73" s="1"/>
  <c r="FT50"/>
  <c r="FT72" s="1"/>
  <c r="FT49"/>
  <c r="FT71" s="1"/>
  <c r="FT48"/>
  <c r="FT70" s="1"/>
  <c r="FT47"/>
  <c r="FT69" s="1"/>
  <c r="FT46"/>
  <c r="FT68" s="1"/>
  <c r="FT45"/>
  <c r="FT67" l="1"/>
  <c r="FT65"/>
  <c r="FT104" l="1"/>
  <c r="FT107"/>
  <c r="FT106"/>
  <c r="FT105"/>
  <c r="FT101"/>
  <c r="FT100"/>
  <c r="FT99"/>
  <c r="FT98"/>
  <c r="FT97"/>
  <c r="FT96"/>
  <c r="FT95"/>
  <c r="FT94"/>
  <c r="FT93"/>
  <c r="FT92"/>
  <c r="FT91"/>
  <c r="FT90"/>
  <c r="FT89"/>
  <c r="FT103"/>
  <c r="FT102"/>
  <c r="FU62"/>
  <c r="FU84" s="1"/>
  <c r="FU63"/>
  <c r="FU85" s="1"/>
  <c r="FU64"/>
  <c r="FU86" s="1"/>
  <c r="FU61"/>
  <c r="FU83" s="1"/>
  <c r="FU60"/>
  <c r="FU82" s="1"/>
  <c r="FU59"/>
  <c r="FU81" s="1"/>
  <c r="FU58"/>
  <c r="FU80" s="1"/>
  <c r="FU57"/>
  <c r="FU79" s="1"/>
  <c r="FU56"/>
  <c r="FU78" s="1"/>
  <c r="FU55"/>
  <c r="FU77" s="1"/>
  <c r="FU54"/>
  <c r="FU76" s="1"/>
  <c r="FU53"/>
  <c r="FU75" s="1"/>
  <c r="FU52"/>
  <c r="FU74" s="1"/>
  <c r="FU51"/>
  <c r="FU73" s="1"/>
  <c r="FU50"/>
  <c r="FU72" s="1"/>
  <c r="FU49"/>
  <c r="FU71" s="1"/>
  <c r="FU48"/>
  <c r="FU70" s="1"/>
  <c r="FU47"/>
  <c r="FU69" s="1"/>
  <c r="FU46"/>
  <c r="FU68" s="1"/>
  <c r="FU45"/>
  <c r="FU67" l="1"/>
  <c r="FU65"/>
  <c r="FU107" l="1"/>
  <c r="FU106"/>
  <c r="FU105"/>
  <c r="FU103"/>
  <c r="FU102"/>
  <c r="FU104"/>
  <c r="FU101"/>
  <c r="FU100"/>
  <c r="FU99"/>
  <c r="FU98"/>
  <c r="FU97"/>
  <c r="FU96"/>
  <c r="FU95"/>
  <c r="FU94"/>
  <c r="FU93"/>
  <c r="FU92"/>
  <c r="FU91"/>
  <c r="FU90"/>
  <c r="FU89"/>
  <c r="FV62"/>
  <c r="FV84" s="1"/>
  <c r="FV63"/>
  <c r="FV85" s="1"/>
  <c r="FV64"/>
  <c r="FV86" s="1"/>
  <c r="FV61"/>
  <c r="FV83" s="1"/>
  <c r="FV60"/>
  <c r="FV82" s="1"/>
  <c r="FV59"/>
  <c r="FV81" s="1"/>
  <c r="FV58"/>
  <c r="FV80" s="1"/>
  <c r="FV57"/>
  <c r="FV79" s="1"/>
  <c r="FV56"/>
  <c r="FV78" s="1"/>
  <c r="FV55"/>
  <c r="FV77" s="1"/>
  <c r="FV54"/>
  <c r="FV76" s="1"/>
  <c r="FV53"/>
  <c r="FV75" s="1"/>
  <c r="FV52"/>
  <c r="FV74" s="1"/>
  <c r="FV51"/>
  <c r="FV73" s="1"/>
  <c r="FV50"/>
  <c r="FV72" s="1"/>
  <c r="FV49"/>
  <c r="FV71" s="1"/>
  <c r="FV48"/>
  <c r="FV70" s="1"/>
  <c r="FV47"/>
  <c r="FV69" s="1"/>
  <c r="FV46"/>
  <c r="FV68" s="1"/>
  <c r="FV45"/>
  <c r="FV67" l="1"/>
  <c r="FV65"/>
  <c r="FV104" l="1"/>
  <c r="FV107"/>
  <c r="FV106"/>
  <c r="FV105"/>
  <c r="FV103"/>
  <c r="FV102"/>
  <c r="FV101"/>
  <c r="FV100"/>
  <c r="FV99"/>
  <c r="FV98"/>
  <c r="FV97"/>
  <c r="FV96"/>
  <c r="FV95"/>
  <c r="FV94"/>
  <c r="FV93"/>
  <c r="FV92"/>
  <c r="FV91"/>
  <c r="FV90"/>
  <c r="FV89"/>
  <c r="FW62"/>
  <c r="FW84" s="1"/>
  <c r="FW63"/>
  <c r="FW85" s="1"/>
  <c r="FW64"/>
  <c r="FW86" s="1"/>
  <c r="FW61"/>
  <c r="FW83" s="1"/>
  <c r="FW60"/>
  <c r="FW82" s="1"/>
  <c r="FW59"/>
  <c r="FW81" s="1"/>
  <c r="FW58"/>
  <c r="FW80" s="1"/>
  <c r="FW57"/>
  <c r="FW79" s="1"/>
  <c r="FW56"/>
  <c r="FW78" s="1"/>
  <c r="FW55"/>
  <c r="FW77" s="1"/>
  <c r="FW54"/>
  <c r="FW76" s="1"/>
  <c r="FW53"/>
  <c r="FW75" s="1"/>
  <c r="FW52"/>
  <c r="FW74" s="1"/>
  <c r="FW51"/>
  <c r="FW73" s="1"/>
  <c r="FW50"/>
  <c r="FW72" s="1"/>
  <c r="FW49"/>
  <c r="FW71" s="1"/>
  <c r="FW48"/>
  <c r="FW70" s="1"/>
  <c r="FW47"/>
  <c r="FW69" s="1"/>
  <c r="FW46"/>
  <c r="FW68" s="1"/>
  <c r="FW45"/>
  <c r="FW67" l="1"/>
  <c r="FW65"/>
  <c r="FW107" l="1"/>
  <c r="FW106"/>
  <c r="FW105"/>
  <c r="FW104"/>
  <c r="FW103"/>
  <c r="FW102"/>
  <c r="FW101"/>
  <c r="FW100"/>
  <c r="FW99"/>
  <c r="FW98"/>
  <c r="FW97"/>
  <c r="FW96"/>
  <c r="FW95"/>
  <c r="FW94"/>
  <c r="FW93"/>
  <c r="FW92"/>
  <c r="FW91"/>
  <c r="FW90"/>
  <c r="FW89"/>
  <c r="FX64"/>
  <c r="FX86" s="1"/>
  <c r="FX61"/>
  <c r="FX83" s="1"/>
  <c r="FX60"/>
  <c r="FX82" s="1"/>
  <c r="FX59"/>
  <c r="FX81" s="1"/>
  <c r="FX58"/>
  <c r="FX80" s="1"/>
  <c r="FX57"/>
  <c r="FX79" s="1"/>
  <c r="FX56"/>
  <c r="FX78" s="1"/>
  <c r="FX55"/>
  <c r="FX77" s="1"/>
  <c r="FX54"/>
  <c r="FX76" s="1"/>
  <c r="FX53"/>
  <c r="FX75" s="1"/>
  <c r="FX52"/>
  <c r="FX74" s="1"/>
  <c r="FX51"/>
  <c r="FX73" s="1"/>
  <c r="FX50"/>
  <c r="FX72" s="1"/>
  <c r="FX49"/>
  <c r="FX71" s="1"/>
  <c r="FX48"/>
  <c r="FX70" s="1"/>
  <c r="FX47"/>
  <c r="FX69" s="1"/>
  <c r="FX46"/>
  <c r="FX68" s="1"/>
  <c r="FX63"/>
  <c r="FX85" s="1"/>
  <c r="FX62"/>
  <c r="FX84" s="1"/>
  <c r="FX45"/>
  <c r="FX67" l="1"/>
  <c r="FX65"/>
  <c r="FX104" l="1"/>
  <c r="FX107"/>
  <c r="FX106"/>
  <c r="FX105"/>
  <c r="FX101"/>
  <c r="FX100"/>
  <c r="FX99"/>
  <c r="FX98"/>
  <c r="FX97"/>
  <c r="FX96"/>
  <c r="FX103"/>
  <c r="FX102"/>
  <c r="FX95"/>
  <c r="FX94"/>
  <c r="FX93"/>
  <c r="FX92"/>
  <c r="FX91"/>
  <c r="FX90"/>
  <c r="FX89"/>
  <c r="FY62"/>
  <c r="FY84" s="1"/>
  <c r="FY63"/>
  <c r="FY85" s="1"/>
  <c r="FY64"/>
  <c r="FY86" s="1"/>
  <c r="FY61"/>
  <c r="FY83" s="1"/>
  <c r="FY60"/>
  <c r="FY82" s="1"/>
  <c r="FY59"/>
  <c r="FY81" s="1"/>
  <c r="FY58"/>
  <c r="FY80" s="1"/>
  <c r="FY57"/>
  <c r="FY79" s="1"/>
  <c r="FY56"/>
  <c r="FY78" s="1"/>
  <c r="FY55"/>
  <c r="FY77" s="1"/>
  <c r="FY54"/>
  <c r="FY76" s="1"/>
  <c r="FY53"/>
  <c r="FY75" s="1"/>
  <c r="FY52"/>
  <c r="FY74" s="1"/>
  <c r="FY51"/>
  <c r="FY73" s="1"/>
  <c r="FY50"/>
  <c r="FY72" s="1"/>
  <c r="FY49"/>
  <c r="FY71" s="1"/>
  <c r="FY48"/>
  <c r="FY70" s="1"/>
  <c r="FY47"/>
  <c r="FY69" s="1"/>
  <c r="FY46"/>
  <c r="FY68" s="1"/>
  <c r="FY45"/>
  <c r="FY67" l="1"/>
  <c r="FY65"/>
  <c r="FY107" l="1"/>
  <c r="FY106"/>
  <c r="FY105"/>
  <c r="FY103"/>
  <c r="FY102"/>
  <c r="FY104"/>
  <c r="FY101"/>
  <c r="FY100"/>
  <c r="FY99"/>
  <c r="FY98"/>
  <c r="FY97"/>
  <c r="FY96"/>
  <c r="FY95"/>
  <c r="FY94"/>
  <c r="FY93"/>
  <c r="FY92"/>
  <c r="FY91"/>
  <c r="FY90"/>
  <c r="FY89"/>
  <c r="FZ62"/>
  <c r="FZ84" s="1"/>
  <c r="FZ63"/>
  <c r="FZ85" s="1"/>
  <c r="FZ64"/>
  <c r="FZ86" s="1"/>
  <c r="FZ61"/>
  <c r="FZ83" s="1"/>
  <c r="FZ60"/>
  <c r="FZ82" s="1"/>
  <c r="FZ59"/>
  <c r="FZ81" s="1"/>
  <c r="FZ58"/>
  <c r="FZ80" s="1"/>
  <c r="FZ57"/>
  <c r="FZ79" s="1"/>
  <c r="FZ56"/>
  <c r="FZ78" s="1"/>
  <c r="FZ55"/>
  <c r="FZ77" s="1"/>
  <c r="FZ54"/>
  <c r="FZ76" s="1"/>
  <c r="FZ53"/>
  <c r="FZ75" s="1"/>
  <c r="FZ52"/>
  <c r="FZ74" s="1"/>
  <c r="FZ51"/>
  <c r="FZ73" s="1"/>
  <c r="FZ50"/>
  <c r="FZ72" s="1"/>
  <c r="FZ49"/>
  <c r="FZ71" s="1"/>
  <c r="FZ48"/>
  <c r="FZ70" s="1"/>
  <c r="FZ47"/>
  <c r="FZ69" s="1"/>
  <c r="FZ46"/>
  <c r="FZ68" s="1"/>
  <c r="FZ45"/>
  <c r="FZ67" l="1"/>
  <c r="FZ65"/>
  <c r="FZ104" l="1"/>
  <c r="FZ103"/>
  <c r="FZ102"/>
  <c r="FZ101"/>
  <c r="FZ100"/>
  <c r="FZ99"/>
  <c r="FZ98"/>
  <c r="FZ97"/>
  <c r="FZ96"/>
  <c r="FZ95"/>
  <c r="FZ94"/>
  <c r="FZ93"/>
  <c r="FZ92"/>
  <c r="FZ91"/>
  <c r="FZ90"/>
  <c r="FZ89"/>
  <c r="FZ107"/>
  <c r="FZ106"/>
  <c r="FZ105"/>
  <c r="GA62"/>
  <c r="GA84" s="1"/>
  <c r="GA63"/>
  <c r="GA85" s="1"/>
  <c r="GA64"/>
  <c r="GA86" s="1"/>
  <c r="GA61"/>
  <c r="GA83" s="1"/>
  <c r="GA60"/>
  <c r="GA82" s="1"/>
  <c r="GA59"/>
  <c r="GA81" s="1"/>
  <c r="GA58"/>
  <c r="GA80" s="1"/>
  <c r="GA57"/>
  <c r="GA79" s="1"/>
  <c r="GA56"/>
  <c r="GA78" s="1"/>
  <c r="GA55"/>
  <c r="GA77" s="1"/>
  <c r="GA54"/>
  <c r="GA76" s="1"/>
  <c r="GA53"/>
  <c r="GA75" s="1"/>
  <c r="GA52"/>
  <c r="GA74" s="1"/>
  <c r="GA51"/>
  <c r="GA73" s="1"/>
  <c r="GA50"/>
  <c r="GA72" s="1"/>
  <c r="GA49"/>
  <c r="GA71" s="1"/>
  <c r="GA48"/>
  <c r="GA70" s="1"/>
  <c r="GA47"/>
  <c r="GA69" s="1"/>
  <c r="GA46"/>
  <c r="GA68" s="1"/>
  <c r="GA45"/>
  <c r="GA67" l="1"/>
  <c r="GA65"/>
  <c r="GA107" l="1"/>
  <c r="GA106"/>
  <c r="GA105"/>
  <c r="GA104"/>
  <c r="GA103"/>
  <c r="GA102"/>
  <c r="GA101"/>
  <c r="GA100"/>
  <c r="GA99"/>
  <c r="GA98"/>
  <c r="GA97"/>
  <c r="GA96"/>
  <c r="GA95"/>
  <c r="GA94"/>
  <c r="GA93"/>
  <c r="GA92"/>
  <c r="GA91"/>
  <c r="GA90"/>
  <c r="GA89"/>
  <c r="GB63"/>
  <c r="GB85" s="1"/>
  <c r="GB62"/>
  <c r="GB84" s="1"/>
  <c r="GB45"/>
  <c r="GB64"/>
  <c r="GB86" s="1"/>
  <c r="GB61"/>
  <c r="GB83" s="1"/>
  <c r="GB60"/>
  <c r="GB82" s="1"/>
  <c r="GB59"/>
  <c r="GB81" s="1"/>
  <c r="GB58"/>
  <c r="GB80" s="1"/>
  <c r="GB57"/>
  <c r="GB79" s="1"/>
  <c r="GB56"/>
  <c r="GB78" s="1"/>
  <c r="GB55"/>
  <c r="GB77" s="1"/>
  <c r="GB54"/>
  <c r="GB76" s="1"/>
  <c r="GB53"/>
  <c r="GB75" s="1"/>
  <c r="GB52"/>
  <c r="GB74" s="1"/>
  <c r="GB51"/>
  <c r="GB73" s="1"/>
  <c r="GB50"/>
  <c r="GB72" s="1"/>
  <c r="GB49"/>
  <c r="GB71" s="1"/>
  <c r="GB48"/>
  <c r="GB70" s="1"/>
  <c r="GB47"/>
  <c r="GB69" s="1"/>
  <c r="GB46"/>
  <c r="GB68" s="1"/>
  <c r="GB67" l="1"/>
  <c r="GB65"/>
  <c r="GB104" l="1"/>
  <c r="GB107"/>
  <c r="GB106"/>
  <c r="GB105"/>
  <c r="GB101"/>
  <c r="GB100"/>
  <c r="GB99"/>
  <c r="GB98"/>
  <c r="GB97"/>
  <c r="GB96"/>
  <c r="GB95"/>
  <c r="GB94"/>
  <c r="GB93"/>
  <c r="GB92"/>
  <c r="GB91"/>
  <c r="GB90"/>
  <c r="GB89"/>
  <c r="GB103"/>
  <c r="GB102"/>
  <c r="GC63"/>
  <c r="GC85" s="1"/>
  <c r="GC62"/>
  <c r="GC84" s="1"/>
  <c r="GC45"/>
  <c r="GC64"/>
  <c r="GC86" s="1"/>
  <c r="GC61"/>
  <c r="GC83" s="1"/>
  <c r="GC60"/>
  <c r="GC82" s="1"/>
  <c r="GC59"/>
  <c r="GC81" s="1"/>
  <c r="GC58"/>
  <c r="GC80" s="1"/>
  <c r="GC57"/>
  <c r="GC79" s="1"/>
  <c r="GC56"/>
  <c r="GC78" s="1"/>
  <c r="GC55"/>
  <c r="GC77" s="1"/>
  <c r="GC54"/>
  <c r="GC76" s="1"/>
  <c r="GC53"/>
  <c r="GC75" s="1"/>
  <c r="GC52"/>
  <c r="GC74" s="1"/>
  <c r="GC51"/>
  <c r="GC73" s="1"/>
  <c r="GC50"/>
  <c r="GC72" s="1"/>
  <c r="GC49"/>
  <c r="GC71" s="1"/>
  <c r="GC48"/>
  <c r="GC70" s="1"/>
  <c r="GC47"/>
  <c r="GC69" s="1"/>
  <c r="GC46"/>
  <c r="GC68" s="1"/>
  <c r="GC67" l="1"/>
  <c r="GC65"/>
  <c r="GC107" l="1"/>
  <c r="GC106"/>
  <c r="GC105"/>
  <c r="GC103"/>
  <c r="GC102"/>
  <c r="GC104"/>
  <c r="GC101"/>
  <c r="GC100"/>
  <c r="GC99"/>
  <c r="GC98"/>
  <c r="GC97"/>
  <c r="GC96"/>
  <c r="GC95"/>
  <c r="GC94"/>
  <c r="GC93"/>
  <c r="GC92"/>
  <c r="GC91"/>
  <c r="GC90"/>
  <c r="GC89"/>
  <c r="GD63"/>
  <c r="GD85" s="1"/>
  <c r="GD62"/>
  <c r="GD84" s="1"/>
  <c r="GD45"/>
  <c r="GD64"/>
  <c r="GD86" s="1"/>
  <c r="GD61"/>
  <c r="GD83" s="1"/>
  <c r="GD60"/>
  <c r="GD82" s="1"/>
  <c r="GD59"/>
  <c r="GD81" s="1"/>
  <c r="GD58"/>
  <c r="GD80" s="1"/>
  <c r="GD57"/>
  <c r="GD79" s="1"/>
  <c r="GD56"/>
  <c r="GD78" s="1"/>
  <c r="GD55"/>
  <c r="GD77" s="1"/>
  <c r="GD54"/>
  <c r="GD76" s="1"/>
  <c r="GD53"/>
  <c r="GD75" s="1"/>
  <c r="GD52"/>
  <c r="GD74" s="1"/>
  <c r="GD51"/>
  <c r="GD73" s="1"/>
  <c r="GD50"/>
  <c r="GD72" s="1"/>
  <c r="GD49"/>
  <c r="GD71" s="1"/>
  <c r="GD48"/>
  <c r="GD70" s="1"/>
  <c r="GD47"/>
  <c r="GD69" s="1"/>
  <c r="GD46"/>
  <c r="GD68" s="1"/>
  <c r="GD67" l="1"/>
  <c r="GD65"/>
  <c r="GD104" l="1"/>
  <c r="GD107"/>
  <c r="GD106"/>
  <c r="GD105"/>
  <c r="GD103"/>
  <c r="GD102"/>
  <c r="GD101"/>
  <c r="GD100"/>
  <c r="GD99"/>
  <c r="GD98"/>
  <c r="GD97"/>
  <c r="GD96"/>
  <c r="GD95"/>
  <c r="GD94"/>
  <c r="GD93"/>
  <c r="GD92"/>
  <c r="GD91"/>
  <c r="GD90"/>
  <c r="GD89"/>
  <c r="GE64"/>
  <c r="GE86" s="1"/>
  <c r="GE61"/>
  <c r="GE83" s="1"/>
  <c r="GE60"/>
  <c r="GE82" s="1"/>
  <c r="GE59"/>
  <c r="GE81" s="1"/>
  <c r="GE58"/>
  <c r="GE80" s="1"/>
  <c r="GE57"/>
  <c r="GE79" s="1"/>
  <c r="GE56"/>
  <c r="GE78" s="1"/>
  <c r="GE55"/>
  <c r="GE77" s="1"/>
  <c r="GE54"/>
  <c r="GE76" s="1"/>
  <c r="GE53"/>
  <c r="GE75" s="1"/>
  <c r="GE52"/>
  <c r="GE74" s="1"/>
  <c r="GE51"/>
  <c r="GE73" s="1"/>
  <c r="GE50"/>
  <c r="GE72" s="1"/>
  <c r="GE49"/>
  <c r="GE71" s="1"/>
  <c r="GE48"/>
  <c r="GE70" s="1"/>
  <c r="GE47"/>
  <c r="GE69" s="1"/>
  <c r="GE46"/>
  <c r="GE68" s="1"/>
  <c r="GE63"/>
  <c r="GE85" s="1"/>
  <c r="GE62"/>
  <c r="GE84" s="1"/>
  <c r="GE45"/>
  <c r="GE67" l="1"/>
  <c r="GE65"/>
  <c r="GE107" l="1"/>
  <c r="GE106"/>
  <c r="GE105"/>
  <c r="GE104"/>
  <c r="GE103"/>
  <c r="GE102"/>
  <c r="GE101"/>
  <c r="GE100"/>
  <c r="GE99"/>
  <c r="GE98"/>
  <c r="GE97"/>
  <c r="GE96"/>
  <c r="GE95"/>
  <c r="GE94"/>
  <c r="GE93"/>
  <c r="GE92"/>
  <c r="GE91"/>
  <c r="GE90"/>
  <c r="GE89"/>
  <c r="GF62"/>
  <c r="GF84" s="1"/>
  <c r="GF63"/>
  <c r="GF85" s="1"/>
  <c r="GF64"/>
  <c r="GF86" s="1"/>
  <c r="GF61"/>
  <c r="GF83" s="1"/>
  <c r="GF60"/>
  <c r="GF82" s="1"/>
  <c r="GF59"/>
  <c r="GF81" s="1"/>
  <c r="GF58"/>
  <c r="GF80" s="1"/>
  <c r="GF57"/>
  <c r="GF79" s="1"/>
  <c r="GF56"/>
  <c r="GF78" s="1"/>
  <c r="GF55"/>
  <c r="GF77" s="1"/>
  <c r="GF54"/>
  <c r="GF76" s="1"/>
  <c r="GF53"/>
  <c r="GF75" s="1"/>
  <c r="GF52"/>
  <c r="GF74" s="1"/>
  <c r="GF51"/>
  <c r="GF73" s="1"/>
  <c r="GF50"/>
  <c r="GF72" s="1"/>
  <c r="GF49"/>
  <c r="GF71" s="1"/>
  <c r="GF48"/>
  <c r="GF70" s="1"/>
  <c r="GF47"/>
  <c r="GF69" s="1"/>
  <c r="GF46"/>
  <c r="GF68" s="1"/>
  <c r="GF45"/>
  <c r="GF67" l="1"/>
  <c r="GF65"/>
  <c r="GF104" l="1"/>
  <c r="GF107"/>
  <c r="GF106"/>
  <c r="GF105"/>
  <c r="GF101"/>
  <c r="GF100"/>
  <c r="GF99"/>
  <c r="GF98"/>
  <c r="GF97"/>
  <c r="GF96"/>
  <c r="GF103"/>
  <c r="GF102"/>
  <c r="GF95"/>
  <c r="GF94"/>
  <c r="GF93"/>
  <c r="GF92"/>
  <c r="GF91"/>
  <c r="GF90"/>
  <c r="GF89"/>
  <c r="GG63"/>
  <c r="GG85" s="1"/>
  <c r="GG62"/>
  <c r="GG84" s="1"/>
  <c r="GG45"/>
  <c r="GG64"/>
  <c r="GG86" s="1"/>
  <c r="GG61"/>
  <c r="GG83" s="1"/>
  <c r="GG60"/>
  <c r="GG82" s="1"/>
  <c r="GG59"/>
  <c r="GG81" s="1"/>
  <c r="GG58"/>
  <c r="GG80" s="1"/>
  <c r="GG57"/>
  <c r="GG79" s="1"/>
  <c r="GG56"/>
  <c r="GG78" s="1"/>
  <c r="GG55"/>
  <c r="GG77" s="1"/>
  <c r="GG54"/>
  <c r="GG76" s="1"/>
  <c r="GG53"/>
  <c r="GG75" s="1"/>
  <c r="GG52"/>
  <c r="GG74" s="1"/>
  <c r="GG51"/>
  <c r="GG73" s="1"/>
  <c r="GG50"/>
  <c r="GG72" s="1"/>
  <c r="GG49"/>
  <c r="GG71" s="1"/>
  <c r="GG48"/>
  <c r="GG70" s="1"/>
  <c r="GG47"/>
  <c r="GG69" s="1"/>
  <c r="GG46"/>
  <c r="GG68" s="1"/>
  <c r="GG67" l="1"/>
  <c r="GG65"/>
  <c r="GG107" l="1"/>
  <c r="GG106"/>
  <c r="GG105"/>
  <c r="GG103"/>
  <c r="GG102"/>
  <c r="GG104"/>
  <c r="GG101"/>
  <c r="GG100"/>
  <c r="GG99"/>
  <c r="GG98"/>
  <c r="GG97"/>
  <c r="GG96"/>
  <c r="GG95"/>
  <c r="GG94"/>
  <c r="GG93"/>
  <c r="GG92"/>
  <c r="GG91"/>
  <c r="GG90"/>
  <c r="GG89"/>
  <c r="GH63"/>
  <c r="GH85" s="1"/>
  <c r="GH62"/>
  <c r="GH84" s="1"/>
  <c r="GH45"/>
  <c r="GH64"/>
  <c r="GH86" s="1"/>
  <c r="GH61"/>
  <c r="GH83" s="1"/>
  <c r="GH60"/>
  <c r="GH82" s="1"/>
  <c r="GH59"/>
  <c r="GH81" s="1"/>
  <c r="GH58"/>
  <c r="GH80" s="1"/>
  <c r="GH57"/>
  <c r="GH79" s="1"/>
  <c r="GH56"/>
  <c r="GH78" s="1"/>
  <c r="GH55"/>
  <c r="GH77" s="1"/>
  <c r="GH54"/>
  <c r="GH76" s="1"/>
  <c r="GH53"/>
  <c r="GH75" s="1"/>
  <c r="GH52"/>
  <c r="GH74" s="1"/>
  <c r="GH51"/>
  <c r="GH73" s="1"/>
  <c r="GH50"/>
  <c r="GH72" s="1"/>
  <c r="GH49"/>
  <c r="GH71" s="1"/>
  <c r="GH48"/>
  <c r="GH70" s="1"/>
  <c r="GH47"/>
  <c r="GH69" s="1"/>
  <c r="GH46"/>
  <c r="GH68" s="1"/>
  <c r="GH67" l="1"/>
  <c r="GH65"/>
  <c r="GH104" l="1"/>
  <c r="GH103"/>
  <c r="GH102"/>
  <c r="GH101"/>
  <c r="GH100"/>
  <c r="GH99"/>
  <c r="GH98"/>
  <c r="GH97"/>
  <c r="GH96"/>
  <c r="GH107"/>
  <c r="GH106"/>
  <c r="GH105"/>
  <c r="GH95"/>
  <c r="GH94"/>
  <c r="GH93"/>
  <c r="GH92"/>
  <c r="GH91"/>
  <c r="GH90"/>
  <c r="GH89"/>
  <c r="GI62"/>
  <c r="GI84" s="1"/>
  <c r="GI63"/>
  <c r="GI85" s="1"/>
  <c r="GI45"/>
  <c r="GI64"/>
  <c r="GI86" s="1"/>
  <c r="GI61"/>
  <c r="GI83" s="1"/>
  <c r="GI60"/>
  <c r="GI82" s="1"/>
  <c r="GI59"/>
  <c r="GI81" s="1"/>
  <c r="GI58"/>
  <c r="GI80" s="1"/>
  <c r="GI57"/>
  <c r="GI79" s="1"/>
  <c r="GI56"/>
  <c r="GI78" s="1"/>
  <c r="GI55"/>
  <c r="GI77" s="1"/>
  <c r="GI54"/>
  <c r="GI76" s="1"/>
  <c r="GI53"/>
  <c r="GI75" s="1"/>
  <c r="GI52"/>
  <c r="GI74" s="1"/>
  <c r="GI51"/>
  <c r="GI73" s="1"/>
  <c r="GI50"/>
  <c r="GI72" s="1"/>
  <c r="GI49"/>
  <c r="GI71" s="1"/>
  <c r="GI48"/>
  <c r="GI70" s="1"/>
  <c r="GI47"/>
  <c r="GI69" s="1"/>
  <c r="GI46"/>
  <c r="GI68" s="1"/>
  <c r="GI67" l="1"/>
  <c r="GI65"/>
  <c r="GI107" l="1"/>
  <c r="GI106"/>
  <c r="GI105"/>
  <c r="GI104"/>
  <c r="GI103"/>
  <c r="GI102"/>
  <c r="GI101"/>
  <c r="GI100"/>
  <c r="GI99"/>
  <c r="GI98"/>
  <c r="GI97"/>
  <c r="GI96"/>
  <c r="GI95"/>
  <c r="GI94"/>
  <c r="GI93"/>
  <c r="GI92"/>
  <c r="GI91"/>
  <c r="GI90"/>
  <c r="GI89"/>
  <c r="GJ62"/>
  <c r="GJ84" s="1"/>
  <c r="GJ63"/>
  <c r="GJ85" s="1"/>
  <c r="GJ45"/>
  <c r="GJ64"/>
  <c r="GJ86" s="1"/>
  <c r="GJ61"/>
  <c r="GJ83" s="1"/>
  <c r="GJ60"/>
  <c r="GJ82" s="1"/>
  <c r="GJ59"/>
  <c r="GJ81" s="1"/>
  <c r="GJ58"/>
  <c r="GJ80" s="1"/>
  <c r="GJ57"/>
  <c r="GJ79" s="1"/>
  <c r="GJ56"/>
  <c r="GJ78" s="1"/>
  <c r="GJ55"/>
  <c r="GJ77" s="1"/>
  <c r="GJ54"/>
  <c r="GJ76" s="1"/>
  <c r="GJ53"/>
  <c r="GJ75" s="1"/>
  <c r="GJ52"/>
  <c r="GJ74" s="1"/>
  <c r="GJ51"/>
  <c r="GJ73" s="1"/>
  <c r="GJ50"/>
  <c r="GJ72" s="1"/>
  <c r="GJ49"/>
  <c r="GJ71" s="1"/>
  <c r="GJ48"/>
  <c r="GJ70" s="1"/>
  <c r="GJ47"/>
  <c r="GJ69" s="1"/>
  <c r="GJ46"/>
  <c r="GJ68" s="1"/>
  <c r="GJ67" l="1"/>
  <c r="GJ65"/>
  <c r="GJ104" l="1"/>
  <c r="GJ107"/>
  <c r="GJ106"/>
  <c r="GJ105"/>
  <c r="GJ101"/>
  <c r="GJ100"/>
  <c r="GJ99"/>
  <c r="GJ98"/>
  <c r="GJ97"/>
  <c r="GJ96"/>
  <c r="GJ95"/>
  <c r="GJ94"/>
  <c r="GJ93"/>
  <c r="GJ92"/>
  <c r="GJ91"/>
  <c r="GJ90"/>
  <c r="GJ89"/>
  <c r="GJ103"/>
  <c r="GJ102"/>
  <c r="GK63"/>
  <c r="GK85" s="1"/>
  <c r="GK62"/>
  <c r="GK84" s="1"/>
  <c r="GK45"/>
  <c r="GK64"/>
  <c r="GK86" s="1"/>
  <c r="GK61"/>
  <c r="GK83" s="1"/>
  <c r="GK60"/>
  <c r="GK82" s="1"/>
  <c r="GK59"/>
  <c r="GK81" s="1"/>
  <c r="GK58"/>
  <c r="GK80" s="1"/>
  <c r="GK57"/>
  <c r="GK79" s="1"/>
  <c r="GK56"/>
  <c r="GK78" s="1"/>
  <c r="GK55"/>
  <c r="GK77" s="1"/>
  <c r="GK54"/>
  <c r="GK76" s="1"/>
  <c r="GK53"/>
  <c r="GK75" s="1"/>
  <c r="GK52"/>
  <c r="GK74" s="1"/>
  <c r="GK51"/>
  <c r="GK73" s="1"/>
  <c r="GK50"/>
  <c r="GK72" s="1"/>
  <c r="GK49"/>
  <c r="GK71" s="1"/>
  <c r="GK48"/>
  <c r="GK70" s="1"/>
  <c r="GK47"/>
  <c r="GK69" s="1"/>
  <c r="GK46"/>
  <c r="GK68" s="1"/>
  <c r="GK67" l="1"/>
  <c r="GK65"/>
  <c r="GK107" l="1"/>
  <c r="GK106"/>
  <c r="GK105"/>
  <c r="GK103"/>
  <c r="GK102"/>
  <c r="GK104"/>
  <c r="GK101"/>
  <c r="GK100"/>
  <c r="GK99"/>
  <c r="GK98"/>
  <c r="GK97"/>
  <c r="GK96"/>
  <c r="GK95"/>
  <c r="GK94"/>
  <c r="GK93"/>
  <c r="GK92"/>
  <c r="GK91"/>
  <c r="GK90"/>
  <c r="GK89"/>
  <c r="GL63"/>
  <c r="GL85" s="1"/>
  <c r="GL62"/>
  <c r="GL84" s="1"/>
  <c r="GL45"/>
  <c r="GL64"/>
  <c r="GL86" s="1"/>
  <c r="GL61"/>
  <c r="GL83" s="1"/>
  <c r="GL60"/>
  <c r="GL82" s="1"/>
  <c r="GL59"/>
  <c r="GL81" s="1"/>
  <c r="GL58"/>
  <c r="GL80" s="1"/>
  <c r="GL57"/>
  <c r="GL79" s="1"/>
  <c r="GL56"/>
  <c r="GL78" s="1"/>
  <c r="GL55"/>
  <c r="GL77" s="1"/>
  <c r="GL54"/>
  <c r="GL76" s="1"/>
  <c r="GL53"/>
  <c r="GL75" s="1"/>
  <c r="GL52"/>
  <c r="GL74" s="1"/>
  <c r="GL51"/>
  <c r="GL73" s="1"/>
  <c r="GL50"/>
  <c r="GL72" s="1"/>
  <c r="GL49"/>
  <c r="GL71" s="1"/>
  <c r="GL48"/>
  <c r="GL70" s="1"/>
  <c r="GL47"/>
  <c r="GL69" s="1"/>
  <c r="GL46"/>
  <c r="GL68" s="1"/>
  <c r="GL67" l="1"/>
  <c r="GL65"/>
  <c r="GL104" l="1"/>
  <c r="GL107"/>
  <c r="GL106"/>
  <c r="GL105"/>
  <c r="GL103"/>
  <c r="GL102"/>
  <c r="GL101"/>
  <c r="GL100"/>
  <c r="GL99"/>
  <c r="GL98"/>
  <c r="GL97"/>
  <c r="GL96"/>
  <c r="GL95"/>
  <c r="GL94"/>
  <c r="GL93"/>
  <c r="GL92"/>
  <c r="GL91"/>
  <c r="GL90"/>
  <c r="GL89"/>
  <c r="GM62"/>
  <c r="GM84" s="1"/>
  <c r="GM63"/>
  <c r="GM85" s="1"/>
  <c r="GM45"/>
  <c r="GM64"/>
  <c r="GM86" s="1"/>
  <c r="GM61"/>
  <c r="GM83" s="1"/>
  <c r="GM60"/>
  <c r="GM82" s="1"/>
  <c r="GM59"/>
  <c r="GM81" s="1"/>
  <c r="GM58"/>
  <c r="GM80" s="1"/>
  <c r="GM57"/>
  <c r="GM79" s="1"/>
  <c r="GM56"/>
  <c r="GM78" s="1"/>
  <c r="GM55"/>
  <c r="GM77" s="1"/>
  <c r="GM54"/>
  <c r="GM76" s="1"/>
  <c r="GM53"/>
  <c r="GM75" s="1"/>
  <c r="GM52"/>
  <c r="GM74" s="1"/>
  <c r="GM51"/>
  <c r="GM73" s="1"/>
  <c r="GM50"/>
  <c r="GM72" s="1"/>
  <c r="GM49"/>
  <c r="GM71" s="1"/>
  <c r="GM48"/>
  <c r="GM70" s="1"/>
  <c r="GM47"/>
  <c r="GM69" s="1"/>
  <c r="GM46"/>
  <c r="GM68" s="1"/>
  <c r="GM67" l="1"/>
  <c r="GM65"/>
  <c r="GM107" l="1"/>
  <c r="GM106"/>
  <c r="GM105"/>
  <c r="GM104"/>
  <c r="GM103"/>
  <c r="GM102"/>
  <c r="GM101"/>
  <c r="GM100"/>
  <c r="GM99"/>
  <c r="GM98"/>
  <c r="GM97"/>
  <c r="GM96"/>
  <c r="GM95"/>
  <c r="GM94"/>
  <c r="GM93"/>
  <c r="GM92"/>
  <c r="GM91"/>
  <c r="GM90"/>
  <c r="GM89"/>
  <c r="GN63"/>
  <c r="GN85" s="1"/>
  <c r="GN62"/>
  <c r="GN84" s="1"/>
  <c r="GN45"/>
  <c r="GN64"/>
  <c r="GN86" s="1"/>
  <c r="GN61"/>
  <c r="GN83" s="1"/>
  <c r="GN60"/>
  <c r="GN82" s="1"/>
  <c r="GN59"/>
  <c r="GN81" s="1"/>
  <c r="GN58"/>
  <c r="GN80" s="1"/>
  <c r="GN57"/>
  <c r="GN79" s="1"/>
  <c r="GN56"/>
  <c r="GN78" s="1"/>
  <c r="GN55"/>
  <c r="GN77" s="1"/>
  <c r="GN54"/>
  <c r="GN76" s="1"/>
  <c r="GN53"/>
  <c r="GN75" s="1"/>
  <c r="GN52"/>
  <c r="GN74" s="1"/>
  <c r="GN51"/>
  <c r="GN73" s="1"/>
  <c r="GN50"/>
  <c r="GN72" s="1"/>
  <c r="GN49"/>
  <c r="GN71" s="1"/>
  <c r="GN48"/>
  <c r="GN70" s="1"/>
  <c r="GN47"/>
  <c r="GN69" s="1"/>
  <c r="GN46"/>
  <c r="GN68" s="1"/>
  <c r="GN67" l="1"/>
  <c r="GN65"/>
  <c r="GN104" l="1"/>
  <c r="GN107"/>
  <c r="GN106"/>
  <c r="GN105"/>
  <c r="GN101"/>
  <c r="GN100"/>
  <c r="GN99"/>
  <c r="GN98"/>
  <c r="GN97"/>
  <c r="GN96"/>
  <c r="GN103"/>
  <c r="GN102"/>
  <c r="GN95"/>
  <c r="GN94"/>
  <c r="GN93"/>
  <c r="GN92"/>
  <c r="GN91"/>
  <c r="GN90"/>
  <c r="GN89"/>
  <c r="GO63"/>
  <c r="GO85" s="1"/>
  <c r="GO62"/>
  <c r="GO84" s="1"/>
  <c r="GO45"/>
  <c r="GO64"/>
  <c r="GO86" s="1"/>
  <c r="GO61"/>
  <c r="GO83" s="1"/>
  <c r="GO60"/>
  <c r="GO82" s="1"/>
  <c r="GO59"/>
  <c r="GO81" s="1"/>
  <c r="GO58"/>
  <c r="GO80" s="1"/>
  <c r="GO57"/>
  <c r="GO79" s="1"/>
  <c r="GO56"/>
  <c r="GO78" s="1"/>
  <c r="GO55"/>
  <c r="GO77" s="1"/>
  <c r="GO54"/>
  <c r="GO76" s="1"/>
  <c r="GO53"/>
  <c r="GO75" s="1"/>
  <c r="GO52"/>
  <c r="GO74" s="1"/>
  <c r="GO51"/>
  <c r="GO73" s="1"/>
  <c r="GO50"/>
  <c r="GO72" s="1"/>
  <c r="GO49"/>
  <c r="GO71" s="1"/>
  <c r="GO48"/>
  <c r="GO70" s="1"/>
  <c r="GO47"/>
  <c r="GO69" s="1"/>
  <c r="GO46"/>
  <c r="GO68" s="1"/>
  <c r="GO67" l="1"/>
  <c r="GO65"/>
  <c r="GO107" l="1"/>
  <c r="GO106"/>
  <c r="GO105"/>
  <c r="GO103"/>
  <c r="GO102"/>
  <c r="GO104"/>
  <c r="GO101"/>
  <c r="GO100"/>
  <c r="GO99"/>
  <c r="GO98"/>
  <c r="GO97"/>
  <c r="GO96"/>
  <c r="GO95"/>
  <c r="GO94"/>
  <c r="GO93"/>
  <c r="GO92"/>
  <c r="GO91"/>
  <c r="GO90"/>
  <c r="GO89"/>
  <c r="GP62"/>
  <c r="GP84" s="1"/>
  <c r="GP63"/>
  <c r="GP85" s="1"/>
  <c r="GP45"/>
  <c r="GP64"/>
  <c r="GP86" s="1"/>
  <c r="GP61"/>
  <c r="GP83" s="1"/>
  <c r="GP60"/>
  <c r="GP82" s="1"/>
  <c r="GP59"/>
  <c r="GP81" s="1"/>
  <c r="GP58"/>
  <c r="GP80" s="1"/>
  <c r="GP57"/>
  <c r="GP79" s="1"/>
  <c r="GP56"/>
  <c r="GP78" s="1"/>
  <c r="GP55"/>
  <c r="GP77" s="1"/>
  <c r="GP54"/>
  <c r="GP76" s="1"/>
  <c r="GP53"/>
  <c r="GP75" s="1"/>
  <c r="GP52"/>
  <c r="GP74" s="1"/>
  <c r="GP51"/>
  <c r="GP73" s="1"/>
  <c r="GP50"/>
  <c r="GP72" s="1"/>
  <c r="GP49"/>
  <c r="GP71" s="1"/>
  <c r="GP48"/>
  <c r="GP70" s="1"/>
  <c r="GP47"/>
  <c r="GP69" s="1"/>
  <c r="GP46"/>
  <c r="GP68" s="1"/>
  <c r="GP67" l="1"/>
  <c r="GP65"/>
  <c r="GP104" l="1"/>
  <c r="GP103"/>
  <c r="GP102"/>
  <c r="GP101"/>
  <c r="GP100"/>
  <c r="GP99"/>
  <c r="GP98"/>
  <c r="GP97"/>
  <c r="GP96"/>
  <c r="GP95"/>
  <c r="GP94"/>
  <c r="GP93"/>
  <c r="GP92"/>
  <c r="GP91"/>
  <c r="GP90"/>
  <c r="GP89"/>
  <c r="GP107"/>
  <c r="GP106"/>
  <c r="GP105"/>
  <c r="GQ63"/>
  <c r="GQ85" s="1"/>
  <c r="GQ62"/>
  <c r="GQ84" s="1"/>
  <c r="GQ45"/>
  <c r="GQ64"/>
  <c r="GQ86" s="1"/>
  <c r="GQ61"/>
  <c r="GQ83" s="1"/>
  <c r="GQ60"/>
  <c r="GQ82" s="1"/>
  <c r="GQ59"/>
  <c r="GQ81" s="1"/>
  <c r="GQ58"/>
  <c r="GQ80" s="1"/>
  <c r="GQ57"/>
  <c r="GQ79" s="1"/>
  <c r="GQ56"/>
  <c r="GQ78" s="1"/>
  <c r="GQ55"/>
  <c r="GQ77" s="1"/>
  <c r="GQ54"/>
  <c r="GQ76" s="1"/>
  <c r="GQ53"/>
  <c r="GQ75" s="1"/>
  <c r="GQ52"/>
  <c r="GQ74" s="1"/>
  <c r="GQ51"/>
  <c r="GQ73" s="1"/>
  <c r="GQ50"/>
  <c r="GQ72" s="1"/>
  <c r="GQ49"/>
  <c r="GQ71" s="1"/>
  <c r="GQ48"/>
  <c r="GQ70" s="1"/>
  <c r="GQ47"/>
  <c r="GQ69" s="1"/>
  <c r="GQ46"/>
  <c r="GQ68" s="1"/>
  <c r="GQ67" l="1"/>
  <c r="GQ65"/>
  <c r="GQ107" l="1"/>
  <c r="GQ106"/>
  <c r="GQ105"/>
  <c r="GQ104"/>
  <c r="GQ103"/>
  <c r="GQ102"/>
  <c r="GQ101"/>
  <c r="GQ100"/>
  <c r="GQ99"/>
  <c r="GQ98"/>
  <c r="GQ97"/>
  <c r="GQ96"/>
  <c r="GQ95"/>
  <c r="GQ94"/>
  <c r="GQ93"/>
  <c r="GQ92"/>
  <c r="GQ91"/>
  <c r="GQ90"/>
  <c r="GQ89"/>
  <c r="GR63"/>
  <c r="GR85" s="1"/>
  <c r="GR64"/>
  <c r="GR86" s="1"/>
  <c r="GR61"/>
  <c r="GR83" s="1"/>
  <c r="GR60"/>
  <c r="GR82" s="1"/>
  <c r="GR59"/>
  <c r="GR81" s="1"/>
  <c r="GR57"/>
  <c r="GR79" s="1"/>
  <c r="GR56"/>
  <c r="GR78" s="1"/>
  <c r="GR55"/>
  <c r="GR77" s="1"/>
  <c r="GR54"/>
  <c r="GR76" s="1"/>
  <c r="GR53"/>
  <c r="GR75" s="1"/>
  <c r="GR52"/>
  <c r="GR74" s="1"/>
  <c r="GR51"/>
  <c r="GR73" s="1"/>
  <c r="GR50"/>
  <c r="GR72" s="1"/>
  <c r="GR49"/>
  <c r="GR71" s="1"/>
  <c r="GR48"/>
  <c r="GR70" s="1"/>
  <c r="GR47"/>
  <c r="GR69" s="1"/>
  <c r="GR46"/>
  <c r="GR68" s="1"/>
  <c r="GR62"/>
  <c r="GR84" s="1"/>
  <c r="GR58"/>
  <c r="GR80" s="1"/>
  <c r="GR45"/>
  <c r="GR67" l="1"/>
  <c r="GR65"/>
  <c r="GR104" l="1"/>
  <c r="GR107"/>
  <c r="GR106"/>
  <c r="GR105"/>
  <c r="GR101"/>
  <c r="GR100"/>
  <c r="GR99"/>
  <c r="GR98"/>
  <c r="GR97"/>
  <c r="GR96"/>
  <c r="GR95"/>
  <c r="GR94"/>
  <c r="GR93"/>
  <c r="GR92"/>
  <c r="GR91"/>
  <c r="GR90"/>
  <c r="GR89"/>
  <c r="GR103"/>
  <c r="GR102"/>
  <c r="GS62"/>
  <c r="GS84" s="1"/>
  <c r="GS63"/>
  <c r="GS85" s="1"/>
  <c r="GS64"/>
  <c r="GS86" s="1"/>
  <c r="GS61"/>
  <c r="GS83" s="1"/>
  <c r="GS60"/>
  <c r="GS82" s="1"/>
  <c r="GS59"/>
  <c r="GS81" s="1"/>
  <c r="GS58"/>
  <c r="GS80" s="1"/>
  <c r="GS57"/>
  <c r="GS79" s="1"/>
  <c r="GS56"/>
  <c r="GS78" s="1"/>
  <c r="GS55"/>
  <c r="GS77" s="1"/>
  <c r="GS54"/>
  <c r="GS76" s="1"/>
  <c r="GS53"/>
  <c r="GS75" s="1"/>
  <c r="GS52"/>
  <c r="GS74" s="1"/>
  <c r="GS51"/>
  <c r="GS73" s="1"/>
  <c r="GS50"/>
  <c r="GS72" s="1"/>
  <c r="GS49"/>
  <c r="GS71" s="1"/>
  <c r="GS48"/>
  <c r="GS70" s="1"/>
  <c r="GS47"/>
  <c r="GS69" s="1"/>
  <c r="GS46"/>
  <c r="GS68" s="1"/>
  <c r="GS45"/>
  <c r="GS67" l="1"/>
  <c r="GS65"/>
  <c r="GS107" l="1"/>
  <c r="GS106"/>
  <c r="GS105"/>
  <c r="GS103"/>
  <c r="GS102"/>
  <c r="GS104"/>
  <c r="GS101"/>
  <c r="GS100"/>
  <c r="GS99"/>
  <c r="GS98"/>
  <c r="GS97"/>
  <c r="GS96"/>
  <c r="GS95"/>
  <c r="GS94"/>
  <c r="GS93"/>
  <c r="GS92"/>
  <c r="GS91"/>
  <c r="GS90"/>
  <c r="GS89"/>
  <c r="GT62"/>
  <c r="GT84" s="1"/>
  <c r="GT63"/>
  <c r="GT85" s="1"/>
  <c r="GT64"/>
  <c r="GT86" s="1"/>
  <c r="GT61"/>
  <c r="GT83" s="1"/>
  <c r="GT60"/>
  <c r="GT82" s="1"/>
  <c r="GT59"/>
  <c r="GT81" s="1"/>
  <c r="GT58"/>
  <c r="GT80" s="1"/>
  <c r="GT57"/>
  <c r="GT79" s="1"/>
  <c r="GT56"/>
  <c r="GT78" s="1"/>
  <c r="GT55"/>
  <c r="GT77" s="1"/>
  <c r="GT54"/>
  <c r="GT76" s="1"/>
  <c r="GT53"/>
  <c r="GT75" s="1"/>
  <c r="GT52"/>
  <c r="GT74" s="1"/>
  <c r="GT51"/>
  <c r="GT73" s="1"/>
  <c r="GT50"/>
  <c r="GT72" s="1"/>
  <c r="GT49"/>
  <c r="GT71" s="1"/>
  <c r="GT48"/>
  <c r="GT70" s="1"/>
  <c r="GT47"/>
  <c r="GT69" s="1"/>
  <c r="GT46"/>
  <c r="GT68" s="1"/>
  <c r="GT45"/>
  <c r="GT67" l="1"/>
  <c r="GT65"/>
  <c r="GT104" l="1"/>
  <c r="GT107"/>
  <c r="GT106"/>
  <c r="GT105"/>
  <c r="GT103"/>
  <c r="GT102"/>
  <c r="GT101"/>
  <c r="GT100"/>
  <c r="GT99"/>
  <c r="GT98"/>
  <c r="GT97"/>
  <c r="GT96"/>
  <c r="GT95"/>
  <c r="GT94"/>
  <c r="GT93"/>
  <c r="GT92"/>
  <c r="GT91"/>
  <c r="GT90"/>
  <c r="GT89"/>
  <c r="GU62"/>
  <c r="CF127" s="1"/>
  <c r="GU63"/>
  <c r="CF128" s="1"/>
  <c r="GU64"/>
  <c r="CF129" s="1"/>
  <c r="GU61"/>
  <c r="CF126" s="1"/>
  <c r="GU60"/>
  <c r="CF125" s="1"/>
  <c r="GU59"/>
  <c r="CF124" s="1"/>
  <c r="GU58"/>
  <c r="CF123" s="1"/>
  <c r="GU57"/>
  <c r="CF122" s="1"/>
  <c r="GU56"/>
  <c r="CF121" s="1"/>
  <c r="GU55"/>
  <c r="CF120" s="1"/>
  <c r="GU54"/>
  <c r="CF119" s="1"/>
  <c r="GU53"/>
  <c r="CF118" s="1"/>
  <c r="GU52"/>
  <c r="CF117" s="1"/>
  <c r="GU51"/>
  <c r="CF116" s="1"/>
  <c r="GU50"/>
  <c r="CF115" s="1"/>
  <c r="GU49"/>
  <c r="CF114" s="1"/>
  <c r="GU48"/>
  <c r="CF113" s="1"/>
  <c r="GU47"/>
  <c r="CF112" s="1"/>
  <c r="GU46"/>
  <c r="CF111" s="1"/>
  <c r="GU45"/>
  <c r="CF110" s="1"/>
  <c r="GU69" l="1"/>
  <c r="GU71"/>
  <c r="GU73"/>
  <c r="GU75"/>
  <c r="GU77"/>
  <c r="AQ28"/>
  <c r="GU79"/>
  <c r="AQ30"/>
  <c r="GU81"/>
  <c r="AQ32"/>
  <c r="GU83"/>
  <c r="AQ34"/>
  <c r="GU85"/>
  <c r="AQ36"/>
  <c r="GU68"/>
  <c r="GU70"/>
  <c r="GU72"/>
  <c r="GU74"/>
  <c r="GU76"/>
  <c r="GU78"/>
  <c r="AQ29"/>
  <c r="GU80"/>
  <c r="AQ31"/>
  <c r="GU82"/>
  <c r="AQ33"/>
  <c r="GU84"/>
  <c r="AQ35"/>
  <c r="GU86"/>
  <c r="AQ37"/>
  <c r="GU67"/>
  <c r="GU65"/>
  <c r="AQ18" l="1"/>
  <c r="CJ132"/>
  <c r="GU107"/>
  <c r="GU106"/>
  <c r="GU105"/>
  <c r="GU104"/>
  <c r="GU103"/>
  <c r="GU102"/>
  <c r="GU101"/>
  <c r="GU100"/>
  <c r="GU99"/>
  <c r="GU98"/>
  <c r="GU97"/>
  <c r="GU96"/>
  <c r="GU95"/>
  <c r="GU94"/>
  <c r="GU93"/>
  <c r="GU92"/>
  <c r="GU91"/>
  <c r="GU90"/>
  <c r="GU89"/>
  <c r="CJ141"/>
  <c r="CP119" s="1"/>
  <c r="AQ27"/>
  <c r="CJ139"/>
  <c r="CP117" s="1"/>
  <c r="AQ25"/>
  <c r="CJ137"/>
  <c r="CP115" s="1"/>
  <c r="AQ23"/>
  <c r="CJ135"/>
  <c r="CP113" s="1"/>
  <c r="AQ21"/>
  <c r="CJ133"/>
  <c r="CP111" s="1"/>
  <c r="AQ19"/>
  <c r="CJ140"/>
  <c r="CP118" s="1"/>
  <c r="AQ26"/>
  <c r="CJ138"/>
  <c r="CP116" s="1"/>
  <c r="AQ24"/>
  <c r="CJ136"/>
  <c r="CP114" s="1"/>
  <c r="AQ22"/>
  <c r="CJ134"/>
  <c r="CP112" s="1"/>
  <c r="AQ20"/>
  <c r="CJ151"/>
  <c r="CP129" s="1"/>
  <c r="CJ149"/>
  <c r="CP127" s="1"/>
  <c r="CJ147"/>
  <c r="CP125" s="1"/>
  <c r="CJ145"/>
  <c r="CP123" s="1"/>
  <c r="CJ143"/>
  <c r="CP121" s="1"/>
  <c r="CJ150"/>
  <c r="CP128" s="1"/>
  <c r="CJ148"/>
  <c r="CP126" s="1"/>
  <c r="CJ146"/>
  <c r="CP124" s="1"/>
  <c r="CJ144"/>
  <c r="CP122" s="1"/>
  <c r="CJ142"/>
  <c r="CP120" s="1"/>
  <c r="CP110"/>
  <c r="CC129"/>
  <c r="AN37" s="1"/>
  <c r="CC127"/>
  <c r="AN35" s="1"/>
  <c r="CC125"/>
  <c r="AN33" s="1"/>
  <c r="CC123"/>
  <c r="AN31" s="1"/>
  <c r="CC121"/>
  <c r="AN29" s="1"/>
  <c r="CC119"/>
  <c r="AN27" s="1"/>
  <c r="CC117"/>
  <c r="AN25" s="1"/>
  <c r="CC115"/>
  <c r="AN23" s="1"/>
  <c r="CC113"/>
  <c r="AN21" s="1"/>
  <c r="CC111"/>
  <c r="AN19" s="1"/>
  <c r="CC128"/>
  <c r="AN36" s="1"/>
  <c r="CC126"/>
  <c r="AN34" s="1"/>
  <c r="CC124"/>
  <c r="AN32" s="1"/>
  <c r="CC122"/>
  <c r="AN30" s="1"/>
  <c r="CC120"/>
  <c r="AN28" s="1"/>
  <c r="CC118"/>
  <c r="AN26" s="1"/>
  <c r="CC116"/>
  <c r="AN24" s="1"/>
  <c r="CC114"/>
  <c r="AN22" s="1"/>
  <c r="CC112"/>
  <c r="AN20" s="1"/>
  <c r="CC110"/>
  <c r="AN18" s="1"/>
  <c r="BX38" l="1"/>
  <c r="AG18" s="1"/>
  <c r="BY38"/>
  <c r="AG19" s="1"/>
  <c r="CO38"/>
  <c r="AG35" s="1"/>
  <c r="CP38"/>
  <c r="AG36" s="1"/>
  <c r="CQ38"/>
  <c r="AG37" s="1"/>
  <c r="CN38"/>
  <c r="AG34" s="1"/>
  <c r="CH38"/>
  <c r="AG28" s="1"/>
  <c r="CE38"/>
  <c r="AG25" s="1"/>
  <c r="CL38"/>
  <c r="AG32" s="1"/>
  <c r="CD38"/>
  <c r="AG24" s="1"/>
  <c r="CA38"/>
  <c r="AG21" s="1"/>
  <c r="CG38"/>
  <c r="AG27" s="1"/>
  <c r="CI38"/>
  <c r="AG29" s="1"/>
  <c r="CB38"/>
  <c r="AG22" s="1"/>
  <c r="CM38"/>
  <c r="AG33" s="1"/>
  <c r="CF38"/>
  <c r="AG26" s="1"/>
  <c r="CC38"/>
  <c r="AG23" s="1"/>
  <c r="CK38"/>
  <c r="AG31" s="1"/>
  <c r="BZ38"/>
  <c r="AG20" s="1"/>
  <c r="CJ38"/>
  <c r="AG30" s="1"/>
</calcChain>
</file>

<file path=xl/sharedStrings.xml><?xml version="1.0" encoding="utf-8"?>
<sst xmlns="http://schemas.openxmlformats.org/spreadsheetml/2006/main" count="2451" uniqueCount="1921">
  <si>
    <t xml:space="preserve"> </t>
  </si>
  <si>
    <t>S</t>
  </si>
  <si>
    <t xml:space="preserve">&lt;?xml version="1.0" encoding="utf-8" ?&gt; </t>
  </si>
  <si>
    <t>&lt;Patches&gt;</t>
  </si>
  <si>
    <t xml:space="preserve">  &lt;/Patch&gt;</t>
  </si>
  <si>
    <t>&lt;/Patches&gt;</t>
  </si>
  <si>
    <t>Squire</t>
  </si>
  <si>
    <t>Chemist</t>
  </si>
  <si>
    <t>4A</t>
  </si>
  <si>
    <t>Knight</t>
  </si>
  <si>
    <t>Archer</t>
  </si>
  <si>
    <t>Monk</t>
  </si>
  <si>
    <t>Priest</t>
  </si>
  <si>
    <t>Wizard</t>
  </si>
  <si>
    <t>Time Mage</t>
  </si>
  <si>
    <t>Summoner</t>
  </si>
  <si>
    <t>Thief</t>
  </si>
  <si>
    <t>Mediator</t>
  </si>
  <si>
    <t>Oracle</t>
  </si>
  <si>
    <t>Geomancer</t>
  </si>
  <si>
    <t>Lancer</t>
  </si>
  <si>
    <t>Samurai</t>
  </si>
  <si>
    <t>Ninja</t>
  </si>
  <si>
    <t>Calculator</t>
  </si>
  <si>
    <t>Bard</t>
  </si>
  <si>
    <t>Dancer</t>
  </si>
  <si>
    <t>Mime</t>
  </si>
  <si>
    <t>Chocobo</t>
  </si>
  <si>
    <t>Black Chocobo</t>
  </si>
  <si>
    <t>Red Chocobo</t>
  </si>
  <si>
    <t>Goblin</t>
  </si>
  <si>
    <t>Black Goblin</t>
  </si>
  <si>
    <t>Gobbledeguck</t>
  </si>
  <si>
    <t>Bomb</t>
  </si>
  <si>
    <t>Grenade</t>
  </si>
  <si>
    <t>Explosive</t>
  </si>
  <si>
    <t>Red Panther</t>
  </si>
  <si>
    <t>Cuar</t>
  </si>
  <si>
    <t>Vampire</t>
  </si>
  <si>
    <t>Pisco Demon</t>
  </si>
  <si>
    <t>Squidlarkin</t>
  </si>
  <si>
    <t>Mindflare</t>
  </si>
  <si>
    <t>Skeleton</t>
  </si>
  <si>
    <t>Bone Snatch</t>
  </si>
  <si>
    <t>Living Bone</t>
  </si>
  <si>
    <t>Ghoul</t>
  </si>
  <si>
    <t>Gust</t>
  </si>
  <si>
    <t>Revnant</t>
  </si>
  <si>
    <t>Flotiball</t>
  </si>
  <si>
    <t>Ahriman</t>
  </si>
  <si>
    <t>Plague</t>
  </si>
  <si>
    <t>Juravis</t>
  </si>
  <si>
    <t>Steel Hawk</t>
  </si>
  <si>
    <t>Cocatoris</t>
  </si>
  <si>
    <t>Uribo</t>
  </si>
  <si>
    <t>Porky</t>
  </si>
  <si>
    <t>Wildbow</t>
  </si>
  <si>
    <t>Woodman</t>
  </si>
  <si>
    <t>Trent</t>
  </si>
  <si>
    <t>Taiju</t>
  </si>
  <si>
    <t>Bull Demon</t>
  </si>
  <si>
    <t>Minitaurus</t>
  </si>
  <si>
    <t>Sacred</t>
  </si>
  <si>
    <t>Morbol</t>
  </si>
  <si>
    <t>Ochu</t>
  </si>
  <si>
    <t>Great Morbol</t>
  </si>
  <si>
    <t>Behemoth</t>
  </si>
  <si>
    <t>King Behemoth</t>
  </si>
  <si>
    <t>Dark Behemoth</t>
  </si>
  <si>
    <t>Dragon</t>
  </si>
  <si>
    <t>Blue Dragon</t>
  </si>
  <si>
    <t>Red Dragon</t>
  </si>
  <si>
    <t>Hyudra</t>
  </si>
  <si>
    <t>Hydra</t>
  </si>
  <si>
    <t>Tiamat</t>
  </si>
  <si>
    <t>Base Cost</t>
  </si>
  <si>
    <t>Bonus Cost</t>
  </si>
  <si>
    <t>Male</t>
  </si>
  <si>
    <t>Female</t>
  </si>
  <si>
    <t>Monster</t>
  </si>
  <si>
    <t>Min</t>
  </si>
  <si>
    <t>Max</t>
  </si>
  <si>
    <t>Brave</t>
  </si>
  <si>
    <t>Faith</t>
  </si>
  <si>
    <t>Bonus Brave</t>
  </si>
  <si>
    <t>Bonus Faith</t>
  </si>
  <si>
    <t>HP Bonus</t>
  </si>
  <si>
    <t>MP Bonus</t>
  </si>
  <si>
    <t>Points</t>
  </si>
  <si>
    <t>Base Stat Derandomizer</t>
  </si>
  <si>
    <t>Brave Derandomizer</t>
  </si>
  <si>
    <t>Faith Derandomizer</t>
  </si>
  <si>
    <t>Paid</t>
  </si>
  <si>
    <t xml:space="preserve">♈ </t>
  </si>
  <si>
    <t xml:space="preserve">♉ </t>
  </si>
  <si>
    <t xml:space="preserve">♊ </t>
  </si>
  <si>
    <t xml:space="preserve">♋ </t>
  </si>
  <si>
    <t xml:space="preserve">♌ </t>
  </si>
  <si>
    <t xml:space="preserve">♍ </t>
  </si>
  <si>
    <t xml:space="preserve">♎ </t>
  </si>
  <si>
    <t xml:space="preserve">♏ </t>
  </si>
  <si>
    <t xml:space="preserve">♐ </t>
  </si>
  <si>
    <t xml:space="preserve">♑ </t>
  </si>
  <si>
    <t xml:space="preserve">♒ </t>
  </si>
  <si>
    <t xml:space="preserve">♓ </t>
  </si>
  <si>
    <t>Serpentarius</t>
  </si>
  <si>
    <t>Passive</t>
  </si>
  <si>
    <t>Level</t>
  </si>
  <si>
    <t xml:space="preserve">Move··· </t>
  </si>
  <si>
    <t xml:space="preserve">Jump··· </t>
  </si>
  <si>
    <t xml:space="preserve">Speed··· </t>
  </si>
  <si>
    <t>U</t>
  </si>
  <si>
    <t>HP</t>
  </si>
  <si>
    <t>HP MP CT</t>
  </si>
  <si>
    <t xml:space="preserve">L··· </t>
  </si>
  <si>
    <t xml:space="preserve">R··· </t>
  </si>
  <si>
    <t>Weap.Power</t>
  </si>
  <si>
    <t>C-EV  S-EV  A-EV</t>
  </si>
  <si>
    <t>AT</t>
  </si>
  <si>
    <t>MP</t>
  </si>
  <si>
    <t>SP</t>
  </si>
  <si>
    <t>PA</t>
  </si>
  <si>
    <t>MA</t>
  </si>
  <si>
    <t>Gender Min</t>
  </si>
  <si>
    <t>Generated</t>
  </si>
  <si>
    <t>Gender Max</t>
  </si>
  <si>
    <t>JP</t>
  </si>
  <si>
    <t>Bonus</t>
  </si>
  <si>
    <t>Base Lvl</t>
  </si>
  <si>
    <t>New Lvl</t>
  </si>
  <si>
    <t>% max</t>
  </si>
  <si>
    <t>Towns</t>
  </si>
  <si>
    <t>Lesalia Imperial Capital</t>
  </si>
  <si>
    <t>Riovanes Castle</t>
  </si>
  <si>
    <t>Igros Castle</t>
  </si>
  <si>
    <t>Lionel Castle</t>
  </si>
  <si>
    <t>Limberry Castle</t>
  </si>
  <si>
    <t>Zeltennia Castle</t>
  </si>
  <si>
    <t>Gariland Magic City</t>
  </si>
  <si>
    <t>Yardow Fort City</t>
  </si>
  <si>
    <t>Goland Coal City</t>
  </si>
  <si>
    <t>Dorter Trade City</t>
  </si>
  <si>
    <t>Zaland Fort City</t>
  </si>
  <si>
    <t>Goug Machine City</t>
  </si>
  <si>
    <t>Warjilis Trade City</t>
  </si>
  <si>
    <t>Bervenia Free City</t>
  </si>
  <si>
    <t>Zarghidas Trade City</t>
  </si>
  <si>
    <t>Fort Zeakden</t>
  </si>
  <si>
    <t>Enable Serpentarius</t>
  </si>
  <si>
    <t>Holy Knight</t>
  </si>
  <si>
    <t>Arc Knight</t>
  </si>
  <si>
    <t>Lune Knight</t>
  </si>
  <si>
    <t>Duke</t>
  </si>
  <si>
    <t>Princess</t>
  </si>
  <si>
    <t>Holy Swordsman</t>
  </si>
  <si>
    <t>High Priest</t>
  </si>
  <si>
    <t>Dragoner</t>
  </si>
  <si>
    <t>Holy Priest</t>
  </si>
  <si>
    <t>Dark Knight</t>
  </si>
  <si>
    <t>Hell Knight</t>
  </si>
  <si>
    <t>Bishop</t>
  </si>
  <si>
    <t>Cleric</t>
  </si>
  <si>
    <t>Astrologist</t>
  </si>
  <si>
    <t>Engineer</t>
  </si>
  <si>
    <t>Cardinal</t>
  </si>
  <si>
    <t>Heaven Knight</t>
  </si>
  <si>
    <t>Delita's Sis</t>
  </si>
  <si>
    <t>Arc Duke</t>
  </si>
  <si>
    <t>Temple Knight</t>
  </si>
  <si>
    <t>White Knight</t>
  </si>
  <si>
    <t>Arc Witch</t>
  </si>
  <si>
    <t>Bi-Count</t>
  </si>
  <si>
    <t>Divine Knight</t>
  </si>
  <si>
    <t>Knight Blade</t>
  </si>
  <si>
    <t>Sorcerer</t>
  </si>
  <si>
    <t>Assassin</t>
  </si>
  <si>
    <t>Phony Saint</t>
  </si>
  <si>
    <t>Soldier</t>
  </si>
  <si>
    <t>Warlock</t>
  </si>
  <si>
    <t>Angel of Death</t>
  </si>
  <si>
    <t>Regulator</t>
  </si>
  <si>
    <t>Holy Angel</t>
  </si>
  <si>
    <t>Impure King</t>
  </si>
  <si>
    <t>Ghost of Fury</t>
  </si>
  <si>
    <t>Holy Dragon</t>
  </si>
  <si>
    <t>Arch Angel</t>
  </si>
  <si>
    <t>Byblos</t>
  </si>
  <si>
    <t>Steel Giant</t>
  </si>
  <si>
    <t>Apanda</t>
  </si>
  <si>
    <t>Archaic Demon</t>
  </si>
  <si>
    <t>Ultima Demon</t>
  </si>
  <si>
    <t>Jobs</t>
  </si>
  <si>
    <t/>
  </si>
  <si>
    <t>Job Level 0</t>
  </si>
  <si>
    <t>Job Level 1</t>
  </si>
  <si>
    <t>Job Level 2</t>
  </si>
  <si>
    <t>Job Level 3</t>
  </si>
  <si>
    <t>Job Level 4</t>
  </si>
  <si>
    <t>Job Level 5</t>
  </si>
  <si>
    <t>Job Level 6</t>
  </si>
  <si>
    <t>Job Level 7</t>
  </si>
  <si>
    <t>Job Level 8</t>
  </si>
  <si>
    <t>Disable</t>
  </si>
  <si>
    <t>x</t>
  </si>
  <si>
    <t>Job Points</t>
  </si>
  <si>
    <t>SP Bonus</t>
  </si>
  <si>
    <t>PA Bonus</t>
  </si>
  <si>
    <t>MA Bonus</t>
  </si>
  <si>
    <t>Stat Derandomizer</t>
  </si>
  <si>
    <t>Allow Serpentarius</t>
  </si>
  <si>
    <t>Brave: Old -&gt; New Cap</t>
  </si>
  <si>
    <t>Faith: Old -&gt; New Cap</t>
  </si>
  <si>
    <t>Level: 1 to 99</t>
  </si>
  <si>
    <t>% Equivalent</t>
  </si>
  <si>
    <t># Points for Full Potential</t>
  </si>
  <si>
    <t>Guaranteed Amount</t>
  </si>
  <si>
    <t>Formula</t>
  </si>
  <si>
    <t>Compensated Amount</t>
  </si>
  <si>
    <t>+15/15 HP</t>
  </si>
  <si>
    <t>+15/15 MP</t>
  </si>
  <si>
    <t>+15/15 SP</t>
  </si>
  <si>
    <t>+15/15 PA</t>
  </si>
  <si>
    <t>+15/15 MA</t>
  </si>
  <si>
    <t>male</t>
  </si>
  <si>
    <t>fema</t>
  </si>
  <si>
    <t>mons</t>
  </si>
  <si>
    <t>Story Prog.</t>
  </si>
  <si>
    <t>Brave Drnd.</t>
  </si>
  <si>
    <t>Stat Drnd.</t>
  </si>
  <si>
    <t>Faith Drnd.</t>
  </si>
  <si>
    <t>Unit ID</t>
  </si>
  <si>
    <t>Brave Range</t>
  </si>
  <si>
    <t>Faith Range</t>
  </si>
  <si>
    <t>Drnd.</t>
  </si>
  <si>
    <t>serpentarius</t>
  </si>
  <si>
    <t>Party Level</t>
  </si>
  <si>
    <t>V</t>
  </si>
  <si>
    <t>M</t>
  </si>
  <si>
    <t>HPM</t>
  </si>
  <si>
    <t>HPG</t>
  </si>
  <si>
    <t>MPG</t>
  </si>
  <si>
    <t>MPM</t>
  </si>
  <si>
    <t>SPG</t>
  </si>
  <si>
    <t>SPM</t>
  </si>
  <si>
    <t>PAG</t>
  </si>
  <si>
    <t>PAM</t>
  </si>
  <si>
    <t>MAG</t>
  </si>
  <si>
    <t>MAM</t>
  </si>
  <si>
    <t>Mov</t>
  </si>
  <si>
    <t>Jum</t>
  </si>
  <si>
    <t>C-Ev</t>
  </si>
  <si>
    <t>Bonus #/100pt</t>
  </si>
  <si>
    <t>Max Bonus</t>
  </si>
  <si>
    <t>Bonus Amount</t>
  </si>
  <si>
    <t>C</t>
  </si>
  <si>
    <t>1C</t>
  </si>
  <si>
    <t>2C</t>
  </si>
  <si>
    <t>0/12th to 1/13th</t>
  </si>
  <si>
    <t>0/12th to infinite</t>
  </si>
  <si>
    <t>0/12th OR 1/13th</t>
  </si>
  <si>
    <t>Max Price</t>
  </si>
  <si>
    <t>Price</t>
  </si>
  <si>
    <t>Gender</t>
  </si>
  <si>
    <t># JP spending cycles</t>
  </si>
  <si>
    <t># Locations available</t>
  </si>
  <si>
    <t>5EBBC</t>
  </si>
  <si>
    <t>5EBC8</t>
  </si>
  <si>
    <t>5EBE0</t>
  </si>
  <si>
    <t>5EBEC</t>
  </si>
  <si>
    <t>5EBF1</t>
  </si>
  <si>
    <t>5EBFB</t>
  </si>
  <si>
    <t>3098228C00000000080040000000000021880000127A0108FF000234137A010808001134137A01080400113402001134127A0108FF000234DE79010C212040028B014292010011345D0142A20F00303A2120400221280000FF002632B379010C213800002120400221280000FF000632B379010C01000734080011345800429205001034261082022190400024105102080040102410910203004010212000022B7A010821280000010005346F3A060C21306002010010260900022AF3FF4014428811002400BF8F2000B48F1C00B38F1800B28F1400B18F1000B08F2800BD270800E00300000000E8FFBD271000BFAF212880008012010C030004341000BF8F1800BD270800E003000000001E0E0605049DBAFF13FFFFFF1C0F0604059DBAFF01FFFFFF1E0F0605059DBAD013FFFFFF2308050505FFFFFFFFFFFFFF020100000002010000000201000000030100010119191919191919191919191919191919191919191919191919191919191919191919191919191919191919191919191919191919191919191919191919191919191919191919191919191919191919191919191919191919191919191919191919191919191919191919191919191919191919191919191919191919191919197E868680808782817E85858582877F7F7F7F897E848188818883868384848384838881838084838084898383817F83838383838383838383838383838383838300000000000000000000008000000000000000000000000000000000000000000000000000000000000000000000000000000000000000000000000000000000010101010101010101000000010102020202FF010101010101FF0001FF01010101010101000101010101010101020101010101010101010101010101010101FF010101010101010101010101010101010101010101010101010101010101010101010101010101010101010101010101010101010101010101010101010101FF010101010101010101010101010101010101010101010101010101010101010101010101010101010101010101010101010101010101010101010101010101FF010101010101010101010101010101010101FF010101010101FF0001FF01010101010101010101010101010101010101010101010101010101010101010101FF010101010101010101010101010101010101FF010101010101FF0001FF01010101010101010101010101010101010101010101010101010101010101010101FF01010101010101010100000001010202020201010101010101FF0001FF01010101010101000101010101010101020101010101010101010101010101010101FF0606060606060606060606062A29292906062D2929060E100E10101010101019000000008202018132005A4181750080B40050418175008090013C4181750080BC02286181350080B400464121750080F40132412175008020033241115500802C013C419155008046003C4111550080F4010A611115008046003C4111550080F4010A61111500807C0114411155008018013C4121550080580232418255028032005A4182550280C800414182550280E00128418255028052031E618215028032005A4182550280C8004B4182550280E00137418255028052031E618215028032005A4182550280C800554182550280E00146418255028052031E618215028096003C4112550280F4013241305502805802144112750280840332418255028064005041115500802602146111150080500050411255028008021461121502804A0128411255028064003C4112550280C8002841115500802C01464111550080000000410000000020030A4109550080FA004B41825502802602324182550280DC051E418215028000000041000000006400504112550280C8001441421502805E0132418235028090013C411055028090013C41105502802C01144112550280AA004641125502809001284110550280C80032411A55028090013C4112550280BC021E412215028064003C41125502805E0146411255028044021441125502806E005A41813500C0C8004641821502A0C8004B41821502A0C8005041821502A0DC003C41821502A0F4010A41080900C05E013241111500C0B0041461821502A084031461821502A052032861821502A034031E61821502A090013C41121502C090013C41813500A058021E61821502A0E8031461821502A00F275AE1821502A064003241820002A0B4003241820002A004013241420002A054013241810000C0A4013241820002A0F4013241110000C044021E41120002A094022841820022A0E4021441110000C034030A41820002A064003241418000C064003241818000C064003241098000C064003241098000C064003241098000C064003241118800C064003241098000C064003241428000A064003241828000A0640032410A8000A0640032410A8000A0640032410A8000A064003241128800A0640032410A8000A096005A41820201812C013241820201812C0132418202018158023241820021812C01324112000181C8003C41210000805E014641C1000080F4011E41212000800A005A410000016196002841120000805E01324186020181C2013241860201815E013241060201815802324106020181F401324106020181FA003741020001416400504100010020640032410A010080C800324109010080C80032410A010080C800324108010080C800324108010080F40132411201008064003241000100002C013241120100802C01324112010080960032418200028096003C418200028096003C418200028096003C418200028096003C418200028096003C418200028096003C418200028096003C418200028096003C418200028096003C418200028096003C418200028096003C41820002802C0132418602018190013241860201812C013241060201819001324106020181FA00324142020181FA0032410A020181FA0032410A020181FA0032410A0201812C0132410980008050005A41820201815A005041820241819600464121000080C800324109000080C8003241090000800000644181000080F4013241098000400F2764E18215028064006441820001809001504182000180F401464182000180BC023C41820001802003324182002180C8005A41860001809001504186000180F40146410600018020033C4106000180F40132414200018064006441820001800000644182150280000064412115008000006441128002A00000644182090280C8003241820902802C013241820902809001324182090280F40132418209028058023241820902800000644182090280C8003241820902802C013241820902809001324182090280F401324182090280580232418209028000006441220000800000644112000081000064411200008100000041000000000000644182000080000064418200008000006441820000800000644112000080000064411200008000006441120000800000644112000080000064411200008000006441120000800000644112000080000064410A0002800000644142040280000064410A040280000064410A040280000064410A040280000064411200008100006441120000A000006441825502800000644182550280000064418255028000006441125502800000644112550280000064411255028000006441125502800000644182550280000064418255028000006441825502800000644111110080C8003241120001812C01324112000181C8003241120001810F273241821502800F273241821502800F273241821502800000004100000000000000410000000000006441121502A000006441121502A000006441821502A000006441121502A00000644182020180000064418202018000006441121502A000006441121502A0000064418215028000006441821D0280000064414215028000006441221502A0000064410A1502A032003C411204028064003E4142040280B400404182240280C800424110040280C80044411004028096004641120402805A00484112040280C8004A4112040280F4014C410A040280C8004E41120402802C015041220402803200524112040280AA005441120402802C015641120402800000644182005280000064418200528000006441820052802C013241120000202C0132412100000090013241090000009001324109000000840332418208028058020A41120000809600644182000180C800644182000080FA00644182000080C20164418200008030026441820000809E026441120000808403644106000180B004644182000080000064418202018100006441820201810000644182000280000064412100008000006441812000800000644182020181000064418202018100006441820001810000644112020181000064418222018100006441820201810000644182020180000064418200008000006441820202800000644182000280000064418202018100006441820201810000644112024281000064411202018100006441120200810000644182020181000064411202518100006441220002800000644112000280000064410A000080000064418202018100006441820241810000644182024181000064418202418100006441820241810000644182024181000064411202018100006441120201810000644182220181000064411202018100006441820201810000644112024180000064410A0242800000644142000280000064411201028000006441820201810000644112020181000064410A0201010000644182000180000064410A020281000064418202018100006441120000A100006441212000810000644112000080000064410900008000006441820002810000644111000080000064411100008000006441812000800000644141000080000064418202018100006441820001810000644182000180000064410980008000006441820252810000644182020181000064411100008100006441220200810000644122000080000064410A0200800000644182020181000064418202018100006441820002800000644182000080000064418200028000006441820201810000644182020181000064418202528000006441820252800000644182025280000064418202098000006441820206800000644182080280000064418208028000006441820802800000644182020180000064411200008000006441821102800000644182100080000064418210028000006441121000A0000064418200008000006441820000800000644182000080000064418200008000006401810000800000640112000080000064010000000000006401000000000000640100000000000064010000000000006401000000000000640100000000000064010000000000006401000000000000640100000000000064010000000000006401820001811E00644281200080C8004642812000802C012D42812000802C0119424100008090010A424100008084030542C1200080460041422100008050002342210000807800234221000080C800234221000080FA0023422100008090010A4221000080BC024642210000805A003C422120008032005A03820000816400320382000081640032038200008164003203820000816400320382000081640032038200008178003203820000816400320382000081640032038200008164003203820000816400320382000081460032038200008196003204820000812C01320482000081C201320482000081580232048200008184033204820000816400320482000081C8003204820000812C013204820000819001320482000081F4013204820000815802320482000081840332048200008164004645820000819600324582000081C800324582000081FA003245820000812C0132458200008190013245820000815802324582000081E803324582000081FA002806000000005E012D0600000000C800370600000000FA003C06000000002C01320600000000C800370600000000900141060000000058024606000000002602324700000000C201324700000000200332470000000084030A4700000000C8000A470000000030023247000000009001324700000000F4012D4700000000F4012D4700000000F4013247000000009001324700000000BC021E4700000000C8003247000000002003324700000000B4003207000000002C01324700000000FA00324700000000C800144700000000C80032070000000090013247000000002C01500700000000C800324700000000C80028470000000090013247000000002C01324700000000C8003C07000000002C012847000000009001320700000000C800324700000000BC02320700000000C201320700000000B004324700000000F401320800000000FA002D0800000000900132080000000090013208000000005E0132080000000090010A0800000000AA00050800000000EE021908000000008403320800000000C8003208000000005E0132080000000090013208000000009001320800000000900132080000000090013208000000009001320800000000C201320800000000C800320800000000C80032080000000064003208000000005E01320800000000FA0032080000000084033208000000008403320800000000C8003708000000003200234800000000000064080000000000000008000000002003320800000000B80B320800000000C800320800000000C800320800000000C80032090000000008022A0900000000E803200900000000C800320900000000E0012D0900000000E803200900000000BC023209000000002C013209000000005E0132090000000090013209000000006801320900000000C80032090000000058023209000000000000640900000000C800320900000000DC00320900000000A4013209000000002C0132090000000096001E0900000000C8003209000000001C02320900000000B004320900000000BC0232090000000064004B0900000000C800320000000000C80032000000000000000020000892000D00000000000401010000E200000C000E0004060401010000E200000C001400050A0401020000E200000C001E00071004010300002200000C0028000A140400000000E200000DB43220040A0400000000E200000DA064200A140300000000E200000B8C002107100301000000E200000BAA002204080301000000E200000BC80023040603010300002200000B78002307180301000000E200000BC80024040603010300002200000B78002407140300000000E200000B8C002504180301020000E200000BBE002603120500000000E240020800320006380401010000E2428008000E0004060401020000E2428008001200050C0401030000E242800800180007180402030001220280080020000A300401010000E2424008000E0004060401020000E2424008001200050A0401030000E242400800180007180402030001220240080020000A300401010000E2422008000E0004060401020000E2422008001200050C0401030000E242200800180007180402030001220220080020000A300401020000E242000AA0002703060300000000E242000A780073050C0400000000E242000E6464290A180500000000E2420008002E00073C0301000000E200000BB4002A020803010300002200000BF0002A071E0301000000E242000AB4002B020803010300002202000AF0002B071E0301000000E242000A6E002C070E0301010000E242000ABE002D030A0401010000E200000B8C002E02080400000000E200000BB4002F020C00000000000000000000000000000400000000A24000128C000004180401010000E2420009BE190006180401030000E24200097832000932040303000022400008003C000D4600000000000000000000000000000401010000E242000AC80030020404000001012240000FA021000202040000010122400010A0190002100400000000E200000A96003104060400000000E200000A96003204060400000000E242000A64003305140401010000E242000AB4003403100400000000E242000A78003505100400000000E24200618C1E0004140400000000E242000A820036051404000000006240000AC8003703220401000000E242000AB90038050A0401010000E242000AAA003906180400000000E242000A78003A091004020200802200000C000C000208040202004022002008001800041804020200402200400800180004180402020040220080080018000418040202004022000808001C00051E000000021022010014C80000032804020200802200000B96002F041E040303004022000008002E000A3C04030300402200000800280009320403030040220004080026000930040202004022008008002600093004020200402200000A960034051A04020200802200000C001800041C040202004022000109A032000928040202004022000008003200093E0403030040220000080060000A630002030240020100200008000000000203024002010020000C0000000002030240020100210004000000000203028002010023000C000000000203024002010020000E2B0000000203028002010022000025000000020302400201002000124D0000080803115502000020001000000000020302800201002200004E0000000203024002010020001E00000000FFFF02800401001C641400060000FFFF02800401001C640A00060000FFFF02800401001C320000080000FFFF02800401001C320000080000FFFF02800401001C3200000A0000FFFF02800401001C32003B0A0000FFFF02800401001C320000140000FFFF02400401001D641400060000FFFF02400401001D640A00060000FFFF02400401001D320000080000FFFF02400401001D320000080000FFFF02400401001D3200000A0000FFFF02400401001D32003C0A0000FFFF02400401001D2200001400000100031100030031000000000001000109110202003209000000000300030911020200310002000000080802111502000831000000000001000009110200005032003D0000000100021000010033780026000000010002100001003400050000000100000910000000354614200000010001095100120027C80000000003000001510000002932003E00000100010951001200262800000000010001095100120026230000000001000109510012002623000000000100010951001200261E000000000100010951001200262800000000010001091100000028460500000003000309502000002A14003F000003000308102000002A1E0000000003000308102000002A320400000003000308102000002A5A1400000003000308102000002A320400000003000308102000002A5A1400000003000308102000002A1E003D000003000309512000002A5A0000000003000308102000002A280035000003010308102000002A280039000005010000110080002400024100000501000011008004240002420000050100001100800024000243000005010000110080002400024400000501000011008008240002450000050100001100801024000246000005010000110080802400024700000501000011008004240002480000050100001100801024000249000005010000110080202400024A000005010000110080102400024B000005010000110080802400024C0000000000201000120025002D00000000000020100012002500280000000000002010001200250037000000000000201000120025001E00000000000020100012002C323200000000000020100012002B023200000000000020100012002B033200000000000020100012002B033200000000000002100000003600010000000100010911000000370004000000040000011100220037000200000001000208100000003800004F0000030000001010000039000100000003000000101000003A000500000001000309101000003C000000000000000002101000003B0A01000000040101000032000008001700050A02010004111208022D00027500000300020C111208022D00037600000300010C111208022D000277000003010104111208422D000478000005050215151208022D000579000003000005111208002E000000000003000005111208002E000000000003000005111208002E000000000003000005111208002E000000000003000005111208012F00000000000300000511120801300000000000040000000032400108002500072804000000003000000BC80050041400FFFF025012010041320051050004010300083301401E060800030004010300083301801E060900040004010300083301101E060A00050004010300083301041E060C00060004010300083301001E060652050004010300083301081E061400070004010300083301401F061B00030004010300083301801F061E00040004010300083301101F062200050004010300083301041F062800060004010300083301001F061452050004010300083301081F063C000700060000001010000038000053000004000001111000003800002C000001000009111000003800002900000000000000000000000000000000050003091110000043000000000005000309111000004400000000000500000111120000380000720000050000011112000038000038000005000001111200003800002D000005000001111200003800003000000501000101120000380000340000050100010112000038000036000005010001011200003800002C00000501000101120000380000540000050100010112000038000062000004010005011208001BFA3200031404010005011208001A03FA00031404010005011208001A05FA00031404010005011208001A05FA000314010000091010000047001955000003000001511000002946003E00000401020001B2420008000C5603080401020001B2420008000C5703080401020001B2420008000C5803080401030001B242000A6E006105100401030001B242000A6E006205100401030001B242000A78006305100401030001B242000A6E007205100402030001B242000800185906180402030001B242000800185A06180402030001B242000800185B061805000000003000000BC8005C041E00000020101000003F32002D000000000020101000003F320038000000000020101000004046005D00000403030000324080080026000746040303000032401008002500074604030300003240080800270007460000000000000000000000000000000000000000000000000000000004010300403200000AA000280423040103004032000017A000000423040103004032000008002600042304010300403200000AC8003004230100000911100200310000000000010000091110020031000000000004010300403200000AA00036042304010300403200000A9600390423040203000032000008001E000A280503030000320000080037000F32040203000032000016C80000070004020300403200000AC800370700040203004032000015C8000007000400000511100A000ADC003000060400000511100A000FC8190000020400000511100A0010C81900000C0400000511100A000AC80031000A0400000511100A000AC80032000A0400000511100A000ABE0033000E0400000511100A000AC8003400100400000511100A000AB4003500100400000511100A0061C83200000C0400000511100A000ABE0036000E0400000511100A000AC8003700140400000511100A000AC80038000E0400000511100A000ABE003900140400000511100A000AB4003A001802020219151122204E000C00000002020219151122804E000C00000002020219151122404E000C00000002000209511000005A00003F000002000209111000005B00005E000002000209111000005C050200000002000209111000005D000000000004020300191100021E0414000000080000051110080043000000001402000005111004004E000C00030002010005111004004E00160004000200000511100400430000000500020000051110040045000000070003020005111004004E001A000A0003010005111004003800005F050003020005111004004E0028000F0003020005111004004E003C0014000100020911109200010000000000040000011110020031000000000005000000101000004E0004000000000102021010000051410064000000010202101000004C0003000000010002091110920001000000000001000109111012004F230000000000010103111001003100000000000100020911101200502D0030000001000009111002004D1E4B000000010002091110920001000000000001000009111002004E0004000000000203021010010052000065000003000001111002804E000300000000020102101001804E00020000000100030911109200010000000000010002091110020037000800000003000001111022003D1E00660000010002091110120050280027000001000009111012004700196B000001000209111092000100000000000202021915112200503200300000000201021010010038000037000003010100111000003D23006700000400000011100000593C00000000010002091110920001000000000003000001111022404E000200000003000001111022044E000200000003000001111022204E000200000003000001111022104E0003000000030000011110A2000100000000000100020911101200502D006C000001000209111012005028006D000001000209111012004D3C2200000001000209111012005032006E0000010002091110920001000000000003000001111022005023006F0000030000011110220062280A000000040000011110000056370200000003000001113000003D28003D000001000209111092000100000000000100000911101200502500700000010001095110120027C80000000003000001111000004E00020000000100010911101200552D02000000010000091110920001000000000001000109511100002928003E000001000109111100003546642000000100010911110000380000680000010001091110000057000060000000010003111081004E00030000000001000311100100512D002300000001000311100100512D0024000000010003111001004C000200000000010003111001005400010000000100020911109200010000000000000101031110110031000100000000020103111001084E0003000000000000021010000036000200000002020219151122804E0004000000010001091110920001000000000001000009111000003800002F000001000109111012003800002D000000020003111001003800006900000100000911100200580500000000010002091110920001000000000001000009111012003100022900000402020010100010533222000000040201001010000043000000000004020000101000004E00070000000100020911109200010000000000010002091110120037000F00000002020219151122204E000500000002020219151122804E000500000002020219151122404E00050000000101011113109200010000000000020202191311020053783200000004010001191100405E020C00000004010001191100805E021800000004010001191100015E05017100000100020911101300310005000000040201001112010038000074000004020200003201004E0018000A00040000000012010043000000020004020100001201005F000500050004020200411201003800006A0500010002091110800042080A000000010002091110000042060C290000080000011110000042040A000000010000091110000042041000000004000001111000003C000000000004000001111000003800006900000F0F0300000000000800060000000F0F03000000000008000600000004000000000000000EC8642900000F0F0300000000000B32002300000F0F0300000000000B00002400000F0F0300000000000B06002400000F0F0300000000000B10002400000F0F0300000000000B2E002400000F0F0300000000000B25002400000F0F0300000000000B87002400000100010901188200010000000000F0F1F2F3F4F5F6F7F8F9FAFBFCFD0000200103090502060F10040E2102000300040005000800000200030004000500060007000804010502060308040A050E07140A23148040201008040201000102030405060708090A0B0C0D0E0F101112131415161718191A1B1C1D1E1F202122232425262728292A2B2C2D2E2F303132333435363738393A3B3C3D3E3F404142434445464748494A4B4C4D4E4F505152535455565700000000000000000000000000000000000000000000000000000000000000000000000000000000000000000000000000000000190000000000000000D04004FE0B7D0B695F6B316F306604030A000000000000400000000000000000000000000000001A0000000000000000D0401DFE0B7D0B695F6B316F306604030A000000000000400000000000000000000000000000001B0000000000000000D8401DFE0B7D0B695F6B316F306604030A000000000000400000000000000000000000000000001C0000000000000000D04004FE0A820B64646432783264040305000000000000400000000000000000000000000000001D0000000000000000D04019FE0A870B64646E3278326904030A000000000000440600210000000000000000000000001E0000000000000000D840197E0A960B6464783278326E04030F000000000000440600200000000000000000000000001F0000000000000000D04004FE0A780B646464326E326404030F000000000000400000000000000000000000000000004B00000000000000009800197E0AA80C5061642678306404030A0000000000004000000000000000000000000000000046D201D401000000009800197E0AAA09675F6E30692A6404030A000000000030D438823D000000000000000000000000000000000000000000800000000B640B6464643264326403030A00000000000040000000000000000000000000000000000000000000000000800000000B640B6464643264326403030A0000000000004000000000000000000000000000000024D201D40100000000808004FE0B640B64646432643264040314000000000000C00000000000000000000000000000004A0000000000000000BC001DFE0AA00B78626E2A7A2A64040314000000000000400000000000000000000000000000000000000000000000008000007E0B640B6464643264326403030A000000000000400000000000000000000000000000002BD901DD01DE01D6018000000C058C0A735F782778266E030307000000000000400000000000000000000000000000002A0000000000000000818284FE0AA00BC87864325A3196040309000000000030C436823D0000000000000000000000002700000000000000009000197E0B960B6464783264325A03030F000000000000C41800200000000000000000000000002E000000000000000080000000000000000000000000000403082000000000DFFDFFFEFF000000000000000000000000000000000000000000800000000F640BB464643264326403030A000000000000400000000000000000000000000000004CD201D40100000000808004FE0B640B966473326432A0040318000000000000400000002000000000000000000000002F0000000000000000800204FE0A8C0B6C5F7D3264378203040F000000000030501E003D000000000000000000000000260000000000000000802004FE0B640D4B6473325F3264030412000000000000400000000000000000000000000000002000000000000000009000197E0B960B6464783264325A03030F00000000000040000000000000000000000000000000000000000000000000C000007E0B640B6464643264326403030A000000000000400000000000000000000000000000002D0000000000000000808084FE0B5A0B6464733250326403030A000000000000400000000000000000000000000000002E0000000000000000808084FE0A640B6E646E32693264040308000000000000400000000000000000000000000000003B000000000000000084001DFE09B40A78647828782A64030510000000000030D43E823D00000000000000000000000023000000000000000080000000000000000000000000000000002000000000DFFDFFFEFF0000000000000000000000000000000000000000008000007E0B640B6464643264326403030A000000000000400000000000000000000000000000002800000000000000009800197E0A8C0B6464643264326403031900000000000040000000000000000000000000000000450000000000000000D800197E0A7A0B916469307D2D6904030E000000000000400000000000000000000000000000002200000000000000009800197E0B8C0B9664643274326403030A000000000030D43E0031000000000000000000000000000000000000000000C000007E0B640B6464643264326403030A0000000000004000000000000000000000000000000025DB01000000000000802004FE0B640D4B6473325F3264030412000000000000400000000000000000000000000000000000000000000000008000007E0B640B6464643264326403030A00000000000040000000000000000000000000000000400000000000000000980019FE09A509646473257C3264040319000000000030D43E823D0000000000000000000000003C0000000000000000980019FE0A960A646473267A3264040315000000000030D43E823D00000000000000000000000033D501000000000000B801197E0A9B0B32646E3078323204040A000000000030D43E823D000000000000000000000000480000000000000000818084FE0A7D088C64693750317D03030E000000000030D43E82350000000000000000000000003000000000000000009800197E0AA50B96646E3278325F03030F000000000030D43E823D000000000000000000000000320000000000000000808084FE0B640B6464733264326403030A00000000000040000000000000000000000000000000430000000000000000981119FE0A7D0F5064692778325A04030C0000000000004000000000000000000000000000000044D201D401D9010000C030057E088C0B64647D32642E78040312000000000030D43E82350000000000000000000000004C000000000000000080000000000000000000000000000403122000000000DFFDFFFEFF00000000000000000000000036DD01000000000000840004BE09A0087D696E32782D7D04081E000000000020C016000000000000000000000000000037DD01000000000000A00004BE099B087D6E7332782D7D04081C000000000020C0160000000000000000000000000000420000000000000000981019FE0A7D0F5064692778325A04030C000000000020C0000000000000000000000000000000310000000000000000808004FE0B5A0B646469326432A0040312000000000000400000000000000000000000000000000000000000000000008000007E0B640B6464643264326403030A00000000000040000000000000000000000000000000290000000000000000900006BE0B7D0A7464642A7B2E78030314000000000000400000000000000000000000000000004B00000000000000009800197E08AA0A69617D267D3069040316000000000000400000000000000000000000000000002100000000000000009800197E0B960B64646432642E6403031900000000000040000000000000000000000000000000060000000000000000FFFFFFFF0C4B104B64644B4B3250030300000000000000400000000000000000000000000000000A0000000000000000FFFFFFFF0A500A78646E325A326E030300000000000000400000000000000000000000000000000B0000000000000000FFFFFFFF0C4B097864643C3C329603030000000000000040000000000000000000000000000000100000000000000000FFFFFFFF0C4B0A6E64643C323278030300000000000000400000000000000000000000000000000000000000000000000000007E0B640B6464643264326400000000000000000040000000000000000000000000000000000000000000000000C000007E0B640B6464643264326403030A000000000000400000000000000000000000000000002900000000000000008000000007641E1E64641E64066408080A0000000000004000000000000000000000000000000067F101D801E2010000800000000C500A565F84268E2E8C050512000000000070D5FEC2F50000000000000000000000009BDE010000000000009840197E09820F50646E287D325003030A1000000000006430C0210000000000000000000000006BF101FB01E201DE01800000000C550A645A8526912E8C050418000040000070DDBEC2FD0000000000000800000000009CDE01000000000000801814FE0A6E104164692D73325003030A1000400000006430C0210000000000000000000000006FF1010000E2010000800000000C530A576494268D2E7E05040C000000000070DDFEC2F5000000000000000000000000590000D801E201F301800000000C460A5A647628712E7805040B000040000070DDBEC2F90000000000000800000000009DDE01000000000000810004FE0B64097864693C3C30960303051000400000006430C021000000000000000000000000730000D801E2010000800000000C320A5A64822A902E8204040C000000000070DDFEC2F50000000000000000000000009EDE01000000000000808004FE0B640A78646E413230870303051000400000006430C02100000000000000000000000077F1010000E2010000800000000C5A0A5F64962B8B2F6E050413000000000070D5FEC2F50000000000000000000000009FDE01000000000000818284FE0B5A0A6E646E3C322D780303051000400000006430C021000000000000000000000000A0DE01000000000000818004FE0C55087D64644632287D0303051000400000006430C0210000000000000000000000002CF1010000000000008000000006821E735A842793066E0583050000000000004400000000000000000200000094030F7D0000AE01E201F301800000000A7D0F645F962678308208050A000040000070FDBEC2F5000000000000080002000000050000000000000000D24004BE0B640F4B64643C5A32500403050000000000000000000000000000000000000000000006DA01000000000000C02004BE0C50104B64644B4B3250030305000000000000000000000000000000000000000000000700000000000000009800197E0A780F5064642878325003030A00000000000000000000000000000000000000000000080000000000000000801814BE0B64104164642D6E325003030A0000000000000000000000000000000000000000000009D801000000000000800000BE09870D50646E30813250030414000000000000000000000000000000000000000000000A0000000000000000808004FE0A500A78646E325A326E030305000000000000000000000000000000000000000000000B0000000000000000810004FE0C4B097864643C3C3296030305000000000000000000000000000000000000000000000C0000000000000000808004FE0C4B0A78646441323282030305000000000000000000000000000000000000000000000D0000000000000000818004FE0D46087D645A4632327D030305000000000000000000000000000000000000000000000E0000000000000000C00004BE0B5A10325A6E3264323C040419000000000000000000000000000000000000000000000FD901000000000000C02004FE0B5012466464374B324B03030500000000000000000000000000000000000000000000100000000000000000818284FE0C4B0A6E64643C32327803030500000000000000000000000000000000000000000000110000000000000000920014FE0A6E0B5F64642D6E326904030A000000000000000000000000000000000000000000001200000000000000008001197E0A780F3264642878323203040F000000000000000000000000000000000000000000001300000000000000008400097E0C4B0E5A64642D80325A0303140000000000000000000000000000000000000000000014DD01000000000000E04004BE0C460D3250782B7A324B04041E00000000000000000000000000000000000000000000150000000000000000800284FE0E410A5064324632324603030500000000000000000000000000000000000000000000160000000000000000800404BE143714326464501E327303030500000000000000000000000000000000000000000000170000000000000000C00024BE143C14326464326E325F0303050000000000000000000000000000000000000000000018D501D801DE01000080000000068C1E3264782378287304040500000000000000000000000000000000000000000000B0F7010000BA01000080000000086C1E644B772362075E06050F00000000000004000000000000000000000000860001B1F701FB01BA0100008000000007501E9655622796076906051900000000000004000000000000000000000000860101B2F701EC01BA01000080000000045B1E5A55882782076306050A00000000000004000000000000000000000000860201B300000000BA0100008000000007751E2855692762075503031200000000000004000000000000000000000020870002B400000000BA0100008000000006561E2355722767075703031300000000000004000000000000000000000020870102B500000000BA0100008000000006621E4B55802773075C03031400000000000004000000000000000000000020870202B6F101FA01BA0100008000000007551E145A682764075D03030A00000000000004C00000000000000080082004880003B7F101FA01BA0100008000000007571E1E5A732755075E03030B00000000000004C00000000000000080082004880103B8F101FA01BA01000080000000077C1E285A642774076003030C00000000000004C00000000000000080082004880203B9F101EC01BA0100008000000006741E3255742762075B04041700000000000004000000000000000000000008890004BAF101EC01BA01000080000000065B1E3C55812774076904041A00000000000004000000000000000000000008890104BBF101EC01BA0100008000000006631E4655862784075504041800000000000004000000000000000000000008890204BC0000F901BA01000080000000076C1E78556F275A0760030308000000000000040000000000000000040000408A0005BD0000F901BA0100008000000007731E73556527650760030309000000000000040000000000000000040000408A0105BE0000F901BA01000080000000075C1EA05570277F075C03030A000000000000040000000000000000040000408A0205BF00000000BA0100008000000005731E055578276C075503040B1000000000000420C0000000000000010000828B0006C000000000BA01000080000000055A1E04556A277B075703040C1000000000000420C0000000000000010000828B0106C100000000BA0100008000000005651E035566277D075803040D1000000000000420C0000000000000010000828B0206C2F101FA01BA01F2018000000007531E7C5567275A076904041A1000000000000460C0000000000000010000828C0007C3F101FA01BA01F2018000000007521E60556E275D076A04041B1000000000000460C0000000000000010000828C0107C4F101FA01BA01F20180000000075D1E4055792761076E05041C1000000000000460C0000000000000010000828C0207C5F101FB01BA0100008000000006501E505568285A075905050C000000000000040000000000000000000010208D0008C6F101FB01BA01000080000000064B1E5F555F288C075F05050D000000000000040000000000000000000010208D0108C7F101FB01BA01000080000000064D1E8C556C287F077805050B000000000000040000000000000000000010208D0208C8F101FB01BA01000080000000075A1E2855712769075506061E000000000000040000000000000000000010088E0009C9F101FB01BA0100008000000007551E3C5583276C075A06061C000000000000040000000000000000000010088E0109CAF101FB01BA0100008000000007651E0A558727980764060621000000000000040000000000000000000010088E0209CBF1010000BA0100008000000009451E01558C2746076E03032A000000000000040000000000000000000000008F000ACCF1010000BA0100008000000009531E01558B2750076E030324000000000000040000000000000000000000008F010ACDF1010000BA01000080000000094D1E01558A27A0076E030327000000000000040000000000000000000000008F020ACEF1010</t>
  </si>
  <si>
    <t>000BA0100008000000007961EA05A63276607640303000000000000000440000000000000000800008090000BCFF1010000BA0100008000000007821EB45A602759075F0303000000000000000440000000000000000800008090010BD0F1010000BA0100008000000007AF1E965A5E276107630303000000000000000440000000000000000800008090020BD1F1010000BA0100008000000006871E05556B2778076403030B0000000000000440000000000000000000000491000CD2F1010000BA0100008000000006A01E08556C2798076404030F0000000000000440000000000000000000000491010CD3F1010000BA0100008000000006971E0A557A27AD076403030C0000000000000440000000000000000000000491020CD40000F601BA0100008000000008AF1E0F5A6126691E630383000000000000000440000000000000000000002092000DD50000F601BA0100008000000008911E0F5A5F276E1B6E0383000000000000000440000000000000000000002092010DD60000F601BA0100008000000008B51E0A585D2762185F0383000000000000000440000000000000000000002092020DD7F1010000BA01000080000000058C1E7855752486076904830D0000000000000440000000000000000000000093000ED8F1010000BA0100008000000005961E8C557B2395076404830D0000000000000440000000000000000000000093010ED9F1010000BA0100008000000005A11EA0557D22C8065F0483120000000000000440000000000000000000000093020EDAF1010000BA0100008000000006851E4B5576278807640583050000000000000440000000000000000000000094000FDBF1010000BA0100008000000006871E6E557C278207690583090000000000000440000000000000002000008094010FDCF1010000BA01000080000000069D1E735584279306640583080000000000000440000000000000008000002094020FDDF101FB01BA0100008000000003501E32557E2785216404840000000000000004400000000000000000000030950010DEF101FB01BA0100008000000003641EA0558527971F6404840000000000000004400000000000000000000030950110DFF101FB01BA0100008000000003701E5A558923AF1D7804840000000000000004400000000000000000000030950210000000000000000000000000000B640B6464643264326400000000000000000000000000000000000000000000000000000000000000000000000000000B640B6464643264326400000000000000000000000000000000000000000000000000AAF101EC01D701BA01800000000682076E4B682864236403062100000000000044000000000000000000000080960000ABF101F401F501BA01800000000473640050691E8E6400038300000000004030ECFEFEBF000000000000BB00409A0000000000000000000000000000000B640B6464643264326400000000000000000000000000000000000000000000000000000000000000000000000000000B640B6464643264326400000000000000000000000000000000000000000000000000000000000000000000000000000B640B6464643264326400000000000000000000000000000000000000000000000000000000000000000000000000000B640B6464643264326400000000000000000000000000000000000000000000000000ACF101EC01E201BA0180000000068C077862692464236404030A00000000000044400000000000000000000080960100ADF1010000E201BA01800000000A640896645A4632327D040303000000000070DD7CC03D000000000000200000970000000000000000000000000000000B640B646464326432640000000000000000000000000000000000000000000094030FAEF1010000E201BA0180000000088C09C8646F27822D9104030500000000000044500000000000000000020000990000AFF101D801E201BA0180000000099B08B4646A27872B8005020A00000000000044500000000000000000020000990100000000000000000000000000000B640B6464643264326400000000000000000000000000000000000000000000000000000000000000000000000000000B640B6464643264326400000000000000000000000000000000000000000000000000000000000000000000000000000B640B6464643264326400000000000000000000000000000000000000000000000000000000000000000000000000000B640B6464643264326400000000000000000000000000000000000000000000000000000000000000000000000000000B640B64646432643264000000000000000000000000000000000000000000000000000000008000000000000000000001018001010000640001000002038002010000F401020000040780030100002003030002060B8004010000DC05040004010E8005010000080706000003158006010000B80B0A000405198007010000A00F0B0000061D800801000088130C000402218009010000401F0E0002045F820A010000E02E140000070A800B020000B80B090000090D800C02000088130A0000080F800D020000581B0B00020716800E02000010270C0004081B800F020000803E0D0004075F82100200000A0014000D0A6082110200000A0014000B0B6082120200000A001400000C018013030000C8000100000D048014030000F4010200020E07801503000084030300020F09801603000040060400030E0C8217030000C409050001100F8018030000E40C0600030F15801903000088130900040C17801A03000088130A0004111C801B030000F82A0C0000121A801C030000401F0B00010D22801D030000B0360D00041325801E030001204E0E0003145F821F0300000A00140001156082200300000A00140003165C8221040000409C140000175F82220400020A00140003186082230400030A00140004196182240400040A00140004166282250400050A001400001A09802605000040060700011B0C8027050000B80B0700011C0F802805000088130800041A158029050000581B0900041D18802A050000401F0A00051C1B802B05000010270C00031E1E802C050000983A0D00051F21802D050000F0550E00051B5F822E0500000A001400031A60822F0500000A0014000020048030060000DC0504000F210C8031060000A00F070005221F8032060000E02E0A000523018033070000C800010002250580340700069001030006240580350700079001030001250580360700089001030006240C8037070000F40106000026178038070009401F0B0007245F8239070000E02E1400032560823A0700490A001400032701803B08000078000100022705803C08000020030300002809823D080000A00F040001270C803E0800009808060003290F803F08000AA00F08000229188040080000581B0B00002A5F824108000B0A001400022A6082420800000A001400022B0A8043090000B0040800012B148044090000A00F0A00002B20804509000028230C00032B5A8246090000409C1400052C0B82470A000088130700072C0F82480A0000983A0A00002D5F82490A00480A001400032E5B824A0A00000A001400052E5C824B0A00000A001400072E5D824C0A00000A001400032F01804D0B000090010100012F05824E0B0000DC050400072F0B804F0B0000D007070006300E80500B0000A00F090007301880510B0000401F0B0002302182520B0000204E0E0003310280530C00002003030002310680540C0000DC05040005310B80550C0000D007050000320F80560C0000B80B070007311B80570C0000401F0B0007331480580C00008813090001332580590C0000F0550E00033434825A0C00000A001400053535825B0C00000A00140003360D805C0D000088130700063619805D0D000010270B00023624825E0D00003075140002370D805F0E0000B80B070007371780600E000070170A0005372280610E000010270B0003375F82620E00003075140002380C80630F0000E8030500013B1080640F0000D007070004391580650F000094110900073B1980660F0000581B0B00043A1D80670F000010270E00023C5F82680F0000A08C140005386082690F0000E0AB1400063C61826A0F0000E8031400003D09806B100000E8030600073E0D806C10000078050700023D15806D10000060090900013E18806E100000A00F0A00033F1B806F1000004C1D0B0006405F827010000010271400003F288071100000204E0E00034160827210000088901400024250827311000C08CF0900074251827411000060EA1400054252827511000D20CB0B00014253827611000E90E20E000543188077120000581B0A0007441D8078120000983A0C0006435F8279120000409C1400004501807A20000032000500034512807B2000002C010A00014521807C200000E8030D00034601807D210000FA000700054612807E210000FA00070002461D807F210000FA000700004701400013000090010100024C034001130000BC0203000148064002130000B0040400074C09400313000040060500054A0C4004130000C4090600004E0F4005130000AC0D0700014916400613000F70170900034F16400713001064190900034916400813001110270A00054D194009130000E02E0B00014A1D400A130000803E0D00014D24400B13000008520E00054924420C1300000A001400014C27420D1300120A001400034B28420E1300130A001400074E32420F130000900114000050012000140000C80001000D51042001140000F40102000951072002140000E80303000B52092003140000DC0505000A530C20041400003408060000530F2005140000F00A07000D54112006140000A00F08000C5516200714000070170A000A56192008140000401F0C000B571D200914000010270C0009551B200A140000B0360E000C5824220B1400000A001400095928220C1400140A0014000B5A01200D150000960001000D5B04200E1500005E0102000C5C07200F150000200303000A5D0A2010150015B00405000C5E0D2011150016080706000B5F102012150017B80B07000260152013150018881309000B6118201415001970170A000F5C1B2015150000581B0B000B6220201615001AE02E0C000D6326201715001B803E0E00095F2E201815001CB8880F000B64322219160045204E14000C6533221A160046204E14000B6634221B16004760EA1400006A01101C170000C80001000B6B04101D170000580202000E6706101E17000020030300036C08101F1700001405040009670B1020170000D007050000680E1021170000B80B06000268111022170000100E07000A6916102317000070170A00086D1A102417000028230C00086E1E1025170000C8320D000569251026170000384A0E00036F2512271700000A001400037027122817001D50460E000D712D12291700000A001400067401102A18000096000100037503102B1800002C010200027605102C180000F4010300067707102D1800008403040004730A102E180000DC0505000B730C102F1800004006060003780E10301800006C0707000179111031180000C4090800007A15103218001EA00F0A00037B19103318001F581B0B000B7C1D103418002010270D0003722312351800210A0014000B72251036180022E02E0E00037D32123718002380BB1400067E031038190000B0040300017E051039190000600904000B7F0B103A190024A00F07000B8010123B19002588130A000C811A103C19002628230B000C821F103D190027C8320C000D8326103E19002830750E000D7F2D123F1900290A00140000840A08001A002AE803020000851408011A002BB004050001861E08021A002C88130A000187050A031A002DDC0507000288320A041A002EC409090005891E0A051A002F581B0C00038A280A061A003010270E00008B1408071B003188130600038C320A081B00320A001400038D2308091B0033204E0900048E3C080A1B003450C30C00008F320A0B1C003510270900068F19080C1C003688130700009019080D1C003710270B000490050A0E1C00380A0014000891190A0F1C0039204E0D0004921A08101D003A881308000B931908111D003B10270A0000941908121D003C983A0B000B951908131D003D1027090006961908141D003E581B070009970A08151E00002C0103000E981408161E0000200305000D991E08171E003FD00707000B9A2808181E0000401F0A000E9B3108191E0000983A0C000D9C32081A1E0000204E0E000E9D050A1B1E00400A0014000B9E050A1C1F004160EA14000D9F050A1D1F004260EA140002A0050A1E1F004360EA140008A1050A1F1F004460EA14000DA2010200220000320001000DB0020201220000C80003000DB1030202220000BC0209000BA5040203220000C80007000BA605020422000058020B000BA70E020D2200000A0014000CA8060205220000320001000EA9070206220000320001000BAA0802072200003200020009AB090208220000320002000DAC0A02092200006400020009AD0B020A220000D00705000BAE0C020B2200005E0107000EAF0D020C2200002C010100000000020000000000000000000000020000000000000000018801FF00000000018A01FF03050000018A01FF04050000018A01FF04050009018A01FF0405000A018A01FF050A0000018A01FF06280000018A01FF07050000018A01FF0705000B018A01FF0A051000018A01FF0C0A000C018E01FF08050000018E01FF09050000018E01FF0A050000018E01FF0C050000018E01FF0D05000D018E01FF0E0F0000018E01FF0F0A0000018E01FF0F050000018E01FF04050000018E01FF050A0000018E01FF06050000018E01FF07080000018E06FF08050000018E01FF08054000018E01FF0905000E018E01FF0905000F018E01FF0C0A0000018E01FF0A0A0000018E02FF0D0A2019018E01FF0E0F0000018E01FF01320010018E01FF0A0A0000018E01FF103C0000018E01FF121E0000018E01FF15230000018E01FF18140000018E01FF28140011018E01FF070F0000018E01FF080F0000018E01FF090F0000018E01FF0A0F0000018E01FF0B0F0000018E01FF0C0F0000018E01FF0E0F0000018E01FF0F0F0000018E01FF120F0000018E01FF190F0000018701FF09000000018701FF0C000000018701FF10000012018C01FF03140000018C02FF03144014018C02FF03148010018C02FF03142018018C01FF03140013018C01FF04140000018C01FF05140000018C01FF05140014018C01FF030F0000018C01FF030F001C018C07FF040F0000018C01FF050F0000018C01FF040F0000018C01FF060F0000018C01FF060F0000018C01FF070F0000018E01FF09000000018E02FF0B008011018E01FF10000000018E01FF17000000082003FF06050000082003FF08050000082003FF10050000082004FF14052000082004FF15058000082004FF16054000042001FF03050000042001FF03050015042001FF04050000042001FF04050016042001FF06050000042001FF0A050000051501FF04000000051501FF05000000051501FF05002000051502FF06004015051501FF08001000051501FF07000000051501FF0A000000051501FF0C000000051501FF10000000032001FF0A0A0017032006FF0D0A0000032001FF0F0A0018032201FF070F0000032201FF080F0000032201FF090F0000032201FF0B0F0000024601FF080A0000024601FF090A0000024601FF0A0A0000024601FF0B0A0000024601FF0C0A0000024602FF0E0A020F024601FF110A0000024601FF1E0A0000024601FF06140000024601FF07140000024601FF08140000024601FF09140000024601FF0A140019024601FF0B140000024601FF0C14001A024601FF10140000018001FF0A000000018001FF14000000018001FF0C000000018001FF0E000000024001FF08320000024001FF0A320000024001FF0F320000002201FF04000000002201FF07000000002201FF0A000000002201FF08008000002201FF08000400002201FF080040000A030D0310001300160519001C001F000A32220F250A280F2B002E1432194B320A0014001E00280032003C00460050005A0064007800820096000800100518082000280C30003800401448005032580F6400140014000A000A0014001E00280032003C00460050005A0064006E0096008200C80005000A00120018001E0024002A0F32003C004600550A14006400961E0A0A14101E16281C32223C1E4B3264500000000000000000000000000000000000000000000000000000000000000000000000000000000000000A0A0F0F121219191C1C281E23000000000000000000480300480700480F004902004905004A00003800013800023800033800043800053800063800074B140800000000000000001000000080001000200000001000080000001000000200001000800000001010040000001000B882801010200000000080002000000080000800000080000000000180000000001080000000000480000000000880000000001080000002000080008000000080000000040080000000800080000000008080002000000080000000800080001000000080000000002080000000004010002882860C8000000000101000000000010000000000000000000000000000000000001020000000008000002000008000000040008000000020008000000010008000000030001000B80A801C80000000800080000002000080200000000080000000080080000000040080000000020080000000000880000040000080000000000280002000000080000000008080000000004080100000000080000800000080000008000080001000000010000070788280000000000480000000001080008000000040000020780040003802861080000000000180000000002080004000000010008080820080000000000880000002000080000000020080008000000080001000000080000000000480000000001080000000000180002000000080000800000080000000040080200000000040001000000180000000480010002800800010009C02821C80000000020C4000380284108000800000004000000000118000040000002000200000002000000080002000008000002010000000002020000000002000800000008000002078008000800000001000388A821C4020800002008040000000008000000200008000000004008000080000001000A800820C8000008000004000800002004000100800004000100000102000B88280102000B80A84102000040000008010000000008000000000108000008000004000A800000C800080000000202000000010800080000000800000020000800000028000200000000200200000000001202000000000200008000000200010000000000000000000000000000000000000000000000000000000000000000000000000000000000000000000000000000000000000000000000000000000000002000000000000000000000000000000000000000000000000000000000000002000000000000000000000000000000000000000000000000008000000000000000000000002000000020000000000000000100000000000000000000000000000000000000000000000004000000000000000000000000000000000000000000000000000000000000000000000000000000000400000000000000000000000000000000000000000000000008000000000000000000000000000000000000000000000000020000200000000000000000000000000000000000000000000000001000000000000000000000000000000000000000000000002010000000000000000000000000000000000000000000000000100000000000000000000000000000000000000000000000000000000000000400000000000000000000000000000000000000100000000000000000000000000000000000000000000000000000000000000000000000000000000000020008040000000000000000000000000000000000000000000800020040000010000000000000000000000000000000000000000000000000000000000000000000000000000000000000000000000E000000000000000000000000000000000000000000000E00000000000000000000000000020000010000000000000000000000100000000000000000000000000000000000000000000000000010000000000000000000000000000000000000000000000000001000000000000000000000000000000000000000000000200000000000000000000000000000000000000000000000000010000000000000000000000000000000000000000000000000000000000000000000008000000000000000000000000000001010000000000000000000000000000000000000000000000000200000000000000000000000C0000000000000000000000000000000000000002000000000000000000000000000000010000000000000000002000000000000000000000000000000200000000000000000000000000000000000000000000000000000000000000000000000000000000000000000800000008000002000000000000000000000000000010000000000000000000000000000000000000000002000000000000000000000000000000000000000000000000000000000000000040000000000200000000000000000000000000000000000000000000000000000000000000000020000000000000000000020000000000000000000000000000000000000000000000000000E00000000000000000000000000000000000000000000000000000E00000000000000000000000000000000000000000000000000002010000000000003000000000000000000000000000000000000000010000000000000000000000000000000000000000000000000001000000000000000000000000000000000000000000000001010000000000000000000000000000000000000000000000000000000000000000000008000000000000400000000000000000000040000000000000000000000000000000000000000100000000000000000000000000000000000000000000000100010000000000000000000000000000000000000000000100000000000000000000000000000000000000000000000002020000000000000000000000000000000000000000000000000200000000000000000000000000000000000000000000000300000000000000000000000000000000000000000000000000000000000000000002000000000000000000000000000000000000000000000000000000000011000000000000000000000000000000000000000000080800000000000000000000000001010100001000000000004000000000000000000000000000000000000000000000002020000000000020000000000000000101000000000000000000000004000000000000000000000000000000000000000000008000020000000000000000000000000000000000000000001004028000000000000000000000FF0000000000000000000000100000200000000000000001000000000000000000000000000000000C0000000000000000000000010000000000000000000000000000000000000000000000000000000000000000000000000000000010000000000000000000000000000020400000000000000000000000000000000000000000000000400002000000000000000000000000000000000100000000000008000000000000000010000000000000000000000000000000300000000000000000000000000000000000000000000000000000102802840D000000000000000000000000000000000000000020D4080230000000000000000000000000000000000000000030FC0A863D0000000000000000000000000000000000000000000000000000800000000000000000000000000000000000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C92939495000000000000000000000000B4CCDEDFCFE6FFFCF8707172737475767778797A7B7C7D0000B9DADBE0FD000000F08A8B8C8D8E8F90910000000000000000BFC6C7C80000FF00F8969798999A9B9C9D0000000000000000A8C4CAD5E9000000F86465666768696A6B0000000000000000AFBAC5D8ED000000C00102030405060708090A0B0C0D0E0F00ACD4000000000000C0101112131415161718191A1B1C1D1E1FB3D3000000000000F82021222324252627292A2B2C00000000B1BDE2F2FA000000C03C3D3E3F404142434445464748494A4BB0CE000000000000FC6C6D6E6F707172730000000000000000AAB7C2D7E7EA0000F07475767778797A7B7C7D000000000000C0CDD6D900000000F02E2F303132333435363738393A3B0000B6D2F4EE00000000F07E7F8081828384858687888900000000B5D1F5F80000FFF0E08A8B8C8D8E8F90919293949500000000ABCBEC0000000000F84C4D4E4F505152535455000000000000B2C3C9DCF700FFF0F07E897F80818283848586878800000000A9C1DDF60000FF00F89E9FA0A1A2A3A4A50000000000000000BCBED0EFF0000000F0565758595A5B5C000000000000000000A7AEE8FB00000000F05D5E5F60616263000000000000000000A6ADEBFB0000000000000000000000000000000000000000000000000000000000FC92939495969800000000000000000000B4CCDEDFCFE60000FC92939495969897000000000000000000B4CCDEDFCFE60000FC92939495969897999A00000000000000B4CCDEDFCFE60000FC92939495980000000000000000000000B4CCDEDFCFE60000FC9B9C9D9E9F9800000000000000000000B4CCDEDFCFE60000FCA0A1A2A3000000000000000000000000B4CCDEDFCFE60000FC929394958A8B00000000000000000000B4CCDEDFCFE60000FCA5A40000000000000000000000000000B4CCDEDFCFE60000FC9B9C9D9E9F0000000000000000000000B4CCDEDFCFE60000FC9B9C9D00000000000000000000000000B4CCDEDFCFE6000000019800000000000000000000000000000000000000000000FCD4A70000000000000000000000000000B4CCDEDFCFE60000FCD5D6D700000000000000000000000000B4CCDEDFCFE60000FCD5D6D700000000000000000000000000B4CCDEDFCFE60000FCA5A40000000000000000000000000000B4CCDEDFCFE60000FC9B9C9D9E9F0000000000000000000000B4CCDEDFCFE6FF00FC01020304050607080000000000000000B4CCDEDFCFE60000FC0302F3F6ECF0F5060E00000000000000B4CCDEDFCFE60000FCF8F9FAFBFCFDFEFF0000000000000000B4CCDEDFCFE6E00000515253000000000000000000000000000000000000000000FCA9AA0000000000000000000000000000B4CCDEDFCFE60000FCAFB0B1B2B3B400000000000000000000B4CCDEDFCFE60000FCA8929394950000000000000000000000B4CCDEDFCFE60000FC9B9C9D9E000000000000000000000000B4CCDEDFCFE60000FCD4A79800000000000000000000000000B4CCDEDFCFE60000FCA9AAABACADAE00000000000000000000B4CCDEDFCFE60000FC8A8B8C8D8E8F90910000000000000000B4CCDEDFCFE6C000008E950000000000000000000000000000000000000000000000666700000000000000000000000000000000000000000000FCB5B6B79AC90000000000000000000000B4CCDEDFCFE60000FCB5B6B79AC90000000000000000000000B4CCDEDFCFE6E000007F838100000000000000000000000000000000000000C000007E8900000000000000000000000000000000000000000000FC9E000000000000000000000000000000B4CCDEDFCFE60000FC4C4D4E52000000000000000000000000B4CCDEDFCFE60000FCA0A1A200000000000000000000000000B4CCDEDFCFE6000000373B34000000000000000000000000000000000000000000FC4C4D4E52535500000000000000000000B4CCDEDFCFE6000000C80000000000000000000000000000000000000000000000FCA0A1A2A3000000000000000000000000B4CCDEDFCFE6000000DA0000000000000000000000000000000000000000000000FCA0A10000000000000000000000000000B4CCDEDFCFE60000FCA0A1A2A3000000000000000000000000B4CCDEDFCFE60000FCD5D6D700000000000000000000000000B4CCDEDFCFE60002FCEAEBECEDEEEFF0F1F2F3F4F5F6F70000B4CCDEDFCFE60000FC9B9C9D9E9FA0A1A2A300000000000000B4CCDEDFCFE600000012161AD20000000000000000000000000000000000000000FC0F1F2BA6060000000000000000000000B4CCDEDFCFE68000005B4344454600000000000000000000000000000000000000FC9B9C9D9E9FA0A1A2A3A4A50000000000B4CCDEDFCFE60000FCC4C5C6C7000000000000000000000000BAB4D5DBE2E60000FCD4A79A98000000000000000000000000B4CCDEDFCFE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BFBBC00000000000000000000000000000000000000000000040494A000000000000000000000000000000000000000000000000000000000000000000000000000000000000000000000000000000000000000000000000000000000000000000000000BEC1BCC2000000000000000000000000000000000000000000DDDEDFE0E3E4000000000000000000000000000000000000000000000000000000000000000000000000000000000000000000000000000000000000000000000000000000000000000000C5C1C300000000000000000000000000000000000000000000D8D9DA2C0000000000000000000000000000000000000000000000000000000000000000000000000000000000000000000000000000000000000000000000000000000000000000000000C2BCC300000000000000000000000000000000000000000000CACBCCCDCECFD0D1D2D30000000000000000000000000000000000000000000000000000000000000000000000000000000000000000000000000000000000000000000000000000000000BBBCBFC00000000000000000000000000000000000000000000F13171B1F2B434445460000000000000000000000000000000000000000000000000000000000000000000000000000000000000000000000000000000000000000000000000000000000E50000000000000000000000000000000000000000008000005E000000000000000000000000000000000000000000400000E65E0000000000000000000000000000000000000000000000E7E8E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A6A7A8B5B6B7B9BAC8C9D40000000000000000000000000000BBBCBDBEBFC0C1C2C300000000000000000000000000000000CACBCCCDCECFD0D1D2D3000000000000000000000000000000D8D9DA00000000000000000000000000000000000000000000DDDEDFE0E3E400000000000000000000000000000000000000E5E6E7E8E90000000000000000000000000000000000000000EAEBECEDEEEFF0F1F2F3F4F5F6F70000000000000000000000F8F9FAFBFCFDFE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C8A8B8C8D8E8F90910000000000000000B4CCDEDFE0E6FE00FC969798999A9B9C000000000000000000B4CCDEDFE0E60000FC11121516191A1C1D1E00000000000000B4CCDEDFE0E60000FC2021222324252627292A2B0000000000B4CCDEDFE0E60000FC2E2F3132333435363738393A3B000000B4CCDEDFE0E60000FC3D3E3F40424445464900000000000000B4CCDEDFE0E6FFFC00707172737475767778797A7B7C7D00000000000000000000000102030405060708090A0B0C0D0E0F00000000000000000000101114180000000000000000000000000000000000000000002E2F303132333435363738393A3B00000000000000000000000000000000000000000000000000000000000000000000000000000000000000000000000000000000000000000000000000C80000000000000000000000000000000000000000000000001D00000000000000000000000000000000000000000000000000000000000000000000000000000000000000000000C000006364B9BA000000000000000000000000000000000000F000005F606162000000000000000000000000000000000000000000CACBCCCDCECFD0D1D2D3000000000000000000000000E00000595A5B4B000000000000000000000000000000000000A000005CA64E000000000000000000000000000000000000009800005DA69A4C4D0000000000000000000000000000000000D0090D000CF0090A0C0BF0090A0B0DD00E11000FD00E10000FF00E110F12D013150014B013E11516E0131517E2D0181B0019F018191B1AF018191A1C901D00001EF01D1E1F20F01D1E2021D022230024D022240025D022250026D02729002BD0272B002AD0272A0028902C00002EF02C2D2E30F02C2D302F9031000034D031330032F0313234359036000038D036390037D03637003A903B00003CD03B3E003DF03B3C3D3F9040000043D040410044F040424344D045460048D045470046D045480049D04A4B004ED04A4B004CD04A4B004D904F000050D04F510053D04F5300529054000055D054570056F0555657580F080B0C0D0001000A0000000000000000040907020300000000000000000000000000000000000000000000000000000000000009000000020200070000070000000000000000000000000000000000000000000000000000000000000000000000000000000000000000000000000000000000000000000000000000000000000000000000000000000000000000000000000000000000000000000A0000000000000000000000000000000000000006060606060606060606060606060606060606060606060606060606060606060606060606060606060606060606060600000000000000000000000000000000000000000000000000000000000000000080000440004020101010000009000004000002000000018001802101408200200201080201020201040000000000000000010000000000000000000000000000002700C7ABBFFFFFFFFF44000000000000250001AB0F1459FFFF640000000000001600000B00002000006400200000000008000000000000000064000000000000070000A80000000000648000000000000600200000000000006400000000000005002000000000000064000000000000240081AB0F00580213640000000000001500030B000000000064000000000000190000040000000000640000000000001F0008950F0000000064000000000000210000040000000000640000000000001E0001830F0000000064000000000000000000000000000000000000000000002600C7ABFFFEFFFFFF44000000000000170000000000000000640000000000000F0000000000000000640000000000000E0000000000000000740000000000000D000804000000000064000000000000180000940F0000000064000000000000040000870F004000006400000000000020000087070040000064000000000000030000080000000000440000000000001A2410100000004000640000000000000C2410000000008000640000000000001320000000000000006400000000000012200000000000000064000000000000112000000000000400640000000000001B18000000000008006400000000000022148094000000000064000000000000021800200000000000640000000000000B2000000000000040640000000000000A200000000000008064000000000000142008070F0000000064000000000000233C88950F00000000640000000000001C1800140000000000640000000000001D180095000000000064000000000000102000000000000000640000000000000903001300000000006400000001FDF1F7F2FCAAF0F1F1F604197D357E447F87F6D0FAD2FB73F8F1E51AF4E9FBF3F166E7E8F30CF106F4487A057B097C0AF0D3FD51FAEAF9A9EC1FAB74F73D405EDC213031183268700586E3CBF562E475ED593849E1767839EF691746EEC779720000000000000000000020000000000000000000200000000000000000002020000000000000000002000000000000000000020000000000000000000200002000000000000002000022000000000000200200000000000000000200020000020000000002000200000000000000202030000000000000002002000003000000000020324000030002000000202330000400200000000200044300030000000002000222404200000000202230000300440000008822322243424400000000006400C8005E01260220037E040E063408B8100680020305070B0D1113171D1F25292B2F353B3D4347494F53596165676B6D717F83898B95979DA3A7ADB3B5BFC1C5C7D3DFE3E5E9EFF1FB000000001F003B005A0078009700B500D400F300110130014E011400320050006E008D00AD00CC00EB000A012901470165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</si>
  <si>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5EAB0</t>
  </si>
  <si>
    <t>~Amount of JP</t>
  </si>
  <si>
    <t>Shop Availability</t>
  </si>
  <si>
    <t>&lt;Blank&gt;</t>
  </si>
  <si>
    <t>Chapter 1 - Start</t>
  </si>
  <si>
    <t>Chapter 1 - Enter Igros</t>
  </si>
  <si>
    <t>Chapter 1 - Save Elmdor</t>
  </si>
  <si>
    <t>Chapter 1 - Kill Miluda</t>
  </si>
  <si>
    <t>Chapter 2 - Start</t>
  </si>
  <si>
    <t>Chapter 2 - Save Ovelia</t>
  </si>
  <si>
    <t>Chapter 2 - Meet Draclau</t>
  </si>
  <si>
    <t>Chapter 2 - Save Agrias</t>
  </si>
  <si>
    <t>Chapter 3 - Start</t>
  </si>
  <si>
    <t>Chapter 3 - Zalmo</t>
  </si>
  <si>
    <t>Chapter 3 - Meet Velius</t>
  </si>
  <si>
    <t>Chapter 3 - Save Rafa</t>
  </si>
  <si>
    <t>Chapter 4 - Start</t>
  </si>
  <si>
    <t>Chapter 4 - Bethla</t>
  </si>
  <si>
    <t>Chapter 4 - Kill Elmdor</t>
  </si>
  <si>
    <t>Chapter 4 - Kill Zalbag</t>
  </si>
  <si>
    <t>Total Stat Bonuses</t>
  </si>
  <si>
    <t>References</t>
  </si>
  <si>
    <t>Stat Bonuses</t>
  </si>
  <si>
    <t>Gil Costs</t>
  </si>
  <si>
    <t>Buffs</t>
  </si>
  <si>
    <t>Availability</t>
  </si>
  <si>
    <t>Store Prog.</t>
  </si>
  <si>
    <t>Base</t>
  </si>
  <si>
    <t>Job Unlock</t>
  </si>
  <si>
    <t>Job Bonus</t>
  </si>
  <si>
    <t>Arnold</t>
  </si>
  <si>
    <t>Ironside</t>
  </si>
  <si>
    <t>Anton</t>
  </si>
  <si>
    <t>Abel</t>
  </si>
  <si>
    <t>Hampsten</t>
  </si>
  <si>
    <t>Albert</t>
  </si>
  <si>
    <t>Alberto</t>
  </si>
  <si>
    <t>Anderson</t>
  </si>
  <si>
    <t>Andy</t>
  </si>
  <si>
    <t>Ian</t>
  </si>
  <si>
    <t>Yeager</t>
  </si>
  <si>
    <t>Indurain</t>
  </si>
  <si>
    <t>Ingram</t>
  </si>
  <si>
    <t>Indy</t>
  </si>
  <si>
    <t>Victor</t>
  </si>
  <si>
    <t>Willy</t>
  </si>
  <si>
    <t>Vincent</t>
  </si>
  <si>
    <t>Winter</t>
  </si>
  <si>
    <t>Verner</t>
  </si>
  <si>
    <t>Weazel</t>
  </si>
  <si>
    <t>Walter</t>
  </si>
  <si>
    <t>Woody</t>
  </si>
  <si>
    <t>Abraham</t>
  </si>
  <si>
    <t>Flansburgh</t>
  </si>
  <si>
    <t>Eckart</t>
  </si>
  <si>
    <t>Eddie</t>
  </si>
  <si>
    <t>Edgar</t>
  </si>
  <si>
    <t>Evans</t>
  </si>
  <si>
    <t>Eliot</t>
  </si>
  <si>
    <t>Eric</t>
  </si>
  <si>
    <t>Orwell</t>
  </si>
  <si>
    <t>Merlin</t>
  </si>
  <si>
    <t>Otto</t>
  </si>
  <si>
    <t>O'Neil</t>
  </si>
  <si>
    <t>O'Bannon</t>
  </si>
  <si>
    <t>Vang</t>
  </si>
  <si>
    <t>Curtis</t>
  </si>
  <si>
    <t>Carmine</t>
  </si>
  <si>
    <t>Carlson</t>
  </si>
  <si>
    <t>Geist</t>
  </si>
  <si>
    <t>Gailar</t>
  </si>
  <si>
    <t>Cain</t>
  </si>
  <si>
    <t>Casim</t>
  </si>
  <si>
    <t>Gaston</t>
  </si>
  <si>
    <t>Matsuo</t>
  </si>
  <si>
    <t>Akintunde</t>
  </si>
  <si>
    <t>Kaplan</t>
  </si>
  <si>
    <t>Garcia</t>
  </si>
  <si>
    <t>Keith</t>
  </si>
  <si>
    <t>Kinison</t>
  </si>
  <si>
    <t>Gilliam</t>
  </si>
  <si>
    <t>Noppo</t>
  </si>
  <si>
    <t>Kimball</t>
  </si>
  <si>
    <t>Gwynn</t>
  </si>
  <si>
    <t>Goodman</t>
  </si>
  <si>
    <t>Clive</t>
  </si>
  <si>
    <t>Greg</t>
  </si>
  <si>
    <t>Glen</t>
  </si>
  <si>
    <t>Crawford</t>
  </si>
  <si>
    <t>Keane</t>
  </si>
  <si>
    <t>Kelly</t>
  </si>
  <si>
    <t>Gelhardt</t>
  </si>
  <si>
    <t>Rico</t>
  </si>
  <si>
    <t>Gordon</t>
  </si>
  <si>
    <t>Coleman</t>
  </si>
  <si>
    <t>Collins</t>
  </si>
  <si>
    <t>Southerland</t>
  </si>
  <si>
    <t>Soetheby</t>
  </si>
  <si>
    <t>Zack</t>
  </si>
  <si>
    <t>Samson</t>
  </si>
  <si>
    <t>Sullivan</t>
  </si>
  <si>
    <t>Sanders</t>
  </si>
  <si>
    <t>Zeke</t>
  </si>
  <si>
    <t>Jean</t>
  </si>
  <si>
    <t>Shaker</t>
  </si>
  <si>
    <t>Schenberg</t>
  </si>
  <si>
    <t>Jared</t>
  </si>
  <si>
    <t>Ziggy</t>
  </si>
  <si>
    <t>Judd</t>
  </si>
  <si>
    <t>Junk</t>
  </si>
  <si>
    <t>Samuel</t>
  </si>
  <si>
    <t>Clayton</t>
  </si>
  <si>
    <t>Gerald</t>
  </si>
  <si>
    <t>Singleton</t>
  </si>
  <si>
    <t>Swift</t>
  </si>
  <si>
    <t>Scott</t>
  </si>
  <si>
    <t>Stanley</t>
  </si>
  <si>
    <t>Stone</t>
  </si>
  <si>
    <t>Striker</t>
  </si>
  <si>
    <t>Spike</t>
  </si>
  <si>
    <t>Spider</t>
  </si>
  <si>
    <t>Spencer</t>
  </si>
  <si>
    <t>Slader</t>
  </si>
  <si>
    <t>Jeremy</t>
  </si>
  <si>
    <t>Zemekis</t>
  </si>
  <si>
    <t>Zelig</t>
  </si>
  <si>
    <t>Tak</t>
  </si>
  <si>
    <t>Serge</t>
  </si>
  <si>
    <t>Selleck</t>
  </si>
  <si>
    <t>Alexei</t>
  </si>
  <si>
    <t>Sorvez</t>
  </si>
  <si>
    <t>Donald</t>
  </si>
  <si>
    <t>Daison</t>
  </si>
  <si>
    <t>Tyler</t>
  </si>
  <si>
    <t>Tuckert</t>
  </si>
  <si>
    <t>Tatoolo</t>
  </si>
  <si>
    <t>Daniel</t>
  </si>
  <si>
    <t>David</t>
  </si>
  <si>
    <t>Dallas</t>
  </si>
  <si>
    <t>Chester</t>
  </si>
  <si>
    <t>Chamberlain</t>
  </si>
  <si>
    <t>Chips</t>
  </si>
  <si>
    <t>Fernando</t>
  </si>
  <si>
    <t>Diaz</t>
  </si>
  <si>
    <t>Deacon</t>
  </si>
  <si>
    <t>Dick</t>
  </si>
  <si>
    <t>Dietrich</t>
  </si>
  <si>
    <t>Davis</t>
  </si>
  <si>
    <t>Deverca</t>
  </si>
  <si>
    <t>Tim</t>
  </si>
  <si>
    <t>Taylor</t>
  </si>
  <si>
    <t>Dillon</t>
  </si>
  <si>
    <t>Ted</t>
  </si>
  <si>
    <t>Dennis</t>
  </si>
  <si>
    <t>Jorge</t>
  </si>
  <si>
    <t>Tensberger</t>
  </si>
  <si>
    <t>Dawson</t>
  </si>
  <si>
    <t>Dorma</t>
  </si>
  <si>
    <t>Dog</t>
  </si>
  <si>
    <t>Donovan</t>
  </si>
  <si>
    <t>Drake</t>
  </si>
  <si>
    <t>Draper</t>
  </si>
  <si>
    <t>Dreyfuss</t>
  </si>
  <si>
    <t>Thompson</t>
  </si>
  <si>
    <t>Nigel</t>
  </si>
  <si>
    <t>Nash</t>
  </si>
  <si>
    <t>Navarro</t>
  </si>
  <si>
    <t>Neal</t>
  </si>
  <si>
    <t>Nielson</t>
  </si>
  <si>
    <t>Nichol</t>
  </si>
  <si>
    <t>Neilson</t>
  </si>
  <si>
    <t>Nathan</t>
  </si>
  <si>
    <t>Nelson</t>
  </si>
  <si>
    <t>Noah</t>
  </si>
  <si>
    <t>Norton</t>
  </si>
  <si>
    <t>Knox</t>
  </si>
  <si>
    <t>Norris</t>
  </si>
  <si>
    <t>Parker</t>
  </si>
  <si>
    <t>Berkeley</t>
  </si>
  <si>
    <t>Kenji</t>
  </si>
  <si>
    <t>Barton</t>
  </si>
  <si>
    <t>Bernard</t>
  </si>
  <si>
    <t>Barney</t>
  </si>
  <si>
    <t>J.I.</t>
  </si>
  <si>
    <t>Heinline</t>
  </si>
  <si>
    <t>Bugsy</t>
  </si>
  <si>
    <t>Baskirk</t>
  </si>
  <si>
    <t>Buster</t>
  </si>
  <si>
    <t>Badum</t>
  </si>
  <si>
    <t>Pado</t>
  </si>
  <si>
    <t>Hamilton</t>
  </si>
  <si>
    <t>Harry</t>
  </si>
  <si>
    <t>Tymothi</t>
  </si>
  <si>
    <t>Valentine</t>
  </si>
  <si>
    <t>Harold</t>
  </si>
  <si>
    <t>Hannibal</t>
  </si>
  <si>
    <t>Humphrey</t>
  </si>
  <si>
    <t>Bean</t>
  </si>
  <si>
    <t>Hicks</t>
  </si>
  <si>
    <t>Pete</t>
  </si>
  <si>
    <t>Hugo</t>
  </si>
  <si>
    <t>Fisher</t>
  </si>
  <si>
    <t>Philo</t>
  </si>
  <si>
    <t>Fink</t>
  </si>
  <si>
    <t>Feldman</t>
  </si>
  <si>
    <t>Fordham</t>
  </si>
  <si>
    <t>Fox</t>
  </si>
  <si>
    <t>Forward</t>
  </si>
  <si>
    <t>Brian</t>
  </si>
  <si>
    <t>Blake</t>
  </si>
  <si>
    <t>Blackbarn</t>
  </si>
  <si>
    <t>Sean</t>
  </si>
  <si>
    <t>Brandol</t>
  </si>
  <si>
    <t>Brett</t>
  </si>
  <si>
    <t>Bruce</t>
  </si>
  <si>
    <t>Bruno</t>
  </si>
  <si>
    <t>Chang</t>
  </si>
  <si>
    <t>Freddie</t>
  </si>
  <si>
    <t>Fred</t>
  </si>
  <si>
    <t>Baker</t>
  </si>
  <si>
    <t>Vector</t>
  </si>
  <si>
    <t>Beck</t>
  </si>
  <si>
    <t>Benedict</t>
  </si>
  <si>
    <t>Voltaire</t>
  </si>
  <si>
    <t>Velger</t>
  </si>
  <si>
    <t>Bernar</t>
  </si>
  <si>
    <t>Hendricksen</t>
  </si>
  <si>
    <t>Boyce</t>
  </si>
  <si>
    <t>Hoisler</t>
  </si>
  <si>
    <t>Whitman</t>
  </si>
  <si>
    <t>Boyle</t>
  </si>
  <si>
    <t>Boville</t>
  </si>
  <si>
    <t>Hogan</t>
  </si>
  <si>
    <t>Ponapalt</t>
  </si>
  <si>
    <t>Marty</t>
  </si>
  <si>
    <t>Maverick</t>
  </si>
  <si>
    <t>Marlow</t>
  </si>
  <si>
    <t>McGyle</t>
  </si>
  <si>
    <t>McNeal</t>
  </si>
  <si>
    <t>McNorton</t>
  </si>
  <si>
    <t>McPherson</t>
  </si>
  <si>
    <t>McCloud</t>
  </si>
  <si>
    <t>Malcolm</t>
  </si>
  <si>
    <t>Mancel</t>
  </si>
  <si>
    <t>Mueller</t>
  </si>
  <si>
    <t>Musashi</t>
  </si>
  <si>
    <t>Mayfield</t>
  </si>
  <si>
    <t>Morris</t>
  </si>
  <si>
    <t>Morrison</t>
  </si>
  <si>
    <t>Masahiro</t>
  </si>
  <si>
    <t>Montana</t>
  </si>
  <si>
    <t>Lars</t>
  </si>
  <si>
    <t>Linus</t>
  </si>
  <si>
    <t>Rienhart</t>
  </si>
  <si>
    <t>Ravel</t>
  </si>
  <si>
    <t>Rush</t>
  </si>
  <si>
    <t>Rat</t>
  </si>
  <si>
    <t>Santos</t>
  </si>
  <si>
    <t>Radcliff</t>
  </si>
  <si>
    <t>Ralph</t>
  </si>
  <si>
    <t>Randy</t>
  </si>
  <si>
    <t>Randolf</t>
  </si>
  <si>
    <t>Rampart</t>
  </si>
  <si>
    <t>Pierre</t>
  </si>
  <si>
    <t>Reeves</t>
  </si>
  <si>
    <t>Cedric</t>
  </si>
  <si>
    <t>Little Jon</t>
  </si>
  <si>
    <t>Rivaldi</t>
  </si>
  <si>
    <t>Luke</t>
  </si>
  <si>
    <t>Leopold</t>
  </si>
  <si>
    <t>Leon</t>
  </si>
  <si>
    <t>Redford</t>
  </si>
  <si>
    <t>Leonard</t>
  </si>
  <si>
    <t>Lloyd</t>
  </si>
  <si>
    <t>Lowell</t>
  </si>
  <si>
    <t>Roland</t>
  </si>
  <si>
    <t>Loggins</t>
  </si>
  <si>
    <t>Robbins</t>
  </si>
  <si>
    <t>Roberto</t>
  </si>
  <si>
    <t>Wyatt</t>
  </si>
  <si>
    <t>Wineberg</t>
  </si>
  <si>
    <t>Vashkoda</t>
  </si>
  <si>
    <t>Ivory</t>
  </si>
  <si>
    <t>Aimee</t>
  </si>
  <si>
    <t>Ilean</t>
  </si>
  <si>
    <t>Aqua</t>
  </si>
  <si>
    <t>Aquarius</t>
  </si>
  <si>
    <t>Agnes</t>
  </si>
  <si>
    <t>Aska</t>
  </si>
  <si>
    <t>Anita</t>
  </si>
  <si>
    <t>Annette</t>
  </si>
  <si>
    <t>Amanda</t>
  </si>
  <si>
    <t>Ariel</t>
  </si>
  <si>
    <t>Alyssa</t>
  </si>
  <si>
    <t>Alice</t>
  </si>
  <si>
    <t>Venus</t>
  </si>
  <si>
    <t>Angelica</t>
  </si>
  <si>
    <t>Anna</t>
  </si>
  <si>
    <t>Izabella</t>
  </si>
  <si>
    <t>Eve</t>
  </si>
  <si>
    <t>Eliza</t>
  </si>
  <si>
    <t>Ilia</t>
  </si>
  <si>
    <t>Vanessa</t>
  </si>
  <si>
    <t>Valerie</t>
  </si>
  <si>
    <t>Vera</t>
  </si>
  <si>
    <t>Veronica</t>
  </si>
  <si>
    <t>Wendy</t>
  </si>
  <si>
    <t>Amy</t>
  </si>
  <si>
    <t>Eva</t>
  </si>
  <si>
    <t>Esmeralda</t>
  </si>
  <si>
    <t>Kyomi</t>
  </si>
  <si>
    <t>Emily</t>
  </si>
  <si>
    <t>Emerald</t>
  </si>
  <si>
    <t>Eri</t>
  </si>
  <si>
    <t>Elizabeth</t>
  </si>
  <si>
    <t>Ellis</t>
  </si>
  <si>
    <t>Elza</t>
  </si>
  <si>
    <t>Eltiana</t>
  </si>
  <si>
    <t>Eleana</t>
  </si>
  <si>
    <t>Ellen</t>
  </si>
  <si>
    <t>Audrey</t>
  </si>
  <si>
    <t>Aurora</t>
  </si>
  <si>
    <t>Opal</t>
  </si>
  <si>
    <t>Ophelia</t>
  </si>
  <si>
    <t>Olive</t>
  </si>
  <si>
    <t>Orange</t>
  </si>
  <si>
    <t>Casia</t>
  </si>
  <si>
    <t>Garnett</t>
  </si>
  <si>
    <t>Katarin</t>
  </si>
  <si>
    <t>Carmen</t>
  </si>
  <si>
    <t>Karen</t>
  </si>
  <si>
    <t>Kitty</t>
  </si>
  <si>
    <t>Katherine</t>
  </si>
  <si>
    <t>Cary</t>
  </si>
  <si>
    <t>Caroline</t>
  </si>
  <si>
    <t>Carol</t>
  </si>
  <si>
    <t>Candy</t>
  </si>
  <si>
    <t>Adria</t>
  </si>
  <si>
    <t>Quinn</t>
  </si>
  <si>
    <t>Cookie</t>
  </si>
  <si>
    <t>Claudia</t>
  </si>
  <si>
    <t>Clara</t>
  </si>
  <si>
    <t>Claris</t>
  </si>
  <si>
    <t>Chris</t>
  </si>
  <si>
    <t>Christie</t>
  </si>
  <si>
    <t>Grace</t>
  </si>
  <si>
    <t>Glenda</t>
  </si>
  <si>
    <t>Gloria</t>
  </si>
  <si>
    <t>Kay</t>
  </si>
  <si>
    <t>Casie</t>
  </si>
  <si>
    <t>Kate</t>
  </si>
  <si>
    <t>Cornelia</t>
  </si>
  <si>
    <t>Koko</t>
  </si>
  <si>
    <t>Cosmos</t>
  </si>
  <si>
    <t>Connie</t>
  </si>
  <si>
    <t>Comet</t>
  </si>
  <si>
    <t>Corey</t>
  </si>
  <si>
    <t>Constance</t>
  </si>
  <si>
    <t>Sasha</t>
  </si>
  <si>
    <t>Sara</t>
  </si>
  <si>
    <t>Saki</t>
  </si>
  <si>
    <t>Sabatieni</t>
  </si>
  <si>
    <t>Sapphire</t>
  </si>
  <si>
    <t>Sabrina</t>
  </si>
  <si>
    <t>Samantha</t>
  </si>
  <si>
    <t>Sissie</t>
  </si>
  <si>
    <t>Sally</t>
  </si>
  <si>
    <t>Salome</t>
  </si>
  <si>
    <t>Sandy</t>
  </si>
  <si>
    <t>Sandra</t>
  </si>
  <si>
    <t>Sage</t>
  </si>
  <si>
    <t>Gena</t>
  </si>
  <si>
    <t>Sheema</t>
  </si>
  <si>
    <t>Sachiko</t>
  </si>
  <si>
    <t>Sheila</t>
  </si>
  <si>
    <t>Shields</t>
  </si>
  <si>
    <t>Jane</t>
  </si>
  <si>
    <t>Jessica</t>
  </si>
  <si>
    <t>Jenny</t>
  </si>
  <si>
    <t>Jenique</t>
  </si>
  <si>
    <t>Jennifer</t>
  </si>
  <si>
    <t>Kyoko</t>
  </si>
  <si>
    <t>Sheryl</t>
  </si>
  <si>
    <t>Jennie</t>
  </si>
  <si>
    <t>Sevon</t>
  </si>
  <si>
    <t>Simone</t>
  </si>
  <si>
    <t>Simonne</t>
  </si>
  <si>
    <t>Sade</t>
  </si>
  <si>
    <t>Shari</t>
  </si>
  <si>
    <t>Jasmine</t>
  </si>
  <si>
    <t>Jacky</t>
  </si>
  <si>
    <t>Shadi</t>
  </si>
  <si>
    <t>Janet</t>
  </si>
  <si>
    <t>Chanel</t>
  </si>
  <si>
    <t>Charmaine</t>
  </si>
  <si>
    <t>Charene</t>
  </si>
  <si>
    <t>Sharon</t>
  </si>
  <si>
    <t>Jeanne</t>
  </si>
  <si>
    <t>June</t>
  </si>
  <si>
    <t>Judy</t>
  </si>
  <si>
    <t>Julia</t>
  </si>
  <si>
    <t>Juliette</t>
  </si>
  <si>
    <t>Joanne</t>
  </si>
  <si>
    <t>Joanna</t>
  </si>
  <si>
    <t>Shawn</t>
  </si>
  <si>
    <t>Josephine</t>
  </si>
  <si>
    <t>Jody</t>
  </si>
  <si>
    <t>Jobeth</t>
  </si>
  <si>
    <t>Jolene</t>
  </si>
  <si>
    <t>Jill</t>
  </si>
  <si>
    <t>Sylvia</t>
  </si>
  <si>
    <t>Silky</t>
  </si>
  <si>
    <t>Silphy</t>
  </si>
  <si>
    <t>Cynthia</t>
  </si>
  <si>
    <t>Ginger</t>
  </si>
  <si>
    <t>Cindy</t>
  </si>
  <si>
    <t>Cinderella</t>
  </si>
  <si>
    <t>Susan</t>
  </si>
  <si>
    <t>Susie</t>
  </si>
  <si>
    <t>Scarlet</t>
  </si>
  <si>
    <t>Suzanne</t>
  </si>
  <si>
    <t>Stephanie</t>
  </si>
  <si>
    <t>Stella</t>
  </si>
  <si>
    <t>Strawberry</t>
  </si>
  <si>
    <t>Swan</t>
  </si>
  <si>
    <t>Seth</t>
  </si>
  <si>
    <t>Selena</t>
  </si>
  <si>
    <t>Ivana</t>
  </si>
  <si>
    <t>Celine</t>
  </si>
  <si>
    <t>Celfina</t>
  </si>
  <si>
    <t>Celesh</t>
  </si>
  <si>
    <t>Zora</t>
  </si>
  <si>
    <t>Sophia</t>
  </si>
  <si>
    <t>Diana</t>
  </si>
  <si>
    <t>Tabatha</t>
  </si>
  <si>
    <t>Cherry</t>
  </si>
  <si>
    <t>Tia</t>
  </si>
  <si>
    <t>Tiara</t>
  </si>
  <si>
    <t>Tara</t>
  </si>
  <si>
    <t>Dionne</t>
  </si>
  <si>
    <t>Tess</t>
  </si>
  <si>
    <t>Daisy</t>
  </si>
  <si>
    <t>Meera</t>
  </si>
  <si>
    <t>Tina</t>
  </si>
  <si>
    <t>Tirala</t>
  </si>
  <si>
    <t>Debra</t>
  </si>
  <si>
    <t>Demi</t>
  </si>
  <si>
    <t>Theresa</t>
  </si>
  <si>
    <t>Donna</t>
  </si>
  <si>
    <t>Dominique</t>
  </si>
  <si>
    <t>Doris</t>
  </si>
  <si>
    <t>Tracy</t>
  </si>
  <si>
    <t>Doreth</t>
  </si>
  <si>
    <t>Dorone</t>
  </si>
  <si>
    <t>Dorothy</t>
  </si>
  <si>
    <t>Nastasia</t>
  </si>
  <si>
    <t>Natalie</t>
  </si>
  <si>
    <t>Nancy</t>
  </si>
  <si>
    <t>Nena</t>
  </si>
  <si>
    <t>Nikita</t>
  </si>
  <si>
    <t>Sylia</t>
  </si>
  <si>
    <t>Nora</t>
  </si>
  <si>
    <t>Partha</t>
  </si>
  <si>
    <t>Barsia</t>
  </si>
  <si>
    <t>Pawnia</t>
  </si>
  <si>
    <t>Barnet</t>
  </si>
  <si>
    <t>Barbara</t>
  </si>
  <si>
    <t>Violet</t>
  </si>
  <si>
    <t>Patsy</t>
  </si>
  <si>
    <t>Patricia</t>
  </si>
  <si>
    <t>Vanilla</t>
  </si>
  <si>
    <t>Papaya</t>
  </si>
  <si>
    <t>Pamela</t>
  </si>
  <si>
    <t>Hannah</t>
  </si>
  <si>
    <t>Victoria</t>
  </si>
  <si>
    <t>Vicky</t>
  </si>
  <si>
    <t>Beauty</t>
  </si>
  <si>
    <t>Hilda</t>
  </si>
  <si>
    <t>Fianna</t>
  </si>
  <si>
    <t>Fay</t>
  </si>
  <si>
    <t>Frannie</t>
  </si>
  <si>
    <t>Francis</t>
  </si>
  <si>
    <t>Freesia</t>
  </si>
  <si>
    <t>Bridgette</t>
  </si>
  <si>
    <t>Mildred</t>
  </si>
  <si>
    <t>Fawn</t>
  </si>
  <si>
    <t>Beatrice</t>
  </si>
  <si>
    <t>Penelope</t>
  </si>
  <si>
    <t>Peppermint</t>
  </si>
  <si>
    <t>Peline</t>
  </si>
  <si>
    <t>Belinda</t>
  </si>
  <si>
    <t>Helen</t>
  </si>
  <si>
    <t>Paula</t>
  </si>
  <si>
    <t>Holly</t>
  </si>
  <si>
    <t>Margaret</t>
  </si>
  <si>
    <t>Margo</t>
  </si>
  <si>
    <t>Matilda</t>
  </si>
  <si>
    <t>Madeline</t>
  </si>
  <si>
    <t>Maria</t>
  </si>
  <si>
    <t>Mary Ann</t>
  </si>
  <si>
    <t>Marilyn</t>
  </si>
  <si>
    <t>Margarita</t>
  </si>
  <si>
    <t>Marlene</t>
  </si>
  <si>
    <t>Melissa</t>
  </si>
  <si>
    <t>Mandy</t>
  </si>
  <si>
    <t>Michelle</t>
  </si>
  <si>
    <t>Misty</t>
  </si>
  <si>
    <t>Minerva</t>
  </si>
  <si>
    <t>Miranda</t>
  </si>
  <si>
    <t>Miria</t>
  </si>
  <si>
    <t>Mireiyu</t>
  </si>
  <si>
    <t>Mary</t>
  </si>
  <si>
    <t>May</t>
  </si>
  <si>
    <t>Melanie</t>
  </si>
  <si>
    <t>Mo</t>
  </si>
  <si>
    <t>Monica</t>
  </si>
  <si>
    <t>Liza</t>
  </si>
  <si>
    <t>Ramia</t>
  </si>
  <si>
    <t>Ramuda</t>
  </si>
  <si>
    <t>Lisa</t>
  </si>
  <si>
    <t>Yumiko</t>
  </si>
  <si>
    <t>Ripley</t>
  </si>
  <si>
    <t>Linda</t>
  </si>
  <si>
    <t>Lucy</t>
  </si>
  <si>
    <t>Luna</t>
  </si>
  <si>
    <t>Rachel</t>
  </si>
  <si>
    <t>Reda</t>
  </si>
  <si>
    <t>Rebecca</t>
  </si>
  <si>
    <t>Rosa</t>
  </si>
  <si>
    <t>Laura</t>
  </si>
  <si>
    <t>Rose</t>
  </si>
  <si>
    <t>Arches</t>
  </si>
  <si>
    <t>Aiorides</t>
  </si>
  <si>
    <t>Ion</t>
  </si>
  <si>
    <t>Aigiss</t>
  </si>
  <si>
    <t>Aigiparn</t>
  </si>
  <si>
    <t>Aiguptos</t>
  </si>
  <si>
    <t>Isa</t>
  </si>
  <si>
    <t>Aisacos</t>
  </si>
  <si>
    <t>Aiterra</t>
  </si>
  <si>
    <t>Aitorn</t>
  </si>
  <si>
    <t>Aitone</t>
  </si>
  <si>
    <t>Ageia</t>
  </si>
  <si>
    <t>Ausorn</t>
  </si>
  <si>
    <t>Akaia</t>
  </si>
  <si>
    <t>Akakos</t>
  </si>
  <si>
    <t>Asjarabos</t>
  </si>
  <si>
    <t>Itess</t>
  </si>
  <si>
    <t>Adonis</t>
  </si>
  <si>
    <t>Atropos</t>
  </si>
  <si>
    <t>Analieze</t>
  </si>
  <si>
    <t>Anios</t>
  </si>
  <si>
    <t>Apemorsh</t>
  </si>
  <si>
    <t>Amperos</t>
  </si>
  <si>
    <t>Arcadia</t>
  </si>
  <si>
    <t>Alkoun</t>
  </si>
  <si>
    <t>Algo</t>
  </si>
  <si>
    <t>Alsnova</t>
  </si>
  <si>
    <t>Antigone</t>
  </si>
  <si>
    <t>Iamoss</t>
  </si>
  <si>
    <t>Ianttee</t>
  </si>
  <si>
    <t>Iapis</t>
  </si>
  <si>
    <t>Irose</t>
  </si>
  <si>
    <t>Iopee</t>
  </si>
  <si>
    <t>Iskys</t>
  </si>
  <si>
    <t>Inoss</t>
  </si>
  <si>
    <t>Iros</t>
  </si>
  <si>
    <t>Inferry</t>
  </si>
  <si>
    <t>Westa</t>
  </si>
  <si>
    <t>Urans</t>
  </si>
  <si>
    <t>Eidotea</t>
  </si>
  <si>
    <t>Euadonne</t>
  </si>
  <si>
    <t>Euanos</t>
  </si>
  <si>
    <t>Euekenor</t>
  </si>
  <si>
    <t>Eunmoss</t>
  </si>
  <si>
    <t>Euparamo</t>
  </si>
  <si>
    <t>Euporupo</t>
  </si>
  <si>
    <t>Europpe</t>
  </si>
  <si>
    <t>Echo</t>
  </si>
  <si>
    <t>Eipionne</t>
  </si>
  <si>
    <t>Eketos</t>
  </si>
  <si>
    <t>Eniepeu</t>
  </si>
  <si>
    <t>Epigoni</t>
  </si>
  <si>
    <t>Erator</t>
  </si>
  <si>
    <t>Eratoss</t>
  </si>
  <si>
    <t>Elnopell</t>
  </si>
  <si>
    <t>Ellebos</t>
  </si>
  <si>
    <t>Oiaks</t>
  </si>
  <si>
    <t>Oibaros</t>
  </si>
  <si>
    <t>Ogyugos</t>
  </si>
  <si>
    <t>Oksyuros</t>
  </si>
  <si>
    <t>Ops</t>
  </si>
  <si>
    <t>Omega</t>
  </si>
  <si>
    <t>Ortia</t>
  </si>
  <si>
    <t>Kaukorn</t>
  </si>
  <si>
    <t>Kanous</t>
  </si>
  <si>
    <t>Kartils</t>
  </si>
  <si>
    <t>Kapus</t>
  </si>
  <si>
    <t>Kampe</t>
  </si>
  <si>
    <t>Kamerus</t>
  </si>
  <si>
    <t>Garateia</t>
  </si>
  <si>
    <t>Karis</t>
  </si>
  <si>
    <t>Karna</t>
  </si>
  <si>
    <t>Galeo</t>
  </si>
  <si>
    <t>Gigas</t>
  </si>
  <si>
    <t>Guares</t>
  </si>
  <si>
    <t>Quejikos</t>
  </si>
  <si>
    <t>Quenos</t>
  </si>
  <si>
    <t>Queberay</t>
  </si>
  <si>
    <t>Kiriks</t>
  </si>
  <si>
    <t>Guraukei</t>
  </si>
  <si>
    <t>Kranaos</t>
  </si>
  <si>
    <t>Kraros</t>
  </si>
  <si>
    <t>Kryusa</t>
  </si>
  <si>
    <t>Gryupus</t>
  </si>
  <si>
    <t>Cleovis</t>
  </si>
  <si>
    <t>Kayes</t>
  </si>
  <si>
    <t>Kepalos</t>
  </si>
  <si>
    <t>Kermis</t>
  </si>
  <si>
    <t>Satiros</t>
  </si>
  <si>
    <t>Saramis</t>
  </si>
  <si>
    <t>Sarios</t>
  </si>
  <si>
    <t>Seshposs</t>
  </si>
  <si>
    <t>Cikorn</t>
  </si>
  <si>
    <t>Ciden</t>
  </si>
  <si>
    <t>Cinope</t>
  </si>
  <si>
    <t>Ciburei</t>
  </si>
  <si>
    <t>Ciumei</t>
  </si>
  <si>
    <t>Shibaris</t>
  </si>
  <si>
    <t>Cilwanna</t>
  </si>
  <si>
    <t>Cemerei</t>
  </si>
  <si>
    <t>Sol</t>
  </si>
  <si>
    <t>Daimoth</t>
  </si>
  <si>
    <t>Teteus</t>
  </si>
  <si>
    <t>Danaei</t>
  </si>
  <si>
    <t>Damiar</t>
  </si>
  <si>
    <t>Tamyuriss</t>
  </si>
  <si>
    <t>Taraous</t>
  </si>
  <si>
    <t>Dardanos</t>
  </si>
  <si>
    <t>Tantars</t>
  </si>
  <si>
    <t>Deashria</t>
  </si>
  <si>
    <t>Dader</t>
  </si>
  <si>
    <t>Diars</t>
  </si>
  <si>
    <t>Dies</t>
  </si>
  <si>
    <t>Tespei</t>
  </si>
  <si>
    <t>Deimacos</t>
  </si>
  <si>
    <t>Tucross</t>
  </si>
  <si>
    <t>Tenes</t>
  </si>
  <si>
    <t>Teopanei</t>
  </si>
  <si>
    <t>Gedros</t>
  </si>
  <si>
    <t>Teia</t>
  </si>
  <si>
    <t>Tborne</t>
  </si>
  <si>
    <t>Tukee</t>
  </si>
  <si>
    <t>Derkunos</t>
  </si>
  <si>
    <t>Terkcion</t>
  </si>
  <si>
    <t>Delpoi</t>
  </si>
  <si>
    <t>Telepassa</t>
  </si>
  <si>
    <t>Toars</t>
  </si>
  <si>
    <t>Dorna</t>
  </si>
  <si>
    <t>Dropeer</t>
  </si>
  <si>
    <t>Naucitos</t>
  </si>
  <si>
    <t>Nauteis</t>
  </si>
  <si>
    <t>Nieless</t>
  </si>
  <si>
    <t>Nuks</t>
  </si>
  <si>
    <t>Neaira</t>
  </si>
  <si>
    <t>Neiros</t>
  </si>
  <si>
    <t>Nessos</t>
  </si>
  <si>
    <t>Nemea</t>
  </si>
  <si>
    <t>Nomios</t>
  </si>
  <si>
    <t>Bakis</t>
  </si>
  <si>
    <t>Bakas</t>
  </si>
  <si>
    <t>Pasaria</t>
  </si>
  <si>
    <t>Paneas</t>
  </si>
  <si>
    <t>Hariara</t>
  </si>
  <si>
    <t>Paris</t>
  </si>
  <si>
    <t>Barok</t>
  </si>
  <si>
    <t>Pierria</t>
  </si>
  <si>
    <t>Pesos</t>
  </si>
  <si>
    <t>Hien</t>
  </si>
  <si>
    <t>Pitane</t>
  </si>
  <si>
    <t>Petes</t>
  </si>
  <si>
    <t>Hiportes</t>
  </si>
  <si>
    <t>Huzares</t>
  </si>
  <si>
    <t>Prular</t>
  </si>
  <si>
    <t>Fauna</t>
  </si>
  <si>
    <t>Famers</t>
  </si>
  <si>
    <t>Foashpil</t>
  </si>
  <si>
    <t>Fobos</t>
  </si>
  <si>
    <t>Ptnos</t>
  </si>
  <si>
    <t>Pracios</t>
  </si>
  <si>
    <t>Priamos</t>
  </si>
  <si>
    <t>Priksos</t>
  </si>
  <si>
    <t>Preglar</t>
  </si>
  <si>
    <t>Prokner</t>
  </si>
  <si>
    <t>Prokris</t>
  </si>
  <si>
    <t>Proteus</t>
  </si>
  <si>
    <t>Protores</t>
  </si>
  <si>
    <t>Prmios</t>
  </si>
  <si>
    <t>Brontes</t>
  </si>
  <si>
    <t>Peirene</t>
  </si>
  <si>
    <t>Pedasos</t>
  </si>
  <si>
    <t>Herios</t>
  </si>
  <si>
    <t>Beros</t>
  </si>
  <si>
    <t>Penartes</t>
  </si>
  <si>
    <t>Peniar</t>
  </si>
  <si>
    <t>Hmiear</t>
  </si>
  <si>
    <t>Peraiar</t>
  </si>
  <si>
    <t>Heriars</t>
  </si>
  <si>
    <t>Perias</t>
  </si>
  <si>
    <t>Peripanos</t>
  </si>
  <si>
    <t>Helcuna</t>
  </si>
  <si>
    <t>Perseas</t>
  </si>
  <si>
    <t>Persepone</t>
  </si>
  <si>
    <t>Belekyuntei</t>
  </si>
  <si>
    <t>Pentecireia</t>
  </si>
  <si>
    <t>Boine</t>
  </si>
  <si>
    <t>Poteitei</t>
  </si>
  <si>
    <t>Bonas</t>
  </si>
  <si>
    <t>Hopradarmos</t>
  </si>
  <si>
    <t>Pryukkaon</t>
  </si>
  <si>
    <t>Porksor</t>
  </si>
  <si>
    <t>Prudamuna</t>
  </si>
  <si>
    <t>Prubos</t>
  </si>
  <si>
    <t>Marwars</t>
  </si>
  <si>
    <t>Marls</t>
  </si>
  <si>
    <t>Maiandos</t>
  </si>
  <si>
    <t>Makaron</t>
  </si>
  <si>
    <t>Makariar</t>
  </si>
  <si>
    <t>Minors</t>
  </si>
  <si>
    <t>Miserikordi</t>
  </si>
  <si>
    <t>Ogappon</t>
  </si>
  <si>
    <t>Heppoko</t>
  </si>
  <si>
    <t>Mnuas</t>
  </si>
  <si>
    <t>Muknaiar</t>
  </si>
  <si>
    <t>Murine</t>
  </si>
  <si>
    <t>Muilto</t>
  </si>
  <si>
    <t>Musa</t>
  </si>
  <si>
    <t>Murkbell</t>
  </si>
  <si>
    <t>Meatis</t>
  </si>
  <si>
    <t>Megareus</t>
  </si>
  <si>
    <t>Mestorle</t>
  </si>
  <si>
    <t>Metaneila</t>
  </si>
  <si>
    <t>Metorpe</t>
  </si>
  <si>
    <t>Menesteus</t>
  </si>
  <si>
    <t>Mempis</t>
  </si>
  <si>
    <t>Meraneus</t>
  </si>
  <si>
    <t>Merambors</t>
  </si>
  <si>
    <t>Merops</t>
  </si>
  <si>
    <t>Mornes</t>
  </si>
  <si>
    <t>Morpeus</t>
  </si>
  <si>
    <t>Morossos</t>
  </si>
  <si>
    <t>Yarnes</t>
  </si>
  <si>
    <t>Yupitell</t>
  </si>
  <si>
    <t>Ustitia</t>
  </si>
  <si>
    <t>Lios</t>
  </si>
  <si>
    <t>Rawelna</t>
  </si>
  <si>
    <t>Rauss</t>
  </si>
  <si>
    <t>Raodameia</t>
  </si>
  <si>
    <t>Raodkei</t>
  </si>
  <si>
    <t>Radmanteis</t>
  </si>
  <si>
    <t>Radinea</t>
  </si>
  <si>
    <t>Latinos</t>
  </si>
  <si>
    <t>Latner</t>
  </si>
  <si>
    <t>Rapites</t>
  </si>
  <si>
    <t>Rampetos</t>
  </si>
  <si>
    <t>Ritersete</t>
  </si>
  <si>
    <t>Rinos</t>
  </si>
  <si>
    <t>Ribukei</t>
  </si>
  <si>
    <t>Ribentina</t>
  </si>
  <si>
    <t>Rurcipper</t>
  </si>
  <si>
    <t>Ruklegos</t>
  </si>
  <si>
    <t>Rukeios</t>
  </si>
  <si>
    <t>Rukoprone</t>
  </si>
  <si>
    <t>Rukmedes</t>
  </si>
  <si>
    <t>Runkoss</t>
  </si>
  <si>
    <t>Reia</t>
  </si>
  <si>
    <t>Reimonee</t>
  </si>
  <si>
    <t>Reukei</t>
  </si>
  <si>
    <t>Reucorn</t>
  </si>
  <si>
    <t>Regolio</t>
  </si>
  <si>
    <t>Dark Wind</t>
  </si>
  <si>
    <t>Snow Wind</t>
  </si>
  <si>
    <t>World</t>
  </si>
  <si>
    <t>Lightning bolt</t>
  </si>
  <si>
    <t xml:space="preserve">Illusion </t>
  </si>
  <si>
    <t>Sword Dance</t>
  </si>
  <si>
    <t>Distributable JP</t>
  </si>
  <si>
    <t>Main Job JP</t>
  </si>
  <si>
    <t>Main Job Bonus JP</t>
  </si>
  <si>
    <t>Distributable Bonus JP</t>
  </si>
  <si>
    <t>Cost per Bonus point</t>
  </si>
  <si>
    <t>Brave/Faith ranges</t>
  </si>
  <si>
    <t>Bonus JP</t>
  </si>
  <si>
    <t>Parameters</t>
  </si>
  <si>
    <t>Levels</t>
  </si>
  <si>
    <t>Stat Bonus Mult.</t>
  </si>
  <si>
    <t>Random Names</t>
  </si>
  <si>
    <t>Genders</t>
  </si>
  <si>
    <t xml:space="preserve">    &lt;/Location&gt;</t>
  </si>
  <si>
    <t xml:space="preserve">    &lt;Location file="WORLD_WORLD_BIN" offset="58E74"&gt;</t>
  </si>
  <si>
    <t xml:space="preserve">      C0FFBD27</t>
  </si>
  <si>
    <t xml:space="preserve">      0800A3AF</t>
  </si>
  <si>
    <t xml:space="preserve">      0C00A4AF</t>
  </si>
  <si>
    <t xml:space="preserve">      1000A5AF</t>
  </si>
  <si>
    <t xml:space="preserve">      1400A6AF</t>
  </si>
  <si>
    <t xml:space="preserve">      1800A7AF</t>
  </si>
  <si>
    <t xml:space="preserve">      1C00A8AF</t>
  </si>
  <si>
    <t xml:space="preserve">      2000A9AF</t>
  </si>
  <si>
    <t xml:space="preserve">      E7FE0408</t>
  </si>
  <si>
    <t xml:space="preserve">      2400AAAF</t>
  </si>
  <si>
    <t xml:space="preserve">      0800E003</t>
  </si>
  <si>
    <t xml:space="preserve">      4000BD27</t>
  </si>
  <si>
    <t xml:space="preserve">    &lt;Location file="WORLD_WORLD_BIN" offset="40A30"&gt;</t>
  </si>
  <si>
    <t xml:space="preserve">      4EFB0408</t>
  </si>
  <si>
    <t xml:space="preserve">      0C0040A4</t>
  </si>
  <si>
    <t xml:space="preserve">      3A84040C</t>
  </si>
  <si>
    <t xml:space="preserve">      00000000</t>
  </si>
  <si>
    <t xml:space="preserve">    &lt;Location file="WORLD_WORLD_BIN" offset="58448"&gt;</t>
  </si>
  <si>
    <t xml:space="preserve">      47FB0408</t>
  </si>
  <si>
    <t xml:space="preserve">      02000334</t>
  </si>
  <si>
    <t xml:space="preserve">    &lt;Location file="WORLD_WORLD_BIN" offset="58460"&gt;</t>
  </si>
  <si>
    <t xml:space="preserve">    &lt;Location file="WORLD_WORLD_BIN" offset="584C4"&gt;</t>
  </si>
  <si>
    <t xml:space="preserve">      59FF0408</t>
  </si>
  <si>
    <t xml:space="preserve">      2B104300</t>
  </si>
  <si>
    <t xml:space="preserve">      0E004010</t>
  </si>
  <si>
    <t xml:space="preserve">      02000434</t>
  </si>
  <si>
    <t xml:space="preserve">      19000534</t>
  </si>
  <si>
    <t xml:space="preserve">    &lt;Description&gt;Spreadsheet based hack that allows enabling any unit in given towns for a price with stat bonuses and other things based on the paid price.&lt;/Description&gt;</t>
  </si>
  <si>
    <t xml:space="preserve">    &lt;Location file="WORLD_WORLD_BIN" offset="AA404"&gt;</t>
  </si>
  <si>
    <t xml:space="preserve">      7810781079107E107A10</t>
  </si>
  <si>
    <t xml:space="preserve">    &lt;Location file="WORLD_WORLD_BIN" offset="B5A83"&gt;</t>
  </si>
  <si>
    <t xml:space="preserve">      08</t>
  </si>
  <si>
    <t xml:space="preserve">    &lt;Location file="WORLD_WORLD_BIN" offset="B5A79"&gt;</t>
  </si>
  <si>
    <t xml:space="preserve">      54</t>
  </si>
  <si>
    <t xml:space="preserve">    &lt;Location file="WORLD_WORLD_BIN" offset="B5A86"&gt;</t>
  </si>
  <si>
    <t xml:space="preserve">      58</t>
  </si>
  <si>
    <t xml:space="preserve">    &lt;Location file="WORLD_WORLD_BIN" offset="B5A9D"&gt;</t>
  </si>
  <si>
    <t xml:space="preserve">      0C</t>
  </si>
  <si>
    <t xml:space="preserve">    &lt;Location file="WORLD_WORLD_BIN" offset="B5AA6"&gt;</t>
  </si>
  <si>
    <t xml:space="preserve">      2A</t>
  </si>
  <si>
    <t xml:space="preserve">    &lt;Location file="WORLD_WORLD_BIN" offset="B5AB3"&gt;</t>
  </si>
  <si>
    <t xml:space="preserve">      10</t>
  </si>
  <si>
    <t xml:space="preserve">    &lt;Location file="WORLD_WORLD_BIN" offset="B5AC8"&gt;</t>
  </si>
  <si>
    <t xml:space="preserve">      24</t>
  </si>
  <si>
    <t xml:space="preserve">    &lt;Location file="WORLD_WORLD_BIN" offset="B5ABD"&gt;</t>
  </si>
  <si>
    <t xml:space="preserve">      2E</t>
  </si>
  <si>
    <t xml:space="preserve">    &lt;Location file="WORLD_WORLD_BIN" offset="B51D8"&gt;</t>
  </si>
  <si>
    <t xml:space="preserve">      50006000880052005000600000000000500060000000000012F8040001000000</t>
  </si>
  <si>
    <t xml:space="preserve">    &lt;Location file="WORLD_WORLD_BIN" offset="5837C"&gt;</t>
  </si>
  <si>
    <t xml:space="preserve">      04</t>
  </si>
  <si>
    <t xml:space="preserve">    &lt;Location file="WORLD_WORLD_BIN" offset="5839C"&gt;</t>
  </si>
  <si>
    <t xml:space="preserve">      03</t>
  </si>
  <si>
    <t xml:space="preserve">    &lt;Location file="WORLD_WORLD_BIN" offset="5EC00"&gt;</t>
  </si>
  <si>
    <t xml:space="preserve">      25380000</t>
  </si>
  <si>
    <t xml:space="preserve">      70FE4390</t>
  </si>
  <si>
    <t xml:space="preserve">      25204000</t>
  </si>
  <si>
    <t xml:space="preserve">      0580053C</t>
  </si>
  <si>
    <t xml:space="preserve">      E077A58C</t>
  </si>
  <si>
    <t xml:space="preserve">      1380063C</t>
  </si>
  <si>
    <t xml:space="preserve">      A0FDC634</t>
  </si>
  <si>
    <t xml:space="preserve">      0700C890</t>
  </si>
  <si>
    <t xml:space="preserve">      0500A810</t>
  </si>
  <si>
    <t xml:space="preserve">      1380083C</t>
  </si>
  <si>
    <t xml:space="preserve">      0700C5A0</t>
  </si>
  <si>
    <t xml:space="preserve">      90FD0835</t>
  </si>
  <si>
    <t xml:space="preserve">      000000AD</t>
  </si>
  <si>
    <t xml:space="preserve">      040000AD</t>
  </si>
  <si>
    <t xml:space="preserve">      06008694</t>
  </si>
  <si>
    <t xml:space="preserve">      0630A600</t>
  </si>
  <si>
    <t xml:space="preserve">      0100C630</t>
  </si>
  <si>
    <t xml:space="preserve">      2600C010</t>
  </si>
  <si>
    <t xml:space="preserve">      0B008690</t>
  </si>
  <si>
    <t xml:space="preserve">      06304602</t>
  </si>
  <si>
    <t xml:space="preserve">      2000C010</t>
  </si>
  <si>
    <t xml:space="preserve">      0580013C</t>
  </si>
  <si>
    <t xml:space="preserve">      01008690</t>
  </si>
  <si>
    <t xml:space="preserve">      D878288C</t>
  </si>
  <si>
    <t xml:space="preserve">      84FD0835</t>
  </si>
  <si>
    <t xml:space="preserve">      42301200</t>
  </si>
  <si>
    <t xml:space="preserve">      80300600</t>
  </si>
  <si>
    <t xml:space="preserve">      21400601</t>
  </si>
  <si>
    <t xml:space="preserve">      02008694</t>
  </si>
  <si>
    <t xml:space="preserve">      0C00088D</t>
  </si>
  <si>
    <t xml:space="preserve">      80280600</t>
  </si>
  <si>
    <t xml:space="preserve">      01000825</t>
  </si>
  <si>
    <t xml:space="preserve">      2130C500</t>
  </si>
  <si>
    <t xml:space="preserve">      00290600</t>
  </si>
  <si>
    <t xml:space="preserve">      05004015</t>
  </si>
  <si>
    <t xml:space="preserve">      2128C500</t>
  </si>
  <si>
    <t xml:space="preserve">      2B30A900</t>
  </si>
  <si>
    <t xml:space="preserve">      0200C010</t>
  </si>
  <si>
    <t xml:space="preserve">      2548A000</t>
  </si>
  <si>
    <t xml:space="preserve">      2B30A800</t>
  </si>
  <si>
    <t xml:space="preserve">      0600C010</t>
  </si>
  <si>
    <t xml:space="preserve">      03004011</t>
  </si>
  <si>
    <t xml:space="preserve">      0D00E910</t>
  </si>
  <si>
    <t xml:space="preserve">      00008690</t>
  </si>
  <si>
    <t xml:space="preserve">      0100E724</t>
  </si>
  <si>
    <t xml:space="preserve">      03006010</t>
  </si>
  <si>
    <t xml:space="preserve">      0C008424</t>
  </si>
  <si>
    <t xml:space="preserve">      03FB0408</t>
  </si>
  <si>
    <t xml:space="preserve">      FFFF6324</t>
  </si>
  <si>
    <t xml:space="preserve">      80301200</t>
  </si>
  <si>
    <t xml:space="preserve">      02002005</t>
  </si>
  <si>
    <t xml:space="preserve">      000009AD</t>
  </si>
  <si>
    <t xml:space="preserve">      02008314</t>
  </si>
  <si>
    <t xml:space="preserve">      25908000</t>
  </si>
  <si>
    <t xml:space="preserve">      03000434</t>
  </si>
  <si>
    <t xml:space="preserve">      7182040C</t>
  </si>
  <si>
    <t xml:space="preserve">      14E10408</t>
  </si>
  <si>
    <t xml:space="preserve">      30FFBD27</t>
  </si>
  <si>
    <t xml:space="preserve">      8800A2AF</t>
  </si>
  <si>
    <t xml:space="preserve">      8C00A3AF</t>
  </si>
  <si>
    <t xml:space="preserve">      9000A4AF</t>
  </si>
  <si>
    <t xml:space="preserve">      9400A5AF</t>
  </si>
  <si>
    <t xml:space="preserve">      9800A6AF</t>
  </si>
  <si>
    <t xml:space="preserve">      9C00A7AF</t>
  </si>
  <si>
    <t xml:space="preserve">      A000A8AF</t>
  </si>
  <si>
    <t xml:space="preserve">      A400A9AF</t>
  </si>
  <si>
    <t xml:space="preserve">      A800AAAF</t>
  </si>
  <si>
    <t xml:space="preserve">      AC00ABAF</t>
  </si>
  <si>
    <t xml:space="preserve">      B000ACAF</t>
  </si>
  <si>
    <t xml:space="preserve">      B400ADAF</t>
  </si>
  <si>
    <t xml:space="preserve">      B800AEAF</t>
  </si>
  <si>
    <t xml:space="preserve">      BC00AFAF</t>
  </si>
  <si>
    <t xml:space="preserve">      0B0040A0</t>
  </si>
  <si>
    <t xml:space="preserve">      25884000</t>
  </si>
  <si>
    <t xml:space="preserve">      1380013C</t>
  </si>
  <si>
    <t xml:space="preserve">      84FD2134</t>
  </si>
  <si>
    <t xml:space="preserve">      80181200</t>
  </si>
  <si>
    <t xml:space="preserve">      21082300</t>
  </si>
  <si>
    <t xml:space="preserve">      0000228C</t>
  </si>
  <si>
    <t xml:space="preserve">      25500000</t>
  </si>
  <si>
    <t xml:space="preserve">      71034010</t>
  </si>
  <si>
    <t xml:space="preserve">      1380023C</t>
  </si>
  <si>
    <t xml:space="preserve">      30FF4234</t>
  </si>
  <si>
    <t xml:space="preserve">      00FB040C</t>
  </si>
  <si>
    <t xml:space="preserve">      FFFF0924</t>
  </si>
  <si>
    <t xml:space="preserve">      C388000C</t>
  </si>
  <si>
    <t xml:space="preserve">      1B004700</t>
  </si>
  <si>
    <t xml:space="preserve">      10480000</t>
  </si>
  <si>
    <t xml:space="preserve">      01000A34</t>
  </si>
  <si>
    <t xml:space="preserve">      25108000</t>
  </si>
  <si>
    <t xml:space="preserve">      020026A2</t>
  </si>
  <si>
    <t xml:space="preserve">      4A00C32C</t>
  </si>
  <si>
    <t xml:space="preserve">      02006014</t>
  </si>
  <si>
    <t xml:space="preserve">      2118C000</t>
  </si>
  <si>
    <t xml:space="preserve">      80004326</t>
  </si>
  <si>
    <t xml:space="preserve">      000023A2</t>
  </si>
  <si>
    <t xml:space="preserve">      FFFF0224</t>
  </si>
  <si>
    <t xml:space="preserve">      0E0022A6</t>
  </si>
  <si>
    <t xml:space="preserve">      100022AE</t>
  </si>
  <si>
    <t xml:space="preserve">      140022A2</t>
  </si>
  <si>
    <t xml:space="preserve">      2528A003</t>
  </si>
  <si>
    <t xml:space="preserve">      02008384</t>
  </si>
  <si>
    <t xml:space="preserve">      64000734</t>
  </si>
  <si>
    <t xml:space="preserve">      19006700</t>
  </si>
  <si>
    <t xml:space="preserve">      12180000</t>
  </si>
  <si>
    <t xml:space="preserve">      04008684</t>
  </si>
  <si>
    <t xml:space="preserve">      90FD4234</t>
  </si>
  <si>
    <t xml:space="preserve">      42401200</t>
  </si>
  <si>
    <t xml:space="preserve">      80400800</t>
  </si>
  <si>
    <t xml:space="preserve">      21104800</t>
  </si>
  <si>
    <t xml:space="preserve">      0000428C</t>
  </si>
  <si>
    <t xml:space="preserve">      22104300</t>
  </si>
  <si>
    <t xml:space="preserve">      1B004600</t>
  </si>
  <si>
    <t xml:space="preserve">      12600000</t>
  </si>
  <si>
    <t xml:space="preserve">      1004033C</t>
  </si>
  <si>
    <t xml:space="preserve">      04416324</t>
  </si>
  <si>
    <t xml:space="preserve">      2B108301</t>
  </si>
  <si>
    <t xml:space="preserve">      02004014</t>
  </si>
  <si>
    <t xml:space="preserve">      25606000</t>
  </si>
  <si>
    <t xml:space="preserve">      02008015</t>
  </si>
  <si>
    <t xml:space="preserve">      01008C25</t>
  </si>
  <si>
    <t xml:space="preserve">      E8FE2134</t>
  </si>
  <si>
    <t xml:space="preserve">      0D000334</t>
  </si>
  <si>
    <t xml:space="preserve">      00002290</t>
  </si>
  <si>
    <t xml:space="preserve">      01002124</t>
  </si>
  <si>
    <t xml:space="preserve">      0400A524</t>
  </si>
  <si>
    <t xml:space="preserve">      82100200</t>
  </si>
  <si>
    <t xml:space="preserve">      07004010</t>
  </si>
  <si>
    <t xml:space="preserve">      19008201</t>
  </si>
  <si>
    <t xml:space="preserve">      12100000</t>
  </si>
  <si>
    <t xml:space="preserve">      3F000634</t>
  </si>
  <si>
    <t xml:space="preserve">      12380000</t>
  </si>
  <si>
    <t xml:space="preserve">      FCFFA7AC</t>
  </si>
  <si>
    <t xml:space="preserve">      F2FF6014</t>
  </si>
  <si>
    <t xml:space="preserve">      13800D3C</t>
  </si>
  <si>
    <t xml:space="preserve">      E8FEAD35</t>
  </si>
  <si>
    <t xml:space="preserve">      00000E34</t>
  </si>
  <si>
    <t xml:space="preserve">      0D000634</t>
  </si>
  <si>
    <t xml:space="preserve">      00000B34</t>
  </si>
  <si>
    <t xml:space="preserve">      0000A78C</t>
  </si>
  <si>
    <t xml:space="preserve">      22388701</t>
  </si>
  <si>
    <t xml:space="preserve">      1000E010</t>
  </si>
  <si>
    <t xml:space="preserve">      25100000</t>
  </si>
  <si>
    <t xml:space="preserve">      0400E010</t>
  </si>
  <si>
    <t xml:space="preserve">      0000A291</t>
  </si>
  <si>
    <t xml:space="preserve">      1B006700</t>
  </si>
  <si>
    <t xml:space="preserve">      B9FB0408</t>
  </si>
  <si>
    <t xml:space="preserve">      10180000</t>
  </si>
  <si>
    <t xml:space="preserve">      25180000</t>
  </si>
  <si>
    <t xml:space="preserve">      03004230</t>
  </si>
  <si>
    <t xml:space="preserve">      05004014</t>
  </si>
  <si>
    <t xml:space="preserve">      FCFFA78C</t>
  </si>
  <si>
    <t xml:space="preserve">      0100CE25</t>
  </si>
  <si>
    <t xml:space="preserve">      2178E701</t>
  </si>
  <si>
    <t xml:space="preserve">      21586201</t>
  </si>
  <si>
    <t xml:space="preserve">      3C00A3AC</t>
  </si>
  <si>
    <t xml:space="preserve">      0100AD25</t>
  </si>
  <si>
    <t xml:space="preserve">      E9FFC014</t>
  </si>
  <si>
    <t xml:space="preserve">      FFFFC624</t>
  </si>
  <si>
    <t xml:space="preserve">      19008E01</t>
  </si>
  <si>
    <t xml:space="preserve">      22608F01</t>
  </si>
  <si>
    <t xml:space="preserve">      42600C00</t>
  </si>
  <si>
    <t xml:space="preserve">      00800234</t>
  </si>
  <si>
    <t xml:space="preserve">      25400000</t>
  </si>
  <si>
    <t xml:space="preserve">      2B188201</t>
  </si>
  <si>
    <t xml:space="preserve">      04006014</t>
  </si>
  <si>
    <t xml:space="preserve">      CAFB0408</t>
  </si>
  <si>
    <t xml:space="preserve">      40380800</t>
  </si>
  <si>
    <t xml:space="preserve">      00002990</t>
  </si>
  <si>
    <t xml:space="preserve">      4000A38C</t>
  </si>
  <si>
    <t xml:space="preserve">      03002931</t>
  </si>
  <si>
    <t xml:space="preserve">      09002011</t>
  </si>
  <si>
    <t xml:space="preserve">      06180301</t>
  </si>
  <si>
    <t xml:space="preserve">      19008301</t>
  </si>
  <si>
    <t xml:space="preserve">      04006011</t>
  </si>
  <si>
    <t xml:space="preserve">      1B004B00</t>
  </si>
  <si>
    <t xml:space="preserve">      0418E200</t>
  </si>
  <si>
    <t xml:space="preserve">      01002931</t>
  </si>
  <si>
    <t xml:space="preserve">      04002015</t>
  </si>
  <si>
    <t xml:space="preserve">      0000A98C</t>
  </si>
  <si>
    <t xml:space="preserve">      21486900</t>
  </si>
  <si>
    <t xml:space="preserve">      0000A9AC</t>
  </si>
  <si>
    <t xml:space="preserve">      EAFFC014</t>
  </si>
  <si>
    <t xml:space="preserve">      25780000</t>
  </si>
  <si>
    <t xml:space="preserve">      A8FDC634</t>
  </si>
  <si>
    <t xml:space="preserve">      1380073C</t>
  </si>
  <si>
    <t xml:space="preserve">      F8FEE734</t>
  </si>
  <si>
    <t xml:space="preserve">      0000AA8C</t>
  </si>
  <si>
    <t xml:space="preserve">      0000EB8C</t>
  </si>
  <si>
    <t xml:space="preserve">      2A404B01</t>
  </si>
  <si>
    <t xml:space="preserve">      02000015</t>
  </si>
  <si>
    <t xml:space="preserve">      0400C880</t>
  </si>
  <si>
    <t xml:space="preserve">      25506001</t>
  </si>
  <si>
    <t xml:space="preserve">      0500C980</t>
  </si>
  <si>
    <t xml:space="preserve">      18000A01</t>
  </si>
  <si>
    <t xml:space="preserve">      12400000</t>
  </si>
  <si>
    <t xml:space="preserve">      18002A01</t>
  </si>
  <si>
    <t xml:space="preserve">      12480000</t>
  </si>
  <si>
    <t xml:space="preserve">      0000CA90</t>
  </si>
  <si>
    <t xml:space="preserve">      0100CC90</t>
  </si>
  <si>
    <t xml:space="preserve">      1A000B01</t>
  </si>
  <si>
    <t xml:space="preserve">      21400A01</t>
  </si>
  <si>
    <t xml:space="preserve">      1A002B01</t>
  </si>
  <si>
    <t xml:space="preserve">      21482C01</t>
  </si>
  <si>
    <t xml:space="preserve">      22502801</t>
  </si>
  <si>
    <t xml:space="preserve">      01004A25</t>
  </si>
  <si>
    <t xml:space="preserve">      1A004A00</t>
  </si>
  <si>
    <t xml:space="preserve">      0A008390</t>
  </si>
  <si>
    <t xml:space="preserve">      10580000</t>
  </si>
  <si>
    <t xml:space="preserve">      21580B01</t>
  </si>
  <si>
    <t xml:space="preserve">      0618E301</t>
  </si>
  <si>
    <t xml:space="preserve">      20006330</t>
  </si>
  <si>
    <t xml:space="preserve">      0F006010</t>
  </si>
  <si>
    <t xml:space="preserve">      22502B01</t>
  </si>
  <si>
    <t xml:space="preserve">      1000AC8C</t>
  </si>
  <si>
    <t xml:space="preserve">      1000E88C</t>
  </si>
  <si>
    <t xml:space="preserve">      2A484800</t>
  </si>
  <si>
    <t xml:space="preserve">      02002015</t>
  </si>
  <si>
    <t xml:space="preserve">      25600001</t>
  </si>
  <si>
    <t xml:space="preserve">      19004C01</t>
  </si>
  <si>
    <t xml:space="preserve">      12500000</t>
  </si>
  <si>
    <t xml:space="preserve">      1B004801</t>
  </si>
  <si>
    <t xml:space="preserve">      21586A01</t>
  </si>
  <si>
    <t xml:space="preserve">      21402F02</t>
  </si>
  <si>
    <t xml:space="preserve">      17000BA1</t>
  </si>
  <si>
    <t xml:space="preserve">      0200C624</t>
  </si>
  <si>
    <t xml:space="preserve">      0400E724</t>
  </si>
  <si>
    <t xml:space="preserve">      C9FFE011</t>
  </si>
  <si>
    <t xml:space="preserve">      0100EF25</t>
  </si>
  <si>
    <t xml:space="preserve">      0800E78C</t>
  </si>
  <si>
    <t xml:space="preserve">      A0FD2134</t>
  </si>
  <si>
    <t xml:space="preserve">      0A008890</t>
  </si>
  <si>
    <t xml:space="preserve">      02002990</t>
  </si>
  <si>
    <t xml:space="preserve">      80000831</t>
  </si>
  <si>
    <t xml:space="preserve">      10000011</t>
  </si>
  <si>
    <t xml:space="preserve">      25300000</t>
  </si>
  <si>
    <t xml:space="preserve">      0800A68C</t>
  </si>
  <si>
    <t xml:space="preserve">      02000234</t>
  </si>
  <si>
    <t xml:space="preserve">      2A40C700</t>
  </si>
  <si>
    <t xml:space="preserve">      0B004910</t>
  </si>
  <si>
    <t xml:space="preserve">      01000234</t>
  </si>
  <si>
    <t xml:space="preserve">      06004914</t>
  </si>
  <si>
    <t xml:space="preserve">      2530E000</t>
  </si>
  <si>
    <t xml:space="preserve">      45FC0408</t>
  </si>
  <si>
    <t xml:space="preserve">      80310600</t>
  </si>
  <si>
    <t xml:space="preserve">      1B00C700</t>
  </si>
  <si>
    <t xml:space="preserve">      12300000</t>
  </si>
  <si>
    <t xml:space="preserve">      0003C624</t>
  </si>
  <si>
    <t xml:space="preserve">      1B006600</t>
  </si>
  <si>
    <t xml:space="preserve">      10100000</t>
  </si>
  <si>
    <t xml:space="preserve">      82110200</t>
  </si>
  <si>
    <t xml:space="preserve">      00110200</t>
  </si>
  <si>
    <t xml:space="preserve">      C000432C</t>
  </si>
  <si>
    <t xml:space="preserve">      C0000234</t>
  </si>
  <si>
    <t xml:space="preserve">      060022A2</t>
  </si>
  <si>
    <t xml:space="preserve">      0A008290</t>
  </si>
  <si>
    <t xml:space="preserve">      10004230</t>
  </si>
  <si>
    <t xml:space="preserve">      34004010</t>
  </si>
  <si>
    <t xml:space="preserve">      F8FE2134</t>
  </si>
  <si>
    <t xml:space="preserve">      0C00238C</t>
  </si>
  <si>
    <t xml:space="preserve">      0C00A68F</t>
  </si>
  <si>
    <t xml:space="preserve">      2B38C300</t>
  </si>
  <si>
    <t xml:space="preserve">      0200E014</t>
  </si>
  <si>
    <t xml:space="preserve">      02000734</t>
  </si>
  <si>
    <t xml:space="preserve">      25306000</t>
  </si>
  <si>
    <t xml:space="preserve">      00320600</t>
  </si>
  <si>
    <t xml:space="preserve">      1B00C300</t>
  </si>
  <si>
    <t xml:space="preserve">      0680093C</t>
  </si>
  <si>
    <t xml:space="preserve">      0CE92925</t>
  </si>
  <si>
    <t xml:space="preserve">      24002725</t>
  </si>
  <si>
    <t xml:space="preserve">      07004712</t>
  </si>
  <si>
    <t xml:space="preserve">      3F002825</t>
  </si>
  <si>
    <t xml:space="preserve">      C0381200</t>
  </si>
  <si>
    <t xml:space="preserve">      80401200</t>
  </si>
  <si>
    <t xml:space="preserve">      2138E800</t>
  </si>
  <si>
    <t xml:space="preserve">      2138E900</t>
  </si>
  <si>
    <t xml:space="preserve">      21401201</t>
  </si>
  <si>
    <t xml:space="preserve">      21400901</t>
  </si>
  <si>
    <t xml:space="preserve">      19002626</t>
  </si>
  <si>
    <t xml:space="preserve">      04000F34</t>
  </si>
  <si>
    <t xml:space="preserve">      0200C990</t>
  </si>
  <si>
    <t xml:space="preserve">      0100CA90</t>
  </si>
  <si>
    <t xml:space="preserve">      004C0900</t>
  </si>
  <si>
    <t xml:space="preserve">      00520A00</t>
  </si>
  <si>
    <t xml:space="preserve">      21582A01</t>
  </si>
  <si>
    <t xml:space="preserve">      0000CC90</t>
  </si>
  <si>
    <t xml:space="preserve">      0000E990</t>
  </si>
  <si>
    <t xml:space="preserve">      30000A91</t>
  </si>
  <si>
    <t xml:space="preserve">      21606C01</t>
  </si>
  <si>
    <t xml:space="preserve">      02004011</t>
  </si>
  <si>
    <t xml:space="preserve">      805B0B00</t>
  </si>
  <si>
    <t xml:space="preserve">      FFFF6B25</t>
  </si>
  <si>
    <t xml:space="preserve">      23486C01</t>
  </si>
  <si>
    <t xml:space="preserve">      19002301</t>
  </si>
  <si>
    <t xml:space="preserve">      024A0900</t>
  </si>
  <si>
    <t xml:space="preserve">      21602C01</t>
  </si>
  <si>
    <t xml:space="preserve">      0000CCA0</t>
  </si>
  <si>
    <t xml:space="preserve">      02620C00</t>
  </si>
  <si>
    <t xml:space="preserve">      0100CCA0</t>
  </si>
  <si>
    <t xml:space="preserve">      0200CCA0</t>
  </si>
  <si>
    <t xml:space="preserve">      0300C624</t>
  </si>
  <si>
    <t xml:space="preserve">      E5FFE015</t>
  </si>
  <si>
    <t xml:space="preserve">      FFFFEF25</t>
  </si>
  <si>
    <t xml:space="preserve">      B0FD2134</t>
  </si>
  <si>
    <t xml:space="preserve">      0800878C</t>
  </si>
  <si>
    <t xml:space="preserve">      1800A88C</t>
  </si>
  <si>
    <t xml:space="preserve">      10000E34</t>
  </si>
  <si>
    <t xml:space="preserve">      25480000</t>
  </si>
  <si>
    <t xml:space="preserve">      FFFFCE25</t>
  </si>
  <si>
    <t xml:space="preserve">      0450CA01</t>
  </si>
  <si>
    <t xml:space="preserve">      21504901</t>
  </si>
  <si>
    <t xml:space="preserve">      19004A01</t>
  </si>
  <si>
    <t xml:space="preserve">      12580000</t>
  </si>
  <si>
    <t xml:space="preserve">      2B106801</t>
  </si>
  <si>
    <t xml:space="preserve">      02004010</t>
  </si>
  <si>
    <t xml:space="preserve">      25484001</t>
  </si>
  <si>
    <t xml:space="preserve">      F4FFC015</t>
  </si>
  <si>
    <t xml:space="preserve">      0F00E230</t>
  </si>
  <si>
    <t xml:space="preserve">      19002201</t>
  </si>
  <si>
    <t xml:space="preserve">      0F000234</t>
  </si>
  <si>
    <t xml:space="preserve">      00002994</t>
  </si>
  <si>
    <t xml:space="preserve">      1B000201</t>
  </si>
  <si>
    <t xml:space="preserve">      0200CB90</t>
  </si>
  <si>
    <t xml:space="preserve">      19000901</t>
  </si>
  <si>
    <t xml:space="preserve">      0000C990</t>
  </si>
  <si>
    <t xml:space="preserve">      005C0B00</t>
  </si>
  <si>
    <t xml:space="preserve">      21482A01</t>
  </si>
  <si>
    <t xml:space="preserve">      21482B01</t>
  </si>
  <si>
    <t xml:space="preserve">      21482801</t>
  </si>
  <si>
    <t xml:space="preserve">      00010A3C</t>
  </si>
  <si>
    <t xml:space="preserve">      2B102A01</t>
  </si>
  <si>
    <t xml:space="preserve">      FFFF4925</t>
  </si>
  <si>
    <t xml:space="preserve">      0000C9A0</t>
  </si>
  <si>
    <t xml:space="preserve">      0100C9A0</t>
  </si>
  <si>
    <t xml:space="preserve">      0200C9A0</t>
  </si>
  <si>
    <t xml:space="preserve">      02390700</t>
  </si>
  <si>
    <t xml:space="preserve">      02002124</t>
  </si>
  <si>
    <t xml:space="preserve">      D1FFE015</t>
  </si>
  <si>
    <t xml:space="preserve">      150022A2</t>
  </si>
  <si>
    <t xml:space="preserve">      01002290</t>
  </si>
  <si>
    <t xml:space="preserve">      31004010</t>
  </si>
  <si>
    <t xml:space="preserve">      747F2124</t>
  </si>
  <si>
    <t xml:space="preserve">      02000634</t>
  </si>
  <si>
    <t xml:space="preserve">      13000734</t>
  </si>
  <si>
    <t xml:space="preserve">      FF000334</t>
  </si>
  <si>
    <t xml:space="preserve">      06006210</t>
  </si>
  <si>
    <t xml:space="preserve">      16002290</t>
  </si>
  <si>
    <t xml:space="preserve">      2A184600</t>
  </si>
  <si>
    <t xml:space="preserve">      25304000</t>
  </si>
  <si>
    <t xml:space="preserve">      00012124</t>
  </si>
  <si>
    <t xml:space="preserve">      F5FFE014</t>
  </si>
  <si>
    <t xml:space="preserve">      FFFFE724</t>
  </si>
  <si>
    <t xml:space="preserve">      40380600</t>
  </si>
  <si>
    <t xml:space="preserve">      C0FD0835</t>
  </si>
  <si>
    <t xml:space="preserve">      21380701</t>
  </si>
  <si>
    <t xml:space="preserve">      2138E600</t>
  </si>
  <si>
    <t xml:space="preserve">      E8FE0835</t>
  </si>
  <si>
    <t xml:space="preserve">      0B000891</t>
  </si>
  <si>
    <t xml:space="preserve">      0100E290</t>
  </si>
  <si>
    <t xml:space="preserve">      0200E390</t>
  </si>
  <si>
    <t xml:space="preserve">      0000E790</t>
  </si>
  <si>
    <t xml:space="preserve">      00120200</t>
  </si>
  <si>
    <t xml:space="preserve">      001C0300</t>
  </si>
  <si>
    <t xml:space="preserve">      2138E200</t>
  </si>
  <si>
    <t xml:space="preserve">      2138E300</t>
  </si>
  <si>
    <t xml:space="preserve">      82400800</t>
  </si>
  <si>
    <t xml:space="preserve">      1900E800</t>
  </si>
  <si>
    <t xml:space="preserve">      3F000A34</t>
  </si>
  <si>
    <t xml:space="preserve">      1B002A01</t>
  </si>
  <si>
    <t xml:space="preserve">      2230EB00</t>
  </si>
  <si>
    <t xml:space="preserve">      0300C010</t>
  </si>
  <si>
    <t xml:space="preserve">      10380000</t>
  </si>
  <si>
    <t xml:space="preserve">      2548E000</t>
  </si>
  <si>
    <t xml:space="preserve">      21486901</t>
  </si>
  <si>
    <t xml:space="preserve">      2C00A9AC</t>
  </si>
  <si>
    <t xml:space="preserve">      62000634</t>
  </si>
  <si>
    <t xml:space="preserve">      2C00A88C</t>
  </si>
  <si>
    <t xml:space="preserve">      C0FD2134</t>
  </si>
  <si>
    <t xml:space="preserve">      01002390</t>
  </si>
  <si>
    <t xml:space="preserve">      001A0300</t>
  </si>
  <si>
    <t xml:space="preserve">      21104300</t>
  </si>
  <si>
    <t xml:space="preserve">      21104900</t>
  </si>
  <si>
    <t xml:space="preserve">      2B184800</t>
  </si>
  <si>
    <t xml:space="preserve">      03002124</t>
  </si>
  <si>
    <t xml:space="preserve">      F5FFE614</t>
  </si>
  <si>
    <t xml:space="preserve">      0100E324</t>
  </si>
  <si>
    <t xml:space="preserve">      160023A2</t>
  </si>
  <si>
    <t xml:space="preserve">      19002126</t>
  </si>
  <si>
    <t xml:space="preserve">      02002692</t>
  </si>
  <si>
    <t xml:space="preserve">      00110600</t>
  </si>
  <si>
    <t xml:space="preserve">      C0180600</t>
  </si>
  <si>
    <t xml:space="preserve">      21304300</t>
  </si>
  <si>
    <t xml:space="preserve">      40100600</t>
  </si>
  <si>
    <t xml:space="preserve">      0680063C</t>
  </si>
  <si>
    <t xml:space="preserve">      C510C624</t>
  </si>
  <si>
    <t xml:space="preserve">      2130C200</t>
  </si>
  <si>
    <t xml:space="preserve">      02002290</t>
  </si>
  <si>
    <t xml:space="preserve">      00002390</t>
  </si>
  <si>
    <t xml:space="preserve">      00140200</t>
  </si>
  <si>
    <t xml:space="preserve">      21106200</t>
  </si>
  <si>
    <t xml:space="preserve">      0000C390</t>
  </si>
  <si>
    <t xml:space="preserve">      01006324</t>
  </si>
  <si>
    <t xml:space="preserve">      1B004300</t>
  </si>
  <si>
    <t xml:space="preserve">      0001093C</t>
  </si>
  <si>
    <t xml:space="preserve">      FFFF2925</t>
  </si>
  <si>
    <t xml:space="preserve">      05006014</t>
  </si>
  <si>
    <t xml:space="preserve">      2B504900</t>
  </si>
  <si>
    <t xml:space="preserve">      02004015</t>
  </si>
  <si>
    <t xml:space="preserve">      25102001</t>
  </si>
  <si>
    <t xml:space="preserve">      000022A0</t>
  </si>
  <si>
    <t xml:space="preserve">      02120200</t>
  </si>
  <si>
    <t xml:space="preserve">      010022A0</t>
  </si>
  <si>
    <t xml:space="preserve">      020022A0</t>
  </si>
  <si>
    <t xml:space="preserve">      E0FFE015</t>
  </si>
  <si>
    <t xml:space="preserve">      13000F34</t>
  </si>
  <si>
    <t xml:space="preserve">      4000A0A0</t>
  </si>
  <si>
    <t xml:space="preserve">      0100A524</t>
  </si>
  <si>
    <t xml:space="preserve">      FDFFE015</t>
  </si>
  <si>
    <t xml:space="preserve">      04002292</t>
  </si>
  <si>
    <t xml:space="preserve">      20004230</t>
  </si>
  <si>
    <t xml:space="preserve">      90014014</t>
  </si>
  <si>
    <t xml:space="preserve">      0B008290</t>
  </si>
  <si>
    <t xml:space="preserve">      C2180200</t>
  </si>
  <si>
    <t xml:space="preserve">      4B006010</t>
  </si>
  <si>
    <t xml:space="preserve">      C0300300</t>
  </si>
  <si>
    <t xml:space="preserve">      40380300</t>
  </si>
  <si>
    <t xml:space="preserve">      2138C700</t>
  </si>
  <si>
    <t xml:space="preserve">      BA60C624</t>
  </si>
  <si>
    <t xml:space="preserve">      2130E600</t>
  </si>
  <si>
    <t xml:space="preserve">      09000F34</t>
  </si>
  <si>
    <t xml:space="preserve">      0000C890</t>
  </si>
  <si>
    <t xml:space="preserve">      02490800</t>
  </si>
  <si>
    <t xml:space="preserve">      0F000831</t>
  </si>
  <si>
    <t xml:space="preserve">      4000A9A0</t>
  </si>
  <si>
    <t xml:space="preserve">      4100A8A0</t>
  </si>
  <si>
    <t xml:space="preserve">      0200A524</t>
  </si>
  <si>
    <t xml:space="preserve">      0100C624</t>
  </si>
  <si>
    <t xml:space="preserve">      F7FFE015</t>
  </si>
  <si>
    <t xml:space="preserve">      6E002E26</t>
  </si>
  <si>
    <t xml:space="preserve">      06800D3C</t>
  </si>
  <si>
    <t xml:space="preserve">      8261AD25</t>
  </si>
  <si>
    <t xml:space="preserve">      0200A895</t>
  </si>
  <si>
    <t xml:space="preserve">      4000A690</t>
  </si>
  <si>
    <t xml:space="preserve">      0800C010</t>
  </si>
  <si>
    <t xml:space="preserve">      2138ED00</t>
  </si>
  <si>
    <t xml:space="preserve">      0000E794</t>
  </si>
  <si>
    <t xml:space="preserve">      0000C995</t>
  </si>
  <si>
    <t xml:space="preserve">      2238E800</t>
  </si>
  <si>
    <t xml:space="preserve">      2148E900</t>
  </si>
  <si>
    <t xml:space="preserve">      0000C9A5</t>
  </si>
  <si>
    <t xml:space="preserve">      2800C9A5</t>
  </si>
  <si>
    <t xml:space="preserve">      0200CE25</t>
  </si>
  <si>
    <t xml:space="preserve">      F2FFE015</t>
  </si>
  <si>
    <t xml:space="preserve">      00002292</t>
  </si>
  <si>
    <t xml:space="preserve">      8000422C</t>
  </si>
  <si>
    <t xml:space="preserve">      05004010</t>
  </si>
  <si>
    <t xml:space="preserve">      06002290</t>
  </si>
  <si>
    <t xml:space="preserve">      0B008990</t>
  </si>
  <si>
    <t xml:space="preserve">      C2480900</t>
  </si>
  <si>
    <t xml:space="preserve">      40480900</t>
  </si>
  <si>
    <t xml:space="preserve">      3000A88C</t>
  </si>
  <si>
    <t xml:space="preserve">      0C002794</t>
  </si>
  <si>
    <t xml:space="preserve">      FFFF0724</t>
  </si>
  <si>
    <t xml:space="preserve">      64000834</t>
  </si>
  <si>
    <t xml:space="preserve">      21483101</t>
  </si>
  <si>
    <t xml:space="preserve">      1B00E800</t>
  </si>
  <si>
    <t xml:space="preserve">      6E002A95</t>
  </si>
  <si>
    <t xml:space="preserve">      FFFF0834</t>
  </si>
  <si>
    <t xml:space="preserve">      2150EA00</t>
  </si>
  <si>
    <t xml:space="preserve">      2B404801</t>
  </si>
  <si>
    <t xml:space="preserve">      FFFF0A34</t>
  </si>
  <si>
    <t xml:space="preserve">      6E002AA5</t>
  </si>
  <si>
    <t xml:space="preserve">      96002AA5</t>
  </si>
  <si>
    <t xml:space="preserve">      3400A68F</t>
  </si>
  <si>
    <t xml:space="preserve">      0A002794</t>
  </si>
  <si>
    <t xml:space="preserve">      1900C700</t>
  </si>
  <si>
    <t xml:space="preserve">      10300000</t>
  </si>
  <si>
    <t xml:space="preserve">      FFFF0624</t>
  </si>
  <si>
    <t xml:space="preserve">      28000F34</t>
  </si>
  <si>
    <t xml:space="preserve">      12200000</t>
  </si>
  <si>
    <t xml:space="preserve">      0080063C</t>
  </si>
  <si>
    <t xml:space="preserve">      24308600</t>
  </si>
  <si>
    <t xml:space="preserve">      2520C000</t>
  </si>
  <si>
    <t xml:space="preserve">      4000A4AF</t>
  </si>
  <si>
    <t xml:space="preserve">      4400A5AF</t>
  </si>
  <si>
    <t xml:space="preserve">      4800A6AF</t>
  </si>
  <si>
    <t xml:space="preserve">      4C00A7AF</t>
  </si>
  <si>
    <t xml:space="preserve">      5000ABAF</t>
  </si>
  <si>
    <t xml:space="preserve">      5400ACAF</t>
  </si>
  <si>
    <t xml:space="preserve">      5800ADAF</t>
  </si>
  <si>
    <t xml:space="preserve">      5C00AEAF</t>
  </si>
  <si>
    <t xml:space="preserve">      6000AFAF</t>
  </si>
  <si>
    <t xml:space="preserve">      1F80043C</t>
  </si>
  <si>
    <t xml:space="preserve">      50058424</t>
  </si>
  <si>
    <t xml:space="preserve">      25280002</t>
  </si>
  <si>
    <t xml:space="preserve">      356A010C</t>
  </si>
  <si>
    <t xml:space="preserve">      01000634</t>
  </si>
  <si>
    <t xml:space="preserve">      4000A48F</t>
  </si>
  <si>
    <t xml:space="preserve">      4400A58F</t>
  </si>
  <si>
    <t xml:space="preserve">      4800A68F</t>
  </si>
  <si>
    <t xml:space="preserve">      4C00A78F</t>
  </si>
  <si>
    <t xml:space="preserve">      5000AB8F</t>
  </si>
  <si>
    <t xml:space="preserve">      5400AC8F</t>
  </si>
  <si>
    <t xml:space="preserve">      5800AD8F</t>
  </si>
  <si>
    <t xml:space="preserve">      5C00AE8F</t>
  </si>
  <si>
    <t xml:space="preserve">      6000AF8F</t>
  </si>
  <si>
    <t xml:space="preserve">      28002892</t>
  </si>
  <si>
    <t xml:space="preserve">      29002992</t>
  </si>
  <si>
    <t xml:space="preserve">      2A002A92</t>
  </si>
  <si>
    <t xml:space="preserve">      00440800</t>
  </si>
  <si>
    <t xml:space="preserve">      004A0900</t>
  </si>
  <si>
    <t xml:space="preserve">      21600A01</t>
  </si>
  <si>
    <t xml:space="preserve">      25700000</t>
  </si>
  <si>
    <t xml:space="preserve">      8000083C</t>
  </si>
  <si>
    <t xml:space="preserve">      24408801</t>
  </si>
  <si>
    <t xml:space="preserve">      13000011</t>
  </si>
  <si>
    <t xml:space="preserve">      40600C00</t>
  </si>
  <si>
    <t xml:space="preserve">      40400E00</t>
  </si>
  <si>
    <t xml:space="preserve">      21581101</t>
  </si>
  <si>
    <t xml:space="preserve">      6E006595</t>
  </si>
  <si>
    <t xml:space="preserve">      1B008F00</t>
  </si>
  <si>
    <t xml:space="preserve">      0200E724</t>
  </si>
  <si>
    <t xml:space="preserve">      0100083C</t>
  </si>
  <si>
    <t xml:space="preserve">      2128A200</t>
  </si>
  <si>
    <t xml:space="preserve">      2230C200</t>
  </si>
  <si>
    <t xml:space="preserve">      2B38A800</t>
  </si>
  <si>
    <t xml:space="preserve">      FFFF0534</t>
  </si>
  <si>
    <t xml:space="preserve">      6E0065A5</t>
  </si>
  <si>
    <t xml:space="preserve">      960065A5</t>
  </si>
  <si>
    <t xml:space="preserve">      1500C829</t>
  </si>
  <si>
    <t xml:space="preserve">      E8FF0015</t>
  </si>
  <si>
    <t xml:space="preserve">      C7FFC01C</t>
  </si>
  <si>
    <t xml:space="preserve">      0800EF25</t>
  </si>
  <si>
    <t xml:space="preserve">      14000634</t>
  </si>
  <si>
    <t xml:space="preserve">      6C00A0AC</t>
  </si>
  <si>
    <t xml:space="preserve">      FDFFC014</t>
  </si>
  <si>
    <t xml:space="preserve">      FCFFC624</t>
  </si>
  <si>
    <t xml:space="preserve">      03002E90</t>
  </si>
  <si>
    <t xml:space="preserve">      A500C011</t>
  </si>
  <si>
    <t xml:space="preserve">      21500A01</t>
  </si>
  <si>
    <t xml:space="preserve">      6C00AAAF</t>
  </si>
  <si>
    <t xml:space="preserve">      0440EA00</t>
  </si>
  <si>
    <t xml:space="preserve">      8000093C</t>
  </si>
  <si>
    <t xml:space="preserve">      24280901</t>
  </si>
  <si>
    <t xml:space="preserve">      9300A010</t>
  </si>
  <si>
    <t xml:space="preserve">      0D00E014</t>
  </si>
  <si>
    <t xml:space="preserve">      0500EB24</t>
  </si>
  <si>
    <t xml:space="preserve">      02002592</t>
  </si>
  <si>
    <t xml:space="preserve">      4A00A82C</t>
  </si>
  <si>
    <t xml:space="preserve">      08000011</t>
  </si>
  <si>
    <t xml:space="preserve">      0680083C</t>
  </si>
  <si>
    <t xml:space="preserve">      B8100825</t>
  </si>
  <si>
    <t xml:space="preserve">      40490500</t>
  </si>
  <si>
    <t xml:space="preserve">      00510500</t>
  </si>
  <si>
    <t xml:space="preserve">      00000B91</t>
  </si>
  <si>
    <t xml:space="preserve">      2508A003</t>
  </si>
  <si>
    <t xml:space="preserve">      15000234</t>
  </si>
  <si>
    <t xml:space="preserve">      400023A0</t>
  </si>
  <si>
    <t xml:space="preserve">      FCFF4014</t>
  </si>
  <si>
    <t xml:space="preserve">      FFFF4224</t>
  </si>
  <si>
    <t xml:space="preserve">      15000534</t>
  </si>
  <si>
    <t xml:space="preserve">      0100A824</t>
  </si>
  <si>
    <t xml:space="preserve">      1B004800</t>
  </si>
  <si>
    <t xml:space="preserve">      21102200</t>
  </si>
  <si>
    <t xml:space="preserve">      21182500</t>
  </si>
  <si>
    <t xml:space="preserve">      40004890</t>
  </si>
  <si>
    <t xml:space="preserve">      40006990</t>
  </si>
  <si>
    <t xml:space="preserve">      400068A0</t>
  </si>
  <si>
    <t xml:space="preserve">      400049A0</t>
  </si>
  <si>
    <t xml:space="preserve">      0200A82C</t>
  </si>
  <si>
    <t xml:space="preserve">      F2FF0011</t>
  </si>
  <si>
    <t xml:space="preserve">      FFFFA524</t>
  </si>
  <si>
    <t xml:space="preserve">      0680023C</t>
  </si>
  <si>
    <t xml:space="preserve">      944A4224</t>
  </si>
  <si>
    <t xml:space="preserve">      00190B00</t>
  </si>
  <si>
    <t xml:space="preserve">      C0180B00</t>
  </si>
  <si>
    <t xml:space="preserve">      21584B00</t>
  </si>
  <si>
    <t xml:space="preserve">      4000AD90</t>
  </si>
  <si>
    <t xml:space="preserve">      40180700</t>
  </si>
  <si>
    <t xml:space="preserve">      21186700</t>
  </si>
  <si>
    <t xml:space="preserve">      21187100</t>
  </si>
  <si>
    <t xml:space="preserve">      2B006890</t>
  </si>
  <si>
    <t xml:space="preserve">      2C006990</t>
  </si>
  <si>
    <t xml:space="preserve">      2D006A90</t>
  </si>
  <si>
    <t xml:space="preserve">      0440AC01</t>
  </si>
  <si>
    <t xml:space="preserve">      24480901</t>
  </si>
  <si>
    <t xml:space="preserve">      50002015</t>
  </si>
  <si>
    <t xml:space="preserve">      00006891</t>
  </si>
  <si>
    <t xml:space="preserve">      00006991</t>
  </si>
  <si>
    <t xml:space="preserve">      02006A91</t>
  </si>
  <si>
    <t xml:space="preserve">      0450A801</t>
  </si>
  <si>
    <t xml:space="preserve">      24504901</t>
  </si>
  <si>
    <t xml:space="preserve">      00010824</t>
  </si>
  <si>
    <t xml:space="preserve">      21506D01</t>
  </si>
  <si>
    <t xml:space="preserve">      03004991</t>
  </si>
  <si>
    <t xml:space="preserve">      3B000011</t>
  </si>
  <si>
    <t xml:space="preserve">      F0EB2925</t>
  </si>
  <si>
    <t xml:space="preserve">      C0500800</t>
  </si>
  <si>
    <t xml:space="preserve">      03002A91</t>
  </si>
  <si>
    <t xml:space="preserve">      1380033C</t>
  </si>
  <si>
    <t xml:space="preserve">      80004A31</t>
  </si>
  <si>
    <t xml:space="preserve">      05004011</t>
  </si>
  <si>
    <t xml:space="preserve">      A0FD6334</t>
  </si>
  <si>
    <t xml:space="preserve">      04006690</t>
  </si>
  <si>
    <t xml:space="preserve">      2F00C010</t>
  </si>
  <si>
    <t xml:space="preserve">      05006390</t>
  </si>
  <si>
    <t xml:space="preserve">      0400CE14</t>
  </si>
  <si>
    <t xml:space="preserve">      02002A91</t>
  </si>
  <si>
    <t xml:space="preserve">      02006010</t>
  </si>
  <si>
    <t xml:space="preserve">      C0510A00</t>
  </si>
  <si>
    <t xml:space="preserve">      64000334</t>
  </si>
  <si>
    <t xml:space="preserve">      21104A00</t>
  </si>
  <si>
    <t xml:space="preserve">      6400422C</t>
  </si>
  <si>
    <t xml:space="preserve">      21004014</t>
  </si>
  <si>
    <t xml:space="preserve">      00002A95</t>
  </si>
  <si>
    <t xml:space="preserve">      40300700</t>
  </si>
  <si>
    <t xml:space="preserve">      2130D100</t>
  </si>
  <si>
    <t xml:space="preserve">      6E00C994</t>
  </si>
  <si>
    <t xml:space="preserve">      2B182A01</t>
  </si>
  <si>
    <t xml:space="preserve">      1A006014</t>
  </si>
  <si>
    <t xml:space="preserve">      22182A01</t>
  </si>
  <si>
    <t xml:space="preserve">      6E00C3A4</t>
  </si>
  <si>
    <t xml:space="preserve">      8000033C</t>
  </si>
  <si>
    <t xml:space="preserve">      0618A301</t>
  </si>
  <si>
    <t xml:space="preserve">      25606C00</t>
  </si>
  <si>
    <t xml:space="preserve">      2D006CA0</t>
  </si>
  <si>
    <t xml:space="preserve">      2C006CA0</t>
  </si>
  <si>
    <t xml:space="preserve">      2B006CA0</t>
  </si>
  <si>
    <t xml:space="preserve">      5AFE0325</t>
  </si>
  <si>
    <t xml:space="preserve">      0B006004</t>
  </si>
  <si>
    <t xml:space="preserve">      08000A34</t>
  </si>
  <si>
    <t xml:space="preserve">      1B006A00</t>
  </si>
  <si>
    <t xml:space="preserve">      10500000</t>
  </si>
  <si>
    <t xml:space="preserve">      01000834</t>
  </si>
  <si>
    <t xml:space="preserve">      04504801</t>
  </si>
  <si>
    <t xml:space="preserve">      21487D00</t>
  </si>
  <si>
    <t xml:space="preserve">      70002391</t>
  </si>
  <si>
    <t xml:space="preserve">      25186A00</t>
  </si>
  <si>
    <t xml:space="preserve">      700023A1</t>
  </si>
  <si>
    <t xml:space="preserve">      1500E32D</t>
  </si>
  <si>
    <t xml:space="preserve">      9EFF6014</t>
  </si>
  <si>
    <t xml:space="preserve">      1300E32C</t>
  </si>
  <si>
    <t xml:space="preserve">      5FFF6014</t>
  </si>
  <si>
    <t xml:space="preserve">      F3FD0408</t>
  </si>
  <si>
    <t xml:space="preserve">      6C00A68F</t>
  </si>
  <si>
    <t xml:space="preserve">      10000734</t>
  </si>
  <si>
    <t xml:space="preserve">      2438C700</t>
  </si>
  <si>
    <t xml:space="preserve">      2330C700</t>
  </si>
  <si>
    <t xml:space="preserve">      00002792</t>
  </si>
  <si>
    <t xml:space="preserve">      02002892</t>
  </si>
  <si>
    <t xml:space="preserve">      8000E22C</t>
  </si>
  <si>
    <t xml:space="preserve">      03004014</t>
  </si>
  <si>
    <t xml:space="preserve">      8000023C</t>
  </si>
  <si>
    <t xml:space="preserve">      B6FF0325</t>
  </si>
  <si>
    <t xml:space="preserve">      06106200</t>
  </si>
  <si>
    <t xml:space="preserve">      2438C200</t>
  </si>
  <si>
    <t xml:space="preserve">      6C00A6AF</t>
  </si>
  <si>
    <t xml:space="preserve">      25302002</t>
  </si>
  <si>
    <t xml:space="preserve">      25580000</t>
  </si>
  <si>
    <t xml:space="preserve">      03000C34</t>
  </si>
  <si>
    <t xml:space="preserve">      6C00A88C</t>
  </si>
  <si>
    <t xml:space="preserve">      25200000</t>
  </si>
  <si>
    <t xml:space="preserve">      25180001</t>
  </si>
  <si>
    <t xml:space="preserve">      06006010</t>
  </si>
  <si>
    <t xml:space="preserve">      01006730</t>
  </si>
  <si>
    <t xml:space="preserve">      42180300</t>
  </si>
  <si>
    <t xml:space="preserve">      FCFFE010</t>
  </si>
  <si>
    <t xml:space="preserve">      B0FE0408</t>
  </si>
  <si>
    <t xml:space="preserve">      01008424</t>
  </si>
  <si>
    <t xml:space="preserve">      0E008010</t>
  </si>
  <si>
    <t xml:space="preserve">      1B004400</t>
  </si>
  <si>
    <t xml:space="preserve">      01000731</t>
  </si>
  <si>
    <t xml:space="preserve">      42400800</t>
  </si>
  <si>
    <t xml:space="preserve">      FDFFE010</t>
  </si>
  <si>
    <t xml:space="preserve">      03004010</t>
  </si>
  <si>
    <t xml:space="preserve">      BCFE0408</t>
  </si>
  <si>
    <t xml:space="preserve">      85018424</t>
  </si>
  <si>
    <t xml:space="preserve">      21508B00</t>
  </si>
  <si>
    <t xml:space="preserve">      6C00AAAC</t>
  </si>
  <si>
    <t xml:space="preserve">      20006B25</t>
  </si>
  <si>
    <t xml:space="preserve">      E0FF8015</t>
  </si>
  <si>
    <t xml:space="preserve">      FFFF8C25</t>
  </si>
  <si>
    <t xml:space="preserve">      6C00A28F</t>
  </si>
  <si>
    <t xml:space="preserve">      7000A38F</t>
  </si>
  <si>
    <t xml:space="preserve">      A2010434</t>
  </si>
  <si>
    <t xml:space="preserve">      23108200</t>
  </si>
  <si>
    <t xml:space="preserve">      070022A2</t>
  </si>
  <si>
    <t xml:space="preserve">      080023A6</t>
  </si>
  <si>
    <t xml:space="preserve">      7400A28F</t>
  </si>
  <si>
    <t xml:space="preserve">      7800A38F</t>
  </si>
  <si>
    <t xml:space="preserve">      0A0022A6</t>
  </si>
  <si>
    <t xml:space="preserve">      0C0023A6</t>
  </si>
  <si>
    <t xml:space="preserve">      8800A28F</t>
  </si>
  <si>
    <t xml:space="preserve">      8C00A38F</t>
  </si>
  <si>
    <t xml:space="preserve">      9000A48F</t>
  </si>
  <si>
    <t xml:space="preserve">      9400A58F</t>
  </si>
  <si>
    <t xml:space="preserve">      9800A68F</t>
  </si>
  <si>
    <t xml:space="preserve">      9C00A78F</t>
  </si>
  <si>
    <t xml:space="preserve">      A000A88F</t>
  </si>
  <si>
    <t xml:space="preserve">      A400A98F</t>
  </si>
  <si>
    <t xml:space="preserve">      A800AA8F</t>
  </si>
  <si>
    <t xml:space="preserve">      AC00AB8F</t>
  </si>
  <si>
    <t xml:space="preserve">      B000AC8F</t>
  </si>
  <si>
    <t xml:space="preserve">      B400AD8F</t>
  </si>
  <si>
    <t xml:space="preserve">      B800AE8F</t>
  </si>
  <si>
    <t xml:space="preserve">      BC00AF8F</t>
  </si>
  <si>
    <t xml:space="preserve">      8E820408</t>
  </si>
  <si>
    <t xml:space="preserve">      D000BD27</t>
  </si>
  <si>
    <t xml:space="preserve">      2800B2AF</t>
  </si>
  <si>
    <t xml:space="preserve">      2C00BFAF</t>
  </si>
  <si>
    <t xml:space="preserve">      1980023C</t>
  </si>
  <si>
    <t xml:space="preserve">      0C525284</t>
  </si>
  <si>
    <t xml:space="preserve">      0300422E</t>
  </si>
  <si>
    <t xml:space="preserve">      60004010</t>
  </si>
  <si>
    <t xml:space="preserve">      1A80013C</t>
  </si>
  <si>
    <t xml:space="preserve">      04A2298C</t>
  </si>
  <si>
    <t xml:space="preserve">      08A22A8C</t>
  </si>
  <si>
    <t xml:space="preserve">      0C00028D</t>
  </si>
  <si>
    <t xml:space="preserve">      1D80013C</t>
  </si>
  <si>
    <t xml:space="preserve">      84D72384</t>
  </si>
  <si>
    <t xml:space="preserve">      4D006614</t>
  </si>
  <si>
    <t xml:space="preserve">      38002011</t>
  </si>
  <si>
    <t xml:space="preserve">      0580033C</t>
  </si>
  <si>
    <t xml:space="preserve">      1877638C</t>
  </si>
  <si>
    <t xml:space="preserve">      04002A11</t>
  </si>
  <si>
    <t xml:space="preserve">      1800248C</t>
  </si>
  <si>
    <t xml:space="preserve">      10006524</t>
  </si>
  <si>
    <t xml:space="preserve">      11FF0408</t>
  </si>
  <si>
    <t xml:space="preserve">      180025AC</t>
  </si>
  <si>
    <t xml:space="preserve">      22206400</t>
  </si>
  <si>
    <t xml:space="preserve">      FEFF8424</t>
  </si>
  <si>
    <t xml:space="preserve">      2D008004</t>
  </si>
  <si>
    <t xml:space="preserve">      180023AC</t>
  </si>
  <si>
    <t xml:space="preserve">      06006914</t>
  </si>
  <si>
    <t xml:space="preserve">      01000334</t>
  </si>
  <si>
    <t xml:space="preserve">      0A000334</t>
  </si>
  <si>
    <t xml:space="preserve">      3CFF0408</t>
  </si>
  <si>
    <t xml:space="preserve">      04000334</t>
  </si>
  <si>
    <t xml:space="preserve">      C0180200</t>
  </si>
  <si>
    <t xml:space="preserve">      21104200</t>
  </si>
  <si>
    <t xml:space="preserve">      17006914</t>
  </si>
  <si>
    <t xml:space="preserve">      08000334</t>
  </si>
  <si>
    <t xml:space="preserve">      E8030434</t>
  </si>
  <si>
    <t xml:space="preserve">      05000534</t>
  </si>
  <si>
    <t xml:space="preserve">      21308700</t>
  </si>
  <si>
    <t xml:space="preserve">      2A304600</t>
  </si>
  <si>
    <t xml:space="preserve">      0500C010</t>
  </si>
  <si>
    <t xml:space="preserve">      01000624</t>
  </si>
  <si>
    <t xml:space="preserve">      0B00C710</t>
  </si>
  <si>
    <t xml:space="preserve">      23304300</t>
  </si>
  <si>
    <t xml:space="preserve">      36FF0408</t>
  </si>
  <si>
    <t xml:space="preserve">      40300300</t>
  </si>
  <si>
    <t xml:space="preserve">      C0180300</t>
  </si>
  <si>
    <t xml:space="preserve">      21186600</t>
  </si>
  <si>
    <t xml:space="preserve">      40300400</t>
  </si>
  <si>
    <t xml:space="preserve">      C0200400</t>
  </si>
  <si>
    <t xml:space="preserve">      21208600</t>
  </si>
  <si>
    <t xml:space="preserve">      F1FFA014</t>
  </si>
  <si>
    <t xml:space="preserve">      2510C000</t>
  </si>
  <si>
    <t xml:space="preserve">      15006914</t>
  </si>
  <si>
    <t xml:space="preserve">      01000724</t>
  </si>
  <si>
    <t xml:space="preserve">      23FF0408</t>
  </si>
  <si>
    <t xml:space="preserve">      80281200</t>
  </si>
  <si>
    <t xml:space="preserve">      21282500</t>
  </si>
  <si>
    <t xml:space="preserve">      0000A38C</t>
  </si>
  <si>
    <t xml:space="preserve">      1400248C</t>
  </si>
  <si>
    <t xml:space="preserve">      2A284300</t>
  </si>
  <si>
    <t xml:space="preserve">      0200A010</t>
  </si>
  <si>
    <t xml:space="preserve">      25106000</t>
  </si>
  <si>
    <t xml:space="preserve">      2A288200</t>
  </si>
  <si>
    <t xml:space="preserve">      0C0002AD</t>
  </si>
  <si>
    <t xml:space="preserve">      04D122AC</t>
  </si>
  <si>
    <t xml:space="preserve">      0800A38F</t>
  </si>
  <si>
    <t xml:space="preserve">      0C00A48F</t>
  </si>
  <si>
    <t xml:space="preserve">      1000A58F</t>
  </si>
  <si>
    <t xml:space="preserve">      1400A68F</t>
  </si>
  <si>
    <t xml:space="preserve">      1800A78F</t>
  </si>
  <si>
    <t xml:space="preserve">      1C00A88F</t>
  </si>
  <si>
    <t xml:space="preserve">      2000A98F</t>
  </si>
  <si>
    <t xml:space="preserve">      2400AA8F</t>
  </si>
  <si>
    <t xml:space="preserve">      2C00BF8F</t>
  </si>
  <si>
    <t xml:space="preserve">      A7E30408</t>
  </si>
  <si>
    <t xml:space="preserve">      2800B28F</t>
  </si>
  <si>
    <t xml:space="preserve">      13F80634</t>
  </si>
  <si>
    <t xml:space="preserve">      04006010</t>
  </si>
  <si>
    <t xml:space="preserve">      01000434</t>
  </si>
  <si>
    <t xml:space="preserve">      23F80634</t>
  </si>
  <si>
    <t xml:space="preserve">      00000434</t>
  </si>
  <si>
    <t xml:space="preserve">      33E10408</t>
  </si>
  <si>
    <t>Here paste the ASCII Hex of bytes 0x4F000 to 0x56FFF (EoF) of your SCUS_942.21</t>
  </si>
  <si>
    <t xml:space="preserve">  &lt;Patch name="Soldier Office Upgrade 1.02"&gt;</t>
  </si>
  <si>
    <t xml:space="preserve">      2B300601</t>
  </si>
  <si>
    <t xml:space="preserve">      1A00C014</t>
  </si>
  <si>
    <t xml:space="preserve">    &lt;Location file="WORLD_WORLD_BIN" offset="58498"&gt;</t>
  </si>
  <si>
    <t>Soldier Office Upgrade v1.02 by Xifanie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</si>
</sst>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0"/>
    <numFmt numFmtId="166" formatCode="0.0%"/>
    <numFmt numFmtId="167" formatCode="0&quot;/63&quot;"/>
    <numFmt numFmtId="168" formatCode="#,##0\ &quot;points&quot;"/>
    <numFmt numFmtId="169" formatCode="#,##0&quot; p.&quot;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"/>
      <family val="3"/>
    </font>
    <font>
      <sz val="8"/>
      <name val="Tahoma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sz val="16"/>
      <color theme="1"/>
      <name val="Lucida Console"/>
      <family val="3"/>
    </font>
    <font>
      <sz val="11"/>
      <color theme="1"/>
      <name val="Lucida Console"/>
      <family val="3"/>
    </font>
    <font>
      <sz val="22"/>
      <color theme="1"/>
      <name val="Lao UI"/>
      <family val="2"/>
    </font>
    <font>
      <sz val="17"/>
      <color theme="1"/>
      <name val="Lucida Console"/>
      <family val="3"/>
    </font>
    <font>
      <b/>
      <sz val="11"/>
      <color theme="1"/>
      <name val="Lucida Console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Eras Demi ITC"/>
      <family val="2"/>
    </font>
  </fonts>
  <fills count="3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C6E5"/>
        <bgColor indexed="64"/>
      </patternFill>
    </fill>
    <fill>
      <patternFill patternType="solid">
        <fgColor rgb="FFF1A9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82E5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B2E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0" xfId="0" applyFill="1" applyBorder="1"/>
    <xf numFmtId="0" fontId="8" fillId="5" borderId="0" xfId="0" applyFont="1" applyFill="1" applyBorder="1"/>
    <xf numFmtId="0" fontId="8" fillId="5" borderId="11" xfId="0" applyFont="1" applyFill="1" applyBorder="1"/>
    <xf numFmtId="0" fontId="7" fillId="5" borderId="0" xfId="0" applyFont="1" applyFill="1" applyBorder="1" applyAlignment="1">
      <alignment vertical="center"/>
    </xf>
    <xf numFmtId="0" fontId="14" fillId="3" borderId="13" xfId="0" applyFont="1" applyFill="1" applyBorder="1"/>
    <xf numFmtId="0" fontId="5" fillId="0" borderId="0" xfId="0" applyFont="1" applyAlignment="1">
      <alignment horizontal="center"/>
    </xf>
    <xf numFmtId="0" fontId="0" fillId="8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1" fillId="16" borderId="14" xfId="0" applyFont="1" applyFill="1" applyBorder="1" applyAlignment="1">
      <alignment horizontal="center" textRotation="90"/>
    </xf>
    <xf numFmtId="0" fontId="1" fillId="16" borderId="15" xfId="0" applyFont="1" applyFill="1" applyBorder="1" applyAlignment="1">
      <alignment horizontal="center" textRotation="90"/>
    </xf>
    <xf numFmtId="0" fontId="1" fillId="16" borderId="16" xfId="0" applyFont="1" applyFill="1" applyBorder="1" applyAlignment="1">
      <alignment horizontal="center" textRotation="90"/>
    </xf>
    <xf numFmtId="0" fontId="1" fillId="4" borderId="16" xfId="0" applyFont="1" applyFill="1" applyBorder="1" applyAlignment="1">
      <alignment horizontal="center" textRotation="90"/>
    </xf>
    <xf numFmtId="0" fontId="1" fillId="9" borderId="15" xfId="0" applyFont="1" applyFill="1" applyBorder="1" applyAlignment="1">
      <alignment horizontal="center" textRotation="90"/>
    </xf>
    <xf numFmtId="0" fontId="1" fillId="13" borderId="16" xfId="0" applyFont="1" applyFill="1" applyBorder="1" applyAlignment="1">
      <alignment horizontal="center" textRotation="90"/>
    </xf>
    <xf numFmtId="0" fontId="1" fillId="5" borderId="15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1" fillId="21" borderId="15" xfId="0" applyFont="1" applyFill="1" applyBorder="1" applyAlignment="1">
      <alignment horizontal="center" textRotation="90"/>
    </xf>
    <xf numFmtId="0" fontId="0" fillId="14" borderId="0" xfId="0" applyFill="1" applyBorder="1" applyAlignment="1">
      <alignment horizontal="center"/>
    </xf>
    <xf numFmtId="0" fontId="1" fillId="5" borderId="13" xfId="0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6" xfId="0" applyFill="1" applyBorder="1"/>
    <xf numFmtId="0" fontId="5" fillId="0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textRotation="90"/>
    </xf>
    <xf numFmtId="0" fontId="1" fillId="2" borderId="13" xfId="0" applyFont="1" applyFill="1" applyBorder="1" applyAlignment="1">
      <alignment horizontal="center" textRotation="90"/>
    </xf>
    <xf numFmtId="0" fontId="0" fillId="12" borderId="13" xfId="0" applyFill="1" applyBorder="1" applyAlignment="1">
      <alignment horizontal="center"/>
    </xf>
    <xf numFmtId="0" fontId="1" fillId="19" borderId="16" xfId="0" applyFont="1" applyFill="1" applyBorder="1" applyAlignment="1">
      <alignment horizontal="center" textRotation="90" wrapText="1"/>
    </xf>
    <xf numFmtId="0" fontId="0" fillId="19" borderId="16" xfId="0" applyFill="1" applyBorder="1" applyAlignment="1">
      <alignment horizontal="center"/>
    </xf>
    <xf numFmtId="3" fontId="0" fillId="27" borderId="13" xfId="0" applyNumberFormat="1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1" fillId="16" borderId="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166" fontId="0" fillId="0" borderId="0" xfId="0" applyNumberFormat="1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5" fillId="0" borderId="0" xfId="0" applyFont="1"/>
    <xf numFmtId="0" fontId="1" fillId="2" borderId="13" xfId="0" applyFon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166" fontId="0" fillId="17" borderId="13" xfId="0" applyNumberFormat="1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2" fontId="0" fillId="17" borderId="13" xfId="0" applyNumberFormat="1" applyFill="1" applyBorder="1" applyAlignment="1">
      <alignment horizontal="center"/>
    </xf>
    <xf numFmtId="9" fontId="0" fillId="17" borderId="13" xfId="0" applyNumberFormat="1" applyFill="1" applyBorder="1" applyAlignment="1">
      <alignment horizontal="center"/>
    </xf>
    <xf numFmtId="165" fontId="16" fillId="9" borderId="13" xfId="0" applyNumberFormat="1" applyFont="1" applyFill="1" applyBorder="1" applyAlignment="1">
      <alignment horizontal="center" textRotation="90"/>
    </xf>
    <xf numFmtId="1" fontId="0" fillId="11" borderId="18" xfId="0" applyNumberFormat="1" applyFont="1" applyFill="1" applyBorder="1" applyAlignment="1">
      <alignment horizontal="center"/>
    </xf>
    <xf numFmtId="1" fontId="0" fillId="11" borderId="19" xfId="0" applyNumberFormat="1" applyFont="1" applyFill="1" applyBorder="1" applyAlignment="1">
      <alignment horizontal="center"/>
    </xf>
    <xf numFmtId="1" fontId="0" fillId="11" borderId="20" xfId="0" applyNumberFormat="1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right"/>
    </xf>
    <xf numFmtId="0" fontId="16" fillId="7" borderId="13" xfId="0" applyFont="1" applyFill="1" applyBorder="1" applyAlignment="1">
      <alignment horizontal="right"/>
    </xf>
    <xf numFmtId="0" fontId="16" fillId="9" borderId="13" xfId="0" applyFont="1" applyFill="1" applyBorder="1" applyAlignment="1">
      <alignment horizontal="right"/>
    </xf>
    <xf numFmtId="0" fontId="0" fillId="14" borderId="13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1" fillId="16" borderId="13" xfId="0" quotePrefix="1" applyFont="1" applyFill="1" applyBorder="1" applyAlignment="1">
      <alignment horizontal="right"/>
    </xf>
    <xf numFmtId="0" fontId="1" fillId="16" borderId="13" xfId="0" applyFont="1" applyFill="1" applyBorder="1" applyAlignment="1">
      <alignment horizontal="right"/>
    </xf>
    <xf numFmtId="0" fontId="0" fillId="17" borderId="17" xfId="0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0" fillId="17" borderId="0" xfId="0" applyNumberFormat="1" applyFont="1" applyFill="1" applyBorder="1" applyAlignment="1">
      <alignment horizontal="center"/>
    </xf>
    <xf numFmtId="9" fontId="0" fillId="17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vertical="center"/>
    </xf>
    <xf numFmtId="167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28" borderId="13" xfId="0" applyFont="1" applyFill="1" applyBorder="1" applyAlignment="1">
      <alignment horizontal="center"/>
    </xf>
    <xf numFmtId="3" fontId="0" fillId="19" borderId="16" xfId="0" applyNumberFormat="1" applyFill="1" applyBorder="1" applyAlignment="1">
      <alignment horizontal="center"/>
    </xf>
    <xf numFmtId="0" fontId="0" fillId="0" borderId="0" xfId="0" applyFont="1" applyAlignment="1"/>
    <xf numFmtId="1" fontId="0" fillId="0" borderId="0" xfId="0" applyNumberFormat="1" applyAlignment="1">
      <alignment horizontal="center"/>
    </xf>
    <xf numFmtId="0" fontId="1" fillId="18" borderId="15" xfId="0" applyFont="1" applyFill="1" applyBorder="1" applyAlignment="1">
      <alignment horizontal="center" vertical="center"/>
    </xf>
    <xf numFmtId="0" fontId="1" fillId="23" borderId="14" xfId="0" applyFont="1" applyFill="1" applyBorder="1" applyAlignment="1">
      <alignment horizontal="center" vertical="center" wrapText="1"/>
    </xf>
    <xf numFmtId="0" fontId="1" fillId="23" borderId="16" xfId="0" applyFont="1" applyFill="1" applyBorder="1" applyAlignment="1">
      <alignment horizontal="center" vertical="center" wrapText="1"/>
    </xf>
    <xf numFmtId="167" fontId="0" fillId="10" borderId="14" xfId="0" applyNumberFormat="1" applyFont="1" applyFill="1" applyBorder="1" applyAlignment="1" applyProtection="1">
      <alignment horizontal="center"/>
      <protection locked="0"/>
    </xf>
    <xf numFmtId="3" fontId="0" fillId="10" borderId="13" xfId="0" applyNumberFormat="1" applyFill="1" applyBorder="1" applyAlignment="1" applyProtection="1">
      <alignment horizontal="center"/>
      <protection locked="0"/>
    </xf>
    <xf numFmtId="3" fontId="0" fillId="10" borderId="13" xfId="0" applyNumberFormat="1" applyFont="1" applyFill="1" applyBorder="1" applyAlignment="1" applyProtection="1">
      <alignment horizontal="center"/>
      <protection locked="0"/>
    </xf>
    <xf numFmtId="0" fontId="0" fillId="10" borderId="13" xfId="0" applyFont="1" applyFill="1" applyBorder="1" applyAlignment="1" applyProtection="1">
      <alignment horizontal="center"/>
      <protection locked="0"/>
    </xf>
    <xf numFmtId="0" fontId="0" fillId="10" borderId="13" xfId="0" applyFill="1" applyBorder="1" applyAlignment="1" applyProtection="1">
      <alignment horizontal="center"/>
      <protection locked="0"/>
    </xf>
    <xf numFmtId="3" fontId="0" fillId="14" borderId="13" xfId="0" applyNumberFormat="1" applyFill="1" applyBorder="1" applyAlignment="1" applyProtection="1">
      <alignment horizontal="center"/>
      <protection locked="0"/>
    </xf>
    <xf numFmtId="0" fontId="0" fillId="14" borderId="13" xfId="0" applyNumberFormat="1" applyFill="1" applyBorder="1" applyAlignment="1" applyProtection="1">
      <alignment horizontal="center"/>
      <protection locked="0"/>
    </xf>
    <xf numFmtId="0" fontId="0" fillId="11" borderId="13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3" fontId="0" fillId="22" borderId="15" xfId="0" applyNumberFormat="1" applyFill="1" applyBorder="1" applyAlignment="1" applyProtection="1">
      <alignment horizontal="center"/>
      <protection locked="0"/>
    </xf>
    <xf numFmtId="3" fontId="0" fillId="22" borderId="16" xfId="0" applyNumberFormat="1" applyFill="1" applyBorder="1" applyAlignment="1" applyProtection="1">
      <alignment horizontal="center"/>
      <protection locked="0"/>
    </xf>
    <xf numFmtId="0" fontId="0" fillId="17" borderId="14" xfId="0" applyFill="1" applyBorder="1" applyAlignment="1" applyProtection="1">
      <alignment horizontal="center"/>
      <protection locked="0"/>
    </xf>
    <xf numFmtId="0" fontId="0" fillId="17" borderId="15" xfId="0" applyFill="1" applyBorder="1" applyAlignment="1" applyProtection="1">
      <alignment horizontal="center"/>
      <protection locked="0"/>
    </xf>
    <xf numFmtId="0" fontId="0" fillId="17" borderId="16" xfId="0" applyFill="1" applyBorder="1" applyAlignment="1" applyProtection="1">
      <alignment horizontal="center"/>
      <protection locked="0"/>
    </xf>
    <xf numFmtId="0" fontId="0" fillId="20" borderId="15" xfId="0" applyFill="1" applyBorder="1" applyAlignment="1" applyProtection="1">
      <alignment horizontal="center"/>
      <protection locked="0"/>
    </xf>
    <xf numFmtId="0" fontId="0" fillId="15" borderId="13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0" fillId="11" borderId="15" xfId="0" applyFill="1" applyBorder="1" applyAlignment="1" applyProtection="1">
      <alignment horizontal="center"/>
      <protection locked="0"/>
    </xf>
    <xf numFmtId="0" fontId="0" fillId="12" borderId="13" xfId="0" applyFill="1" applyBorder="1" applyAlignment="1" applyProtection="1">
      <alignment horizontal="center"/>
      <protection locked="0"/>
    </xf>
    <xf numFmtId="0" fontId="0" fillId="14" borderId="16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64" fontId="0" fillId="12" borderId="13" xfId="0" applyNumberForma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169" fontId="0" fillId="16" borderId="13" xfId="0" applyNumberFormat="1" applyFont="1" applyFill="1" applyBorder="1" applyAlignment="1" applyProtection="1">
      <alignment horizontal="right"/>
    </xf>
    <xf numFmtId="0" fontId="1" fillId="29" borderId="13" xfId="0" applyFont="1" applyFill="1" applyBorder="1" applyAlignment="1">
      <alignment horizontal="center" vertical="center"/>
    </xf>
    <xf numFmtId="3" fontId="5" fillId="30" borderId="13" xfId="0" quotePrefix="1" applyNumberFormat="1" applyFont="1" applyFill="1" applyBorder="1" applyAlignment="1" applyProtection="1">
      <alignment horizontal="center"/>
      <protection locked="0"/>
    </xf>
    <xf numFmtId="3" fontId="5" fillId="30" borderId="13" xfId="0" applyNumberFormat="1" applyFont="1" applyFill="1" applyBorder="1" applyAlignment="1" applyProtection="1">
      <alignment horizontal="center"/>
      <protection locked="0"/>
    </xf>
    <xf numFmtId="3" fontId="5" fillId="30" borderId="15" xfId="0" applyNumberFormat="1" applyFont="1" applyFill="1" applyBorder="1" applyAlignment="1" applyProtection="1">
      <alignment horizontal="center"/>
      <protection locked="0"/>
    </xf>
    <xf numFmtId="0" fontId="0" fillId="14" borderId="16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14" borderId="16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19" fillId="31" borderId="13" xfId="0" applyFont="1" applyFill="1" applyBorder="1" applyAlignment="1">
      <alignment horizontal="center" vertical="center" wrapText="1"/>
    </xf>
    <xf numFmtId="0" fontId="0" fillId="23" borderId="21" xfId="0" applyNumberFormat="1" applyFont="1" applyFill="1" applyBorder="1" applyAlignment="1" applyProtection="1">
      <alignment horizontal="left"/>
      <protection locked="0"/>
    </xf>
    <xf numFmtId="0" fontId="16" fillId="23" borderId="22" xfId="0" applyNumberFormat="1" applyFont="1" applyFill="1" applyBorder="1" applyAlignment="1" applyProtection="1">
      <alignment horizontal="left"/>
      <protection locked="0"/>
    </xf>
    <xf numFmtId="0" fontId="0" fillId="23" borderId="17" xfId="0" applyFont="1" applyFill="1" applyBorder="1" applyAlignment="1" applyProtection="1">
      <alignment horizontal="left"/>
      <protection locked="0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right" indent="1"/>
    </xf>
    <xf numFmtId="0" fontId="1" fillId="7" borderId="14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0" fillId="16" borderId="14" xfId="0" applyFill="1" applyBorder="1" applyAlignment="1">
      <alignment horizontal="right"/>
    </xf>
    <xf numFmtId="0" fontId="0" fillId="16" borderId="16" xfId="0" applyFill="1" applyBorder="1" applyAlignment="1">
      <alignment horizontal="right"/>
    </xf>
    <xf numFmtId="3" fontId="0" fillId="17" borderId="13" xfId="0" applyNumberForma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0" fillId="14" borderId="14" xfId="0" applyFill="1" applyBorder="1" applyAlignment="1" applyProtection="1">
      <alignment horizontal="center"/>
      <protection locked="0"/>
    </xf>
    <xf numFmtId="0" fontId="0" fillId="14" borderId="16" xfId="0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5" borderId="0" xfId="0" quotePrefix="1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0" fontId="7" fillId="5" borderId="10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7" fillId="5" borderId="0" xfId="0" quotePrefix="1" applyFont="1" applyFill="1" applyBorder="1" applyAlignment="1">
      <alignment horizontal="center" vertical="center"/>
    </xf>
    <xf numFmtId="0" fontId="7" fillId="5" borderId="11" xfId="0" quotePrefix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164" fontId="1" fillId="10" borderId="13" xfId="0" applyNumberFormat="1" applyFont="1" applyFill="1" applyBorder="1" applyAlignment="1">
      <alignment horizontal="center"/>
    </xf>
    <xf numFmtId="164" fontId="1" fillId="10" borderId="14" xfId="0" applyNumberFormat="1" applyFont="1" applyFill="1" applyBorder="1" applyAlignment="1">
      <alignment horizontal="center"/>
    </xf>
    <xf numFmtId="164" fontId="1" fillId="10" borderId="15" xfId="0" applyNumberFormat="1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9" fontId="0" fillId="11" borderId="13" xfId="0" applyNumberFormat="1" applyFill="1" applyBorder="1" applyAlignment="1">
      <alignment horizontal="center"/>
    </xf>
    <xf numFmtId="0" fontId="1" fillId="9" borderId="13" xfId="0" applyFont="1" applyFill="1" applyBorder="1" applyAlignment="1">
      <alignment horizontal="right" indent="1"/>
    </xf>
    <xf numFmtId="0" fontId="13" fillId="7" borderId="15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166" fontId="0" fillId="10" borderId="15" xfId="0" applyNumberFormat="1" applyFont="1" applyFill="1" applyBorder="1" applyAlignment="1">
      <alignment horizontal="center"/>
    </xf>
    <xf numFmtId="166" fontId="0" fillId="10" borderId="16" xfId="0" applyNumberFormat="1" applyFont="1" applyFill="1" applyBorder="1" applyAlignment="1">
      <alignment horizontal="center"/>
    </xf>
    <xf numFmtId="0" fontId="1" fillId="4" borderId="14" xfId="0" quotePrefix="1" applyFont="1" applyFill="1" applyBorder="1" applyAlignment="1">
      <alignment horizontal="right"/>
    </xf>
    <xf numFmtId="0" fontId="1" fillId="4" borderId="15" xfId="0" quotePrefix="1" applyFont="1" applyFill="1" applyBorder="1" applyAlignment="1">
      <alignment horizontal="right"/>
    </xf>
    <xf numFmtId="0" fontId="1" fillId="4" borderId="16" xfId="0" quotePrefix="1" applyFont="1" applyFill="1" applyBorder="1" applyAlignment="1">
      <alignment horizontal="right"/>
    </xf>
    <xf numFmtId="0" fontId="1" fillId="13" borderId="14" xfId="0" applyFont="1" applyFill="1" applyBorder="1" applyAlignment="1">
      <alignment horizontal="right"/>
    </xf>
    <xf numFmtId="0" fontId="1" fillId="13" borderId="15" xfId="0" applyFont="1" applyFill="1" applyBorder="1" applyAlignment="1">
      <alignment horizontal="right"/>
    </xf>
    <xf numFmtId="0" fontId="1" fillId="13" borderId="1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1" fillId="2" borderId="13" xfId="0" applyFont="1" applyFill="1" applyBorder="1" applyAlignment="1">
      <alignment horizontal="center" textRotation="90" wrapText="1"/>
    </xf>
    <xf numFmtId="0" fontId="1" fillId="16" borderId="13" xfId="0" applyFont="1" applyFill="1" applyBorder="1" applyAlignment="1">
      <alignment horizontal="center" textRotation="90" wrapText="1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 textRotation="90" wrapText="1"/>
    </xf>
    <xf numFmtId="0" fontId="1" fillId="9" borderId="14" xfId="0" applyFont="1" applyFill="1" applyBorder="1" applyAlignment="1">
      <alignment horizontal="right"/>
    </xf>
    <xf numFmtId="0" fontId="1" fillId="9" borderId="15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center" textRotation="90" wrapText="1"/>
    </xf>
    <xf numFmtId="0" fontId="1" fillId="26" borderId="13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8" fontId="0" fillId="25" borderId="13" xfId="0" applyNumberFormat="1" applyFill="1" applyBorder="1" applyAlignment="1" applyProtection="1">
      <alignment horizontal="center"/>
      <protection locked="0"/>
    </xf>
    <xf numFmtId="0" fontId="1" fillId="16" borderId="13" xfId="0" applyFont="1" applyFill="1" applyBorder="1" applyAlignment="1">
      <alignment horizontal="center"/>
    </xf>
    <xf numFmtId="3" fontId="0" fillId="17" borderId="14" xfId="0" applyNumberFormat="1" applyFill="1" applyBorder="1" applyAlignment="1">
      <alignment horizontal="center"/>
    </xf>
    <xf numFmtId="3" fontId="0" fillId="17" borderId="16" xfId="0" applyNumberForma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FAEB2E"/>
      <color rgb="FFCCECFF"/>
      <color rgb="FF66CCFF"/>
      <color rgb="FF82E5FC"/>
      <color rgb="FF9DE1BC"/>
      <color rgb="FFB9D848"/>
      <color rgb="FFFFFFCC"/>
      <color rgb="FF996633"/>
      <color rgb="FFF1A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180974</xdr:colOff>
      <xdr:row>1</xdr:row>
      <xdr:rowOff>104774</xdr:rowOff>
    </xdr:from>
    <xdr:to>
      <xdr:col>56</xdr:col>
      <xdr:colOff>38099</xdr:colOff>
      <xdr:row>2</xdr:row>
      <xdr:rowOff>152399</xdr:rowOff>
    </xdr:to>
    <xdr:sp macro="" textlink="">
      <xdr:nvSpPr>
        <xdr:cNvPr id="2" name="Oval 1"/>
        <xdr:cNvSpPr/>
      </xdr:nvSpPr>
      <xdr:spPr>
        <a:xfrm>
          <a:off x="13249274" y="295274"/>
          <a:ext cx="238125" cy="2381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40</xdr:col>
      <xdr:colOff>95250</xdr:colOff>
      <xdr:row>3</xdr:row>
      <xdr:rowOff>123825</xdr:rowOff>
    </xdr:from>
    <xdr:to>
      <xdr:col>47</xdr:col>
      <xdr:colOff>28575</xdr:colOff>
      <xdr:row>4</xdr:row>
      <xdr:rowOff>38101</xdr:rowOff>
    </xdr:to>
    <xdr:sp macro="" textlink="">
      <xdr:nvSpPr>
        <xdr:cNvPr id="3" name="Flowchart: Data 2"/>
        <xdr:cNvSpPr/>
      </xdr:nvSpPr>
      <xdr:spPr>
        <a:xfrm>
          <a:off x="10115550" y="695325"/>
          <a:ext cx="1647825" cy="104776"/>
        </a:xfrm>
        <a:prstGeom prst="flowChartInputOutput">
          <a:avLst/>
        </a:prstGeom>
        <a:gradFill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40</xdr:col>
      <xdr:colOff>95250</xdr:colOff>
      <xdr:row>5</xdr:row>
      <xdr:rowOff>9525</xdr:rowOff>
    </xdr:from>
    <xdr:to>
      <xdr:col>47</xdr:col>
      <xdr:colOff>28575</xdr:colOff>
      <xdr:row>5</xdr:row>
      <xdr:rowOff>114301</xdr:rowOff>
    </xdr:to>
    <xdr:sp macro="" textlink="">
      <xdr:nvSpPr>
        <xdr:cNvPr id="4" name="Flowchart: Data 3"/>
        <xdr:cNvSpPr/>
      </xdr:nvSpPr>
      <xdr:spPr>
        <a:xfrm>
          <a:off x="10115550" y="962025"/>
          <a:ext cx="1647825" cy="104776"/>
        </a:xfrm>
        <a:prstGeom prst="flowChartInputOutput">
          <a:avLst/>
        </a:prstGeom>
        <a:gradFill flip="none"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  <a:tileRect/>
        </a:gra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40</xdr:col>
      <xdr:colOff>95250</xdr:colOff>
      <xdr:row>6</xdr:row>
      <xdr:rowOff>104775</xdr:rowOff>
    </xdr:from>
    <xdr:to>
      <xdr:col>47</xdr:col>
      <xdr:colOff>28575</xdr:colOff>
      <xdr:row>7</xdr:row>
      <xdr:rowOff>19051</xdr:rowOff>
    </xdr:to>
    <xdr:sp macro="" textlink="">
      <xdr:nvSpPr>
        <xdr:cNvPr id="5" name="Flowchart: Data 4"/>
        <xdr:cNvSpPr/>
      </xdr:nvSpPr>
      <xdr:spPr>
        <a:xfrm>
          <a:off x="10115550" y="1247775"/>
          <a:ext cx="1647825" cy="104776"/>
        </a:xfrm>
        <a:prstGeom prst="flowChartInputOutpu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49</xdr:col>
      <xdr:colOff>123825</xdr:colOff>
      <xdr:row>3</xdr:row>
      <xdr:rowOff>123825</xdr:rowOff>
    </xdr:from>
    <xdr:to>
      <xdr:col>50</xdr:col>
      <xdr:colOff>47625</xdr:colOff>
      <xdr:row>4</xdr:row>
      <xdr:rowOff>85725</xdr:rowOff>
    </xdr:to>
    <xdr:cxnSp macro="">
      <xdr:nvCxnSpPr>
        <xdr:cNvPr id="7" name="Straight Connector 6"/>
        <xdr:cNvCxnSpPr/>
      </xdr:nvCxnSpPr>
      <xdr:spPr>
        <a:xfrm rot="5400000" flipH="1" flipV="1">
          <a:off x="11163300" y="714375"/>
          <a:ext cx="152400" cy="11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133350</xdr:colOff>
      <xdr:row>5</xdr:row>
      <xdr:rowOff>38100</xdr:rowOff>
    </xdr:from>
    <xdr:to>
      <xdr:col>50</xdr:col>
      <xdr:colOff>57150</xdr:colOff>
      <xdr:row>6</xdr:row>
      <xdr:rowOff>0</xdr:rowOff>
    </xdr:to>
    <xdr:cxnSp macro="">
      <xdr:nvCxnSpPr>
        <xdr:cNvPr id="8" name="Straight Connector 7"/>
        <xdr:cNvCxnSpPr/>
      </xdr:nvCxnSpPr>
      <xdr:spPr>
        <a:xfrm rot="5400000" flipH="1" flipV="1">
          <a:off x="11172825" y="1009650"/>
          <a:ext cx="152400" cy="11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133350</xdr:colOff>
      <xdr:row>6</xdr:row>
      <xdr:rowOff>95250</xdr:rowOff>
    </xdr:from>
    <xdr:to>
      <xdr:col>50</xdr:col>
      <xdr:colOff>57150</xdr:colOff>
      <xdr:row>7</xdr:row>
      <xdr:rowOff>57150</xdr:rowOff>
    </xdr:to>
    <xdr:cxnSp macro="">
      <xdr:nvCxnSpPr>
        <xdr:cNvPr id="9" name="Straight Connector 8"/>
        <xdr:cNvCxnSpPr/>
      </xdr:nvCxnSpPr>
      <xdr:spPr>
        <a:xfrm rot="5400000" flipH="1" flipV="1">
          <a:off x="11172825" y="1257300"/>
          <a:ext cx="152400" cy="11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theme="9" tint="0.39997558519241921"/>
  </sheetPr>
  <dimension ref="A1:DF161"/>
  <sheetViews>
    <sheetView showGridLines="0" showRowColHeaders="0" tabSelected="1" workbookViewId="0">
      <pane xSplit="4" ySplit="2" topLeftCell="E3" activePane="bottomRight" state="frozen"/>
      <selection activeCell="B1" sqref="B1"/>
      <selection pane="topRight" activeCell="E1" sqref="E1"/>
      <selection pane="bottomLeft" activeCell="B3" sqref="B3"/>
      <selection pane="bottomRight" activeCell="E3" sqref="E3"/>
    </sheetView>
  </sheetViews>
  <sheetFormatPr defaultRowHeight="15"/>
  <cols>
    <col min="1" max="1" width="9.140625" hidden="1" customWidth="1"/>
    <col min="2" max="2" width="2.85546875" customWidth="1"/>
    <col min="3" max="3" width="3.7109375" style="39" customWidth="1"/>
    <col min="4" max="4" width="20.7109375" style="12" customWidth="1"/>
    <col min="5" max="6" width="10.7109375" style="39" customWidth="1"/>
    <col min="7" max="9" width="2.7109375" style="39" customWidth="1"/>
    <col min="10" max="10" width="15.5703125" style="39" customWidth="1"/>
    <col min="11" max="14" width="2.7109375" style="39" customWidth="1"/>
    <col min="15" max="19" width="3.7109375" style="39" customWidth="1"/>
    <col min="20" max="20" width="30.7109375" style="39" customWidth="1"/>
    <col min="21" max="36" width="2.7109375" style="39" customWidth="1"/>
    <col min="37" max="37" width="6.7109375" style="39" customWidth="1"/>
    <col min="38" max="38" width="3.7109375" style="39" customWidth="1"/>
    <col min="39" max="39" width="3.42578125" style="39" customWidth="1"/>
    <col min="40" max="40" width="2.85546875" customWidth="1"/>
    <col min="41" max="65" width="4.7109375" hidden="1" customWidth="1"/>
    <col min="66" max="66" width="6.7109375" hidden="1" customWidth="1"/>
    <col min="67" max="75" width="5.7109375" style="1" hidden="1" customWidth="1"/>
    <col min="76" max="76" width="2.7109375" style="1" hidden="1" customWidth="1"/>
    <col min="77" max="78" width="5.7109375" style="1" hidden="1" customWidth="1"/>
    <col min="79" max="80" width="2.7109375" style="1" hidden="1" customWidth="1"/>
    <col min="81" max="81" width="21.28515625" style="1" hidden="1" customWidth="1"/>
    <col min="82" max="83" width="2.7109375" style="1" hidden="1" customWidth="1"/>
    <col min="84" max="84" width="27.28515625" style="1" hidden="1" customWidth="1"/>
    <col min="85" max="88" width="2.7109375" style="1" hidden="1" customWidth="1"/>
  </cols>
  <sheetData>
    <row r="1" spans="1:110" s="12" customFormat="1">
      <c r="C1" s="39"/>
      <c r="E1" s="145" t="s">
        <v>296</v>
      </c>
      <c r="F1" s="147"/>
      <c r="G1" s="145" t="s">
        <v>262</v>
      </c>
      <c r="H1" s="146"/>
      <c r="I1" s="147"/>
      <c r="J1" s="128"/>
      <c r="K1" s="148" t="s">
        <v>297</v>
      </c>
      <c r="L1" s="149"/>
      <c r="M1" s="149"/>
      <c r="N1" s="150"/>
      <c r="O1" s="145" t="s">
        <v>295</v>
      </c>
      <c r="P1" s="146"/>
      <c r="Q1" s="146"/>
      <c r="R1" s="146"/>
      <c r="S1" s="147"/>
      <c r="T1" s="145" t="s">
        <v>298</v>
      </c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7"/>
      <c r="AK1" s="145" t="s">
        <v>294</v>
      </c>
      <c r="AL1" s="146"/>
      <c r="AM1" s="147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</row>
    <row r="2" spans="1:110" ht="120.75" customHeight="1">
      <c r="C2" s="143" t="s">
        <v>1920</v>
      </c>
      <c r="D2" s="144"/>
      <c r="E2" s="99" t="s">
        <v>75</v>
      </c>
      <c r="F2" s="100" t="s">
        <v>1063</v>
      </c>
      <c r="G2" s="32" t="s">
        <v>77</v>
      </c>
      <c r="H2" s="33" t="s">
        <v>78</v>
      </c>
      <c r="I2" s="34" t="s">
        <v>79</v>
      </c>
      <c r="J2" s="130" t="s">
        <v>301</v>
      </c>
      <c r="K2" s="40" t="s">
        <v>208</v>
      </c>
      <c r="L2" s="40" t="s">
        <v>90</v>
      </c>
      <c r="M2" s="40" t="s">
        <v>91</v>
      </c>
      <c r="N2" s="40" t="s">
        <v>209</v>
      </c>
      <c r="O2" s="47" t="s">
        <v>86</v>
      </c>
      <c r="P2" s="35" t="s">
        <v>87</v>
      </c>
      <c r="Q2" s="36" t="s">
        <v>205</v>
      </c>
      <c r="R2" s="48" t="s">
        <v>206</v>
      </c>
      <c r="S2" s="37" t="s">
        <v>207</v>
      </c>
      <c r="T2" s="98" t="s">
        <v>275</v>
      </c>
      <c r="U2" s="42" t="str">
        <f>INDEX(Text!$B:$B,1+AO24)</f>
        <v>Lesalia Imperial Capital</v>
      </c>
      <c r="V2" s="38" t="str">
        <f>INDEX(Text!$B:$B,1+AP24)</f>
        <v>Riovanes Castle</v>
      </c>
      <c r="W2" s="42" t="str">
        <f>INDEX(Text!$B:$B,1+AQ24)</f>
        <v>Igros Castle</v>
      </c>
      <c r="X2" s="38" t="str">
        <f>INDEX(Text!$B:$B,1+AR24)</f>
        <v>Lionel Castle</v>
      </c>
      <c r="Y2" s="42" t="str">
        <f>INDEX(Text!$B:$B,1+AS24)</f>
        <v>Limberry Castle</v>
      </c>
      <c r="Z2" s="38" t="str">
        <f>INDEX(Text!$B:$B,1+AT24)</f>
        <v>Zeltennia Castle</v>
      </c>
      <c r="AA2" s="42" t="str">
        <f>INDEX(Text!$B:$B,1+AU24)</f>
        <v>Gariland Magic City</v>
      </c>
      <c r="AB2" s="38" t="str">
        <f>INDEX(Text!$B:$B,1+AV24)</f>
        <v>Yardow Fort City</v>
      </c>
      <c r="AC2" s="42" t="str">
        <f>INDEX(Text!$B:$B,1+AW24)</f>
        <v>Goland Coal City</v>
      </c>
      <c r="AD2" s="38" t="str">
        <f>INDEX(Text!$B:$B,1+AX24)</f>
        <v>Dorter Trade City</v>
      </c>
      <c r="AE2" s="42" t="str">
        <f>INDEX(Text!$B:$B,1+AY24)</f>
        <v>Zaland Fort City</v>
      </c>
      <c r="AF2" s="38" t="str">
        <f>INDEX(Text!$B:$B,1+AZ24)</f>
        <v>Goug Machine City</v>
      </c>
      <c r="AG2" s="42" t="str">
        <f>INDEX(Text!$B:$B,1+BA24)</f>
        <v>Warjilis Trade City</v>
      </c>
      <c r="AH2" s="38" t="str">
        <f>INDEX(Text!$B:$B,1+BB24)</f>
        <v>Bervenia Free City</v>
      </c>
      <c r="AI2" s="42" t="str">
        <f>INDEX(Text!$B:$B,1+BC24)</f>
        <v>Zarghidas Trade City</v>
      </c>
      <c r="AJ2" s="42" t="str">
        <f>INDEX(Text!$B:$B,1+BD24)</f>
        <v>Fort Zeakden</v>
      </c>
      <c r="AK2" s="50" t="s">
        <v>274</v>
      </c>
      <c r="AL2" s="50" t="s">
        <v>293</v>
      </c>
      <c r="AM2" s="50" t="s">
        <v>264</v>
      </c>
      <c r="AQ2">
        <f>15/255</f>
        <v>5.8823529411764705E-2</v>
      </c>
      <c r="AR2">
        <f>1/AQ2</f>
        <v>17</v>
      </c>
      <c r="BO2" s="1">
        <v>0</v>
      </c>
      <c r="BP2" s="1">
        <f>BO2+LEN(BO3)/2</f>
        <v>1</v>
      </c>
      <c r="BQ2" s="1">
        <f t="shared" ref="BQ2:BW2" si="0">BP2+LEN(BP3)/2</f>
        <v>2</v>
      </c>
      <c r="BR2" s="1">
        <f t="shared" si="0"/>
        <v>4</v>
      </c>
      <c r="BS2" s="1">
        <f t="shared" si="0"/>
        <v>6</v>
      </c>
      <c r="BT2" s="1">
        <f t="shared" si="0"/>
        <v>8</v>
      </c>
      <c r="BU2" s="1">
        <f t="shared" si="0"/>
        <v>9</v>
      </c>
      <c r="BV2" s="1">
        <f t="shared" si="0"/>
        <v>10</v>
      </c>
      <c r="BW2" s="1">
        <f t="shared" si="0"/>
        <v>11</v>
      </c>
      <c r="CE2" s="1">
        <f>MAX($CB$3:$CB$161)</f>
        <v>59</v>
      </c>
      <c r="CF2" s="1">
        <f>LEN(CF3)/2</f>
        <v>12</v>
      </c>
    </row>
    <row r="3" spans="1:110">
      <c r="A3" t="b">
        <f t="shared" ref="A3:A66" si="1">AND(NOT(BQ3="0000"),NOT(BR3="0000"),0+RIGHT(HEX2BIN(BW3,8),3),NOT(BS3="0000"))</f>
        <v>1</v>
      </c>
      <c r="C3" s="44" t="s">
        <v>8</v>
      </c>
      <c r="D3" s="45" t="str">
        <f>INDEX(Text!$E$2:$E$160,HEX2DEC(C3))</f>
        <v>Squire</v>
      </c>
      <c r="E3" s="110">
        <v>1000</v>
      </c>
      <c r="F3" s="111">
        <v>50</v>
      </c>
      <c r="G3" s="112">
        <v>1</v>
      </c>
      <c r="H3" s="113">
        <v>1</v>
      </c>
      <c r="I3" s="114"/>
      <c r="J3" s="131">
        <v>1</v>
      </c>
      <c r="K3" s="115">
        <v>1</v>
      </c>
      <c r="L3" s="115"/>
      <c r="M3" s="115"/>
      <c r="N3" s="115">
        <v>1</v>
      </c>
      <c r="O3" s="116">
        <f>MIN(15,INT('Static Data'!AR80/15))</f>
        <v>6</v>
      </c>
      <c r="P3" s="117">
        <f>MIN(15,INT('Static Data'!AT80/15))</f>
        <v>5</v>
      </c>
      <c r="Q3" s="118">
        <f>MIN(15,INT('Static Data'!AV80/15))</f>
        <v>6</v>
      </c>
      <c r="R3" s="119">
        <f>MIN(15,INT('Static Data'!AX80/15))</f>
        <v>6</v>
      </c>
      <c r="S3" s="120">
        <f>MIN(15,INT('Static Data'!AZ80/15))</f>
        <v>5</v>
      </c>
      <c r="T3" s="131">
        <v>2</v>
      </c>
      <c r="U3" s="121"/>
      <c r="V3" s="122"/>
      <c r="W3" s="121"/>
      <c r="X3" s="122"/>
      <c r="Y3" s="121"/>
      <c r="Z3" s="122"/>
      <c r="AA3" s="121">
        <v>1</v>
      </c>
      <c r="AB3" s="122"/>
      <c r="AC3" s="121"/>
      <c r="AD3" s="122">
        <v>1</v>
      </c>
      <c r="AE3" s="121"/>
      <c r="AF3" s="122"/>
      <c r="AG3" s="121"/>
      <c r="AH3" s="122"/>
      <c r="AI3" s="121">
        <v>1</v>
      </c>
      <c r="AJ3" s="121"/>
      <c r="AK3" s="95">
        <f t="shared" ref="AK3:AK22" si="2">BJ3</f>
        <v>0</v>
      </c>
      <c r="AL3" s="51">
        <f t="shared" ref="AL3:AL34" si="3">SUM(O3:S3)</f>
        <v>28</v>
      </c>
      <c r="AM3" s="51">
        <f t="shared" ref="AM3:AM34" si="4">SUM(U3:AJ3)</f>
        <v>3</v>
      </c>
      <c r="AO3">
        <v>0</v>
      </c>
      <c r="AP3">
        <f t="shared" ref="AP3:BH3" si="5">AP4</f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  <c r="AV3">
        <f t="shared" si="5"/>
        <v>0</v>
      </c>
      <c r="AW3">
        <f t="shared" si="5"/>
        <v>0</v>
      </c>
      <c r="AX3">
        <f t="shared" si="5"/>
        <v>0</v>
      </c>
      <c r="AY3">
        <f t="shared" si="5"/>
        <v>0</v>
      </c>
      <c r="AZ3">
        <f t="shared" si="5"/>
        <v>0</v>
      </c>
      <c r="BA3">
        <f t="shared" si="5"/>
        <v>0</v>
      </c>
      <c r="BB3">
        <f t="shared" si="5"/>
        <v>0</v>
      </c>
      <c r="BC3">
        <f t="shared" si="5"/>
        <v>0</v>
      </c>
      <c r="BD3">
        <f t="shared" si="5"/>
        <v>0</v>
      </c>
      <c r="BE3">
        <f t="shared" si="5"/>
        <v>0</v>
      </c>
      <c r="BF3">
        <f t="shared" si="5"/>
        <v>0</v>
      </c>
      <c r="BG3">
        <f t="shared" si="5"/>
        <v>0</v>
      </c>
      <c r="BH3">
        <f t="shared" si="5"/>
        <v>0</v>
      </c>
      <c r="BJ3">
        <f>SUM(AO3:BH3)+COUNTIF(AO3:BH3,"&gt;0")*50</f>
        <v>0</v>
      </c>
      <c r="BL3" s="1" t="str">
        <f>C3</f>
        <v>4A</v>
      </c>
      <c r="BM3" s="1">
        <f>ROW()</f>
        <v>3</v>
      </c>
      <c r="BO3" s="1" t="str">
        <f>C3</f>
        <v>4A</v>
      </c>
      <c r="BP3" s="1" t="str">
        <f>DEC2HEX(MAX(1,T3)-1,2)</f>
        <v>01</v>
      </c>
      <c r="BQ3" s="1" t="str">
        <f t="shared" ref="BQ3:BQ34" si="6">RIGHT(BY3,2)&amp;LEFT(BY3,2)</f>
        <v>0A00</v>
      </c>
      <c r="BR3" s="1" t="str">
        <f t="shared" ref="BR3:BR34" si="7">RIGHT(BZ3,2)&amp;LEFT(BZ3,2)</f>
        <v>3200</v>
      </c>
      <c r="BS3" s="43" t="str">
        <f t="shared" ref="BS3:BS34" si="8">BIN2HEX(IF(ISBLANK(AB3),0,1)&amp;IF(ISBLANK(AA3),0,1)&amp;IF(ISBLANK(Z3),0,1)&amp;IF(ISBLANK(Y3),0,1)&amp;IF(ISBLANK(X3),0,1)&amp;IF(ISBLANK(W3),0,1)&amp;IF(ISBLANK(V3),0,1)&amp;IF(ISBLANK(U3),0,1),2)&amp;BIN2HEX(IF(ISBLANK(AJ3),0,1)&amp;IF(ISBLANK(AI3),0,1)&amp;IF(ISBLANK(AH3),0,1)&amp;IF(ISBLANK(AG3),0,1)&amp;IF(ISBLANK(AF3),0,1)&amp;IF(ISBLANK(AE3),0,1)&amp;IF(ISBLANK(AD3),0,1)&amp;IF(ISBLANK(AC3),0,1),2)</f>
        <v>4042</v>
      </c>
      <c r="BT3" s="1" t="str">
        <f>DEC2HEX(P3,1)&amp;DEC2HEX(O3,1)</f>
        <v>56</v>
      </c>
      <c r="BU3" s="1" t="str">
        <f>DEC2HEX(R3,1)&amp;DEC2HEX(Q3,1)</f>
        <v>66</v>
      </c>
      <c r="BV3" s="1" t="str">
        <f>BIN2HEX(IF(ISBLANK(N3),0,1)&amp;IF(ISBLANK(M3),0,1)&amp;IF(ISBLANK(L3),0,1)&amp;IF(ISBLANK(K3),0,1),1)&amp;DEC2HEX(S3,1)</f>
        <v>95</v>
      </c>
      <c r="BW3" s="43" t="str">
        <f>BIN2HEX(DEC2BIN(MAX(1,J3)-1,5)&amp;IF(ISBLANK(I3),0,1)&amp;IF(ISBLANK(H3),0,1)&amp;IF(ISBLANK(G3),0,1),2)</f>
        <v>03</v>
      </c>
      <c r="BY3" t="str">
        <f t="shared" ref="BY3:BY34" si="9">DEC2HEX(E3/100,4)</f>
        <v>000A</v>
      </c>
      <c r="BZ3" t="str">
        <f>DEC2HEX(F3,4)</f>
        <v>0032</v>
      </c>
      <c r="CB3" s="1">
        <f t="shared" ref="CB3:CB34" si="10">IF(A3,CB2+1,CB2)</f>
        <v>1</v>
      </c>
      <c r="CC3" s="9" t="str">
        <f>BO3&amp;BP3&amp;BQ3&amp;BR3&amp;BS3&amp;BT3&amp;BU3&amp;BV3&amp;BW3</f>
        <v>4A010A003200404256669503</v>
      </c>
      <c r="CE3" s="1">
        <f>IF(ROW()-2&lt;=$CE$2,ROW()-2,0)</f>
        <v>1</v>
      </c>
      <c r="CF3" t="str">
        <f t="shared" ref="CF3:CF34" si="11">IF(CE3,VLOOKUP(CE3,$CB$3:$CC$161,2,FALSE),"")</f>
        <v>4A010A003200404256669503</v>
      </c>
      <c r="CH3" s="9" t="str">
        <f>CF3&amp;CF4&amp;CF5&amp;CF6&amp;CF7&amp;CF8&amp;CF9&amp;CF10&amp;CF11&amp;CF12&amp;CF13&amp;CF14&amp;CF15&amp;CF16&amp;CF17&amp;CF18&amp;CF19&amp;CF20&amp;CF21&amp;CF22&amp;CF23&amp;CF24&amp;CF25&amp;CF26&amp;CF27&amp;CF28&amp;CF29&amp;CF30&amp;CF31&amp;CF32&amp;CF33&amp;CF34&amp;CF35&amp;CF36&amp;CF37&amp;CF38&amp;CF39&amp;CF40&amp;CF41&amp;CF42&amp;CF43&amp;CF44&amp;CF45&amp;CF46&amp;CF47&amp;CF48&amp;CF49&amp;CF50&amp;CF51&amp;CF52&amp;CF53&amp;CF54&amp;CF55&amp;CF56&amp;CF57&amp;CF58&amp;CF59&amp;CF60&amp;CF61&amp;CF62&amp;CF63&amp;CF64&amp;CF65&amp;CF66&amp;CF67&amp;CF68&amp;CF69&amp;CF70&amp;CF71&amp;CF72&amp;CF73&amp;CF74&amp;CF75&amp;CF76&amp;CF77&amp;CF78&amp;CF79&amp;CF80&amp;CF81&amp;CF82&amp;CF83&amp;CF84&amp;CF85&amp;CF86&amp;CF87&amp;CF88&amp;CF89&amp;CF90&amp;CF91&amp;CF92&amp;CF93&amp;CF94&amp;CF95&amp;CF96&amp;CF97&amp;CF98&amp;CF99&amp;CF100&amp;CF101&amp;CF102&amp;CF103&amp;CF104&amp;CF105&amp;CF106&amp;CF107&amp;CF108&amp;CF109&amp;CF110&amp;CF111&amp;CF112&amp;CF113&amp;CF114&amp;CF115&amp;CF116&amp;CF117&amp;CF118&amp;CF119&amp;CF120&amp;CF121&amp;CF122&amp;CF123&amp;CF124&amp;CF125&amp;CF126&amp;CF127&amp;CF128&amp;CF129&amp;CF130&amp;CF131&amp;CF132&amp;CF133&amp;CF134&amp;CF135&amp;CF136&amp;CF137&amp;CF138&amp;CF139&amp;CF140&amp;CF141&amp;CF142&amp;CF143&amp;CF144&amp;CF145&amp;CF146&amp;CF147&amp;CF148&amp;CF149&amp;CF150&amp;CF151&amp;CF152&amp;CF153&amp;CF154&amp;CF155&amp;CF156&amp;CF157&amp;CF158&amp;CF159&amp;CF160&amp;CF161</f>
        <v>4A010A0032004042566695034B010A003200400B5556950B4C02190032000C105886B5134D021900320008404676931B4E042D00320000445987B5234F021900320040108567D72B50021900320040048546DA3351062D00320000208536D83B52094600320000208436D84353042D00320000033667944B540946003200000345569A5355062D00320080107536D85B56095500320022006776976357095500320006003886936B580B4001320001006586B673590B4001320090003488957B5A0F5E01320040005433D4835B0DC201320020003326D7895C0DC201320010003476B6925D10A00F320001003988F79B5E023C0023003F026767B6045F075A0023001B20A5A6B704600DB400230001206689B60461011E00230000022767B50462032D00230000402567B50463085A00230000105678B60464023200230000021566B60465074B00230000142557B604660B9600230008002876B60467013200230084023767B60468044B00230080004678B704690C9600230010004688B5046A054B00230048008767B6046B087000230008107766B6046C0AE10023000010A687B6046D035000230000020778B5046E077800230000080687B50470036400230000088566B70471079600230010016567B70473043C00230040005566B50474085A00230042006596B60476044600230008042677B50477086900230008544578B604780DD2002300201006A9B60479079600230000120449B7047A0BE100230000700559B7047B0EC2012300004005A9B7047C05780023000240AA66B6047D09B40023000200C856B6047F046E00230004000987B6048006A500230001000AA7B604810B4A01230020000AB8B6048207FA00230000081B76B604830B7701230000081976B704850B5E01230021008987B704860E0D02230020009A98B60488042C01230001245897B6048908C201230000017988B7048B0FF401230010003588B604</v>
      </c>
    </row>
    <row r="4" spans="1:110" ht="15" customHeight="1">
      <c r="A4" t="b">
        <f t="shared" si="1"/>
        <v>1</v>
      </c>
      <c r="C4" s="44" t="str">
        <f>DEC2HEX(HEX2DEC(C3)+1,2)</f>
        <v>4B</v>
      </c>
      <c r="D4" s="45" t="str">
        <f>INDEX(Text!$E$2:$E$160,HEX2DEC(C4))</f>
        <v>Chemist</v>
      </c>
      <c r="E4" s="110">
        <v>1000</v>
      </c>
      <c r="F4" s="111">
        <v>50</v>
      </c>
      <c r="G4" s="112">
        <v>1</v>
      </c>
      <c r="H4" s="113">
        <v>1</v>
      </c>
      <c r="I4" s="114"/>
      <c r="J4" s="131">
        <v>2</v>
      </c>
      <c r="K4" s="115">
        <v>1</v>
      </c>
      <c r="L4" s="115"/>
      <c r="M4" s="115"/>
      <c r="N4" s="115">
        <v>1</v>
      </c>
      <c r="O4" s="116">
        <f>MIN(15,INT('Static Data'!AR81/15))</f>
        <v>5</v>
      </c>
      <c r="P4" s="117">
        <f>MIN(15,INT('Static Data'!AT81/15))</f>
        <v>5</v>
      </c>
      <c r="Q4" s="118">
        <f>MIN(15,INT('Static Data'!AV81/15))</f>
        <v>6</v>
      </c>
      <c r="R4" s="119">
        <f>MIN(15,INT('Static Data'!AX81/15))</f>
        <v>5</v>
      </c>
      <c r="S4" s="120">
        <f>MIN(15,INT('Static Data'!AZ81/15))</f>
        <v>5</v>
      </c>
      <c r="T4" s="131">
        <v>2</v>
      </c>
      <c r="U4" s="121"/>
      <c r="V4" s="122"/>
      <c r="W4" s="121"/>
      <c r="X4" s="122"/>
      <c r="Y4" s="121"/>
      <c r="Z4" s="122"/>
      <c r="AA4" s="121">
        <v>1</v>
      </c>
      <c r="AB4" s="122"/>
      <c r="AC4" s="121">
        <v>1</v>
      </c>
      <c r="AD4" s="122">
        <v>1</v>
      </c>
      <c r="AE4" s="121"/>
      <c r="AF4" s="122">
        <v>1</v>
      </c>
      <c r="AG4" s="121"/>
      <c r="AH4" s="122"/>
      <c r="AI4" s="121"/>
      <c r="AJ4" s="121"/>
      <c r="AK4" s="95">
        <f t="shared" si="2"/>
        <v>0</v>
      </c>
      <c r="AL4" s="51">
        <f t="shared" si="3"/>
        <v>26</v>
      </c>
      <c r="AM4" s="51">
        <f t="shared" si="4"/>
        <v>4</v>
      </c>
      <c r="AO4">
        <f>INDEX('Static Data'!$AA$3:$AA$11,'Static Data'!E3+1)</f>
        <v>0</v>
      </c>
      <c r="AP4">
        <f>INDEX('Static Data'!$AA$3:$AA$11,'Static Data'!F3+1)</f>
        <v>0</v>
      </c>
      <c r="AQ4">
        <f>INDEX('Static Data'!$AA$3:$AA$11,'Static Data'!G3+1)</f>
        <v>0</v>
      </c>
      <c r="AR4">
        <f>INDEX('Static Data'!$AA$3:$AA$11,'Static Data'!H3+1)</f>
        <v>0</v>
      </c>
      <c r="AS4">
        <f>INDEX('Static Data'!$AA$3:$AA$11,'Static Data'!I3+1)</f>
        <v>0</v>
      </c>
      <c r="AT4">
        <f>INDEX('Static Data'!$AA$3:$AA$11,'Static Data'!J3+1)</f>
        <v>0</v>
      </c>
      <c r="AU4">
        <f>INDEX('Static Data'!$AA$3:$AA$11,'Static Data'!K3+1)</f>
        <v>0</v>
      </c>
      <c r="AV4">
        <f>INDEX('Static Data'!$AA$3:$AA$11,'Static Data'!L3+1)</f>
        <v>0</v>
      </c>
      <c r="AW4">
        <f>INDEX('Static Data'!$AA$3:$AA$11,'Static Data'!M3+1)</f>
        <v>0</v>
      </c>
      <c r="AX4">
        <f>INDEX('Static Data'!$AA$3:$AA$11,'Static Data'!N3+1)</f>
        <v>0</v>
      </c>
      <c r="AY4">
        <f>INDEX('Static Data'!$AA$3:$AA$11,'Static Data'!O3+1)</f>
        <v>0</v>
      </c>
      <c r="AZ4">
        <f>INDEX('Static Data'!$AA$3:$AA$11,'Static Data'!P3+1)</f>
        <v>0</v>
      </c>
      <c r="BA4">
        <f>INDEX('Static Data'!$AA$3:$AA$11,'Static Data'!Q3+1)</f>
        <v>0</v>
      </c>
      <c r="BB4">
        <f>INDEX('Static Data'!$AA$3:$AA$11,'Static Data'!R3+1)</f>
        <v>0</v>
      </c>
      <c r="BC4">
        <f>INDEX('Static Data'!$AA$3:$AA$11,'Static Data'!S3+1)</f>
        <v>0</v>
      </c>
      <c r="BD4">
        <f>INDEX('Static Data'!$AA$3:$AA$11,'Static Data'!T3+1)</f>
        <v>0</v>
      </c>
      <c r="BE4">
        <f>INDEX('Static Data'!$AA$3:$AA$11,'Static Data'!U3+1)</f>
        <v>0</v>
      </c>
      <c r="BF4">
        <f>INDEX('Static Data'!$AA$3:$AA$11,'Static Data'!V3+1)</f>
        <v>0</v>
      </c>
      <c r="BG4">
        <f>INDEX('Static Data'!$AA$3:$AA$11,'Static Data'!W3+1)</f>
        <v>0</v>
      </c>
      <c r="BH4">
        <f>INDEX('Static Data'!$AA$3:$AA$11,'Static Data'!X3+1)</f>
        <v>0</v>
      </c>
      <c r="BJ4">
        <f t="shared" ref="BJ4:BJ22" si="12">SUM(AO4:BH4)+COUNTIF(AO4:BH4,"&gt;0")*50</f>
        <v>0</v>
      </c>
      <c r="BL4" s="1" t="str">
        <f t="shared" ref="BL4:BL67" si="13">C4</f>
        <v>4B</v>
      </c>
      <c r="BM4" s="1">
        <f>ROW()</f>
        <v>4</v>
      </c>
      <c r="BO4" s="1" t="str">
        <f t="shared" ref="BO4:BO67" si="14">C4</f>
        <v>4B</v>
      </c>
      <c r="BP4" s="1" t="str">
        <f t="shared" ref="BP4:BP67" si="15">DEC2HEX(MAX(1,T4)-1,2)</f>
        <v>01</v>
      </c>
      <c r="BQ4" s="1" t="str">
        <f t="shared" si="6"/>
        <v>0A00</v>
      </c>
      <c r="BR4" s="1" t="str">
        <f>RIGHT(BZ4,2)&amp;LEFT(BZ4,2)</f>
        <v>3200</v>
      </c>
      <c r="BS4" s="43" t="str">
        <f t="shared" si="8"/>
        <v>400B</v>
      </c>
      <c r="BT4" s="1" t="str">
        <f t="shared" ref="BT4:BT67" si="16">DEC2HEX(P4,1)&amp;DEC2HEX(O4,1)</f>
        <v>55</v>
      </c>
      <c r="BU4" s="1" t="str">
        <f t="shared" ref="BU4:BU67" si="17">DEC2HEX(R4,1)&amp;DEC2HEX(Q4,1)</f>
        <v>56</v>
      </c>
      <c r="BV4" s="1" t="str">
        <f t="shared" ref="BV4:BV67" si="18">BIN2HEX(IF(ISBLANK(N4),0,1)&amp;IF(ISBLANK(M4),0,1)&amp;IF(ISBLANK(L4),0,1)&amp;IF(ISBLANK(K4),0,1),1)&amp;DEC2HEX(S4,1)</f>
        <v>95</v>
      </c>
      <c r="BW4" s="43" t="str">
        <f t="shared" ref="BW4:BW67" si="19">BIN2HEX(DEC2BIN(MAX(1,J4)-1,5)&amp;IF(ISBLANK(I4),0,1)&amp;IF(ISBLANK(H4),0,1)&amp;IF(ISBLANK(G4),0,1),2)</f>
        <v>0B</v>
      </c>
      <c r="BY4" t="str">
        <f t="shared" si="9"/>
        <v>000A</v>
      </c>
      <c r="BZ4" t="str">
        <f t="shared" ref="BZ4:BZ67" si="20">DEC2HEX(F4,4)</f>
        <v>0032</v>
      </c>
      <c r="CB4" s="1">
        <f t="shared" si="10"/>
        <v>2</v>
      </c>
      <c r="CC4" s="9" t="str">
        <f t="shared" ref="CC4:CC67" si="21">BO4&amp;BP4&amp;BQ4&amp;BR4&amp;BS4&amp;BT4&amp;BU4&amp;BV4&amp;BW4</f>
        <v>4B010A003200400B5556950B</v>
      </c>
      <c r="CE4" s="1">
        <f t="shared" ref="CE4:CE67" si="22">IF(ROW()-2&lt;=$CE$2,ROW()-2,0)</f>
        <v>2</v>
      </c>
      <c r="CF4" t="str">
        <f t="shared" si="11"/>
        <v>4B010A003200400B5556950B</v>
      </c>
      <c r="DF4" s="6" t="str">
        <f>BIN2HEX(IF(ISBLANK(CW4),0,1)&amp;IF(ISBLANK(CV4),0,1)&amp;IF(ISBLANK(CU4),0,1)&amp;IF(ISBLANK(CT4),0,1)&amp;IF(ISBLANK(CS4),0,1)&amp;IF(ISBLANK(CR4),0,1)&amp;IF(ISBLANK(CQ4),0,1)&amp;IF(ISBLANK(CP4),0,1),2)&amp;BIN2HEX(IF(ISBLANK(DE4),0,1)&amp;IF(ISBLANK(DD4),0,1)&amp;IF(ISBLANK(DC4),0,1)&amp;IF(ISBLANK(DB4),0,1)&amp;IF(ISBLANK(DA4),0,1)&amp;IF(ISBLANK(CZ4),0,1)&amp;IF(ISBLANK(CY4),0,1)&amp;IF(ISBLANK(CX4),0,1),2)</f>
        <v>0000</v>
      </c>
    </row>
    <row r="5" spans="1:110">
      <c r="A5" t="b">
        <f t="shared" si="1"/>
        <v>1</v>
      </c>
      <c r="C5" s="44" t="str">
        <f t="shared" ref="C5:C68" si="23">DEC2HEX(HEX2DEC(C4)+1,2)</f>
        <v>4C</v>
      </c>
      <c r="D5" s="45" t="str">
        <f>INDEX(Text!$E$2:$E$160,HEX2DEC(C5))</f>
        <v>Knight</v>
      </c>
      <c r="E5" s="110">
        <v>2500</v>
      </c>
      <c r="F5" s="111">
        <v>50</v>
      </c>
      <c r="G5" s="112">
        <v>1</v>
      </c>
      <c r="H5" s="113">
        <v>1</v>
      </c>
      <c r="I5" s="114"/>
      <c r="J5" s="131">
        <v>3</v>
      </c>
      <c r="K5" s="115">
        <v>1</v>
      </c>
      <c r="L5" s="115">
        <v>1</v>
      </c>
      <c r="M5" s="115"/>
      <c r="N5" s="115">
        <v>1</v>
      </c>
      <c r="O5" s="116">
        <f>MIN(15,INT('Static Data'!AR82/15))</f>
        <v>8</v>
      </c>
      <c r="P5" s="117">
        <f>MIN(15,INT('Static Data'!AT82/15))</f>
        <v>5</v>
      </c>
      <c r="Q5" s="118">
        <f>MIN(15,INT('Static Data'!AV82/15))</f>
        <v>6</v>
      </c>
      <c r="R5" s="119">
        <f>MIN(15,INT('Static Data'!AX82/15))</f>
        <v>8</v>
      </c>
      <c r="S5" s="120">
        <f>MIN(15,INT('Static Data'!AZ82/15))</f>
        <v>5</v>
      </c>
      <c r="T5" s="131">
        <v>3</v>
      </c>
      <c r="U5" s="121"/>
      <c r="V5" s="122"/>
      <c r="W5" s="121">
        <v>1</v>
      </c>
      <c r="X5" s="122">
        <v>1</v>
      </c>
      <c r="Y5" s="121"/>
      <c r="Z5" s="122"/>
      <c r="AA5" s="121"/>
      <c r="AB5" s="122"/>
      <c r="AC5" s="121"/>
      <c r="AD5" s="122"/>
      <c r="AE5" s="121"/>
      <c r="AF5" s="122"/>
      <c r="AG5" s="121">
        <v>1</v>
      </c>
      <c r="AH5" s="122"/>
      <c r="AI5" s="121"/>
      <c r="AJ5" s="121"/>
      <c r="AK5" s="95">
        <f t="shared" si="2"/>
        <v>250</v>
      </c>
      <c r="AL5" s="51">
        <f t="shared" si="3"/>
        <v>32</v>
      </c>
      <c r="AM5" s="51">
        <f t="shared" si="4"/>
        <v>3</v>
      </c>
      <c r="AO5">
        <f>INDEX('Static Data'!$AA$3:$AA$11,'Static Data'!E4+1)</f>
        <v>200</v>
      </c>
      <c r="AP5">
        <f>INDEX('Static Data'!$AA$3:$AA$11,'Static Data'!F4+1)</f>
        <v>0</v>
      </c>
      <c r="AQ5">
        <f>INDEX('Static Data'!$AA$3:$AA$11,'Static Data'!G4+1)</f>
        <v>0</v>
      </c>
      <c r="AR5">
        <f>INDEX('Static Data'!$AA$3:$AA$11,'Static Data'!H4+1)</f>
        <v>0</v>
      </c>
      <c r="AS5">
        <f>INDEX('Static Data'!$AA$3:$AA$11,'Static Data'!I4+1)</f>
        <v>0</v>
      </c>
      <c r="AT5">
        <f>INDEX('Static Data'!$AA$3:$AA$11,'Static Data'!J4+1)</f>
        <v>0</v>
      </c>
      <c r="AU5">
        <f>INDEX('Static Data'!$AA$3:$AA$11,'Static Data'!K4+1)</f>
        <v>0</v>
      </c>
      <c r="AV5">
        <f>INDEX('Static Data'!$AA$3:$AA$11,'Static Data'!L4+1)</f>
        <v>0</v>
      </c>
      <c r="AW5">
        <f>INDEX('Static Data'!$AA$3:$AA$11,'Static Data'!M4+1)</f>
        <v>0</v>
      </c>
      <c r="AX5">
        <f>INDEX('Static Data'!$AA$3:$AA$11,'Static Data'!N4+1)</f>
        <v>0</v>
      </c>
      <c r="AY5">
        <f>INDEX('Static Data'!$AA$3:$AA$11,'Static Data'!O4+1)</f>
        <v>0</v>
      </c>
      <c r="AZ5">
        <f>INDEX('Static Data'!$AA$3:$AA$11,'Static Data'!P4+1)</f>
        <v>0</v>
      </c>
      <c r="BA5">
        <f>INDEX('Static Data'!$AA$3:$AA$11,'Static Data'!Q4+1)</f>
        <v>0</v>
      </c>
      <c r="BB5">
        <f>INDEX('Static Data'!$AA$3:$AA$11,'Static Data'!R4+1)</f>
        <v>0</v>
      </c>
      <c r="BC5">
        <f>INDEX('Static Data'!$AA$3:$AA$11,'Static Data'!S4+1)</f>
        <v>0</v>
      </c>
      <c r="BD5">
        <f>INDEX('Static Data'!$AA$3:$AA$11,'Static Data'!T4+1)</f>
        <v>0</v>
      </c>
      <c r="BE5">
        <f>INDEX('Static Data'!$AA$3:$AA$11,'Static Data'!U4+1)</f>
        <v>0</v>
      </c>
      <c r="BF5">
        <f>INDEX('Static Data'!$AA$3:$AA$11,'Static Data'!V4+1)</f>
        <v>0</v>
      </c>
      <c r="BG5">
        <f>INDEX('Static Data'!$AA$3:$AA$11,'Static Data'!W4+1)</f>
        <v>0</v>
      </c>
      <c r="BH5">
        <f>INDEX('Static Data'!$AA$3:$AA$11,'Static Data'!X4+1)</f>
        <v>0</v>
      </c>
      <c r="BJ5">
        <f t="shared" si="12"/>
        <v>250</v>
      </c>
      <c r="BL5" s="1" t="str">
        <f t="shared" si="13"/>
        <v>4C</v>
      </c>
      <c r="BM5" s="1">
        <f>ROW()</f>
        <v>5</v>
      </c>
      <c r="BO5" s="1" t="str">
        <f t="shared" si="14"/>
        <v>4C</v>
      </c>
      <c r="BP5" s="1" t="str">
        <f t="shared" si="15"/>
        <v>02</v>
      </c>
      <c r="BQ5" s="1" t="str">
        <f t="shared" si="6"/>
        <v>1900</v>
      </c>
      <c r="BR5" s="1" t="str">
        <f t="shared" si="7"/>
        <v>3200</v>
      </c>
      <c r="BS5" s="43" t="str">
        <f t="shared" si="8"/>
        <v>0C10</v>
      </c>
      <c r="BT5" s="1" t="str">
        <f t="shared" si="16"/>
        <v>58</v>
      </c>
      <c r="BU5" s="1" t="str">
        <f t="shared" si="17"/>
        <v>86</v>
      </c>
      <c r="BV5" s="1" t="str">
        <f t="shared" si="18"/>
        <v>B5</v>
      </c>
      <c r="BW5" s="43" t="str">
        <f t="shared" si="19"/>
        <v>13</v>
      </c>
      <c r="BY5" t="str">
        <f t="shared" si="9"/>
        <v>0019</v>
      </c>
      <c r="BZ5" t="str">
        <f t="shared" si="20"/>
        <v>0032</v>
      </c>
      <c r="CB5" s="1">
        <f t="shared" si="10"/>
        <v>3</v>
      </c>
      <c r="CC5" s="9" t="str">
        <f t="shared" si="21"/>
        <v>4C02190032000C105886B513</v>
      </c>
      <c r="CE5" s="1">
        <f t="shared" si="22"/>
        <v>3</v>
      </c>
      <c r="CF5" t="str">
        <f t="shared" si="11"/>
        <v>4C02190032000C105886B513</v>
      </c>
    </row>
    <row r="6" spans="1:110">
      <c r="A6" t="b">
        <f t="shared" si="1"/>
        <v>1</v>
      </c>
      <c r="C6" s="44" t="str">
        <f t="shared" si="23"/>
        <v>4D</v>
      </c>
      <c r="D6" s="45" t="str">
        <f>INDEX(Text!$E$2:$E$160,HEX2DEC(C6))</f>
        <v>Archer</v>
      </c>
      <c r="E6" s="110">
        <v>2500</v>
      </c>
      <c r="F6" s="111">
        <v>50</v>
      </c>
      <c r="G6" s="112">
        <v>1</v>
      </c>
      <c r="H6" s="113">
        <v>1</v>
      </c>
      <c r="I6" s="114"/>
      <c r="J6" s="131">
        <v>4</v>
      </c>
      <c r="K6" s="115">
        <v>1</v>
      </c>
      <c r="L6" s="115"/>
      <c r="M6" s="115"/>
      <c r="N6" s="115">
        <v>1</v>
      </c>
      <c r="O6" s="116">
        <f>MIN(15,INT('Static Data'!AR83/15))</f>
        <v>6</v>
      </c>
      <c r="P6" s="117">
        <f>MIN(15,INT('Static Data'!AT83/15))</f>
        <v>4</v>
      </c>
      <c r="Q6" s="118">
        <f>MIN(15,INT('Static Data'!AV83/15))</f>
        <v>6</v>
      </c>
      <c r="R6" s="119">
        <f>MIN(15,INT('Static Data'!AX83/15))</f>
        <v>7</v>
      </c>
      <c r="S6" s="120">
        <v>3</v>
      </c>
      <c r="T6" s="131">
        <v>3</v>
      </c>
      <c r="U6" s="121"/>
      <c r="V6" s="122"/>
      <c r="W6" s="121"/>
      <c r="X6" s="122">
        <v>1</v>
      </c>
      <c r="Y6" s="121"/>
      <c r="Z6" s="122"/>
      <c r="AA6" s="121"/>
      <c r="AB6" s="122"/>
      <c r="AC6" s="121"/>
      <c r="AD6" s="122"/>
      <c r="AE6" s="121"/>
      <c r="AF6" s="122"/>
      <c r="AG6" s="121"/>
      <c r="AH6" s="122"/>
      <c r="AI6" s="121">
        <v>1</v>
      </c>
      <c r="AJ6" s="121"/>
      <c r="AK6" s="95">
        <f t="shared" si="2"/>
        <v>250</v>
      </c>
      <c r="AL6" s="51">
        <f t="shared" si="3"/>
        <v>26</v>
      </c>
      <c r="AM6" s="51">
        <f t="shared" si="4"/>
        <v>2</v>
      </c>
      <c r="AO6">
        <f>INDEX('Static Data'!$AA$3:$AA$11,'Static Data'!E5+1)</f>
        <v>200</v>
      </c>
      <c r="AP6">
        <f>INDEX('Static Data'!$AA$3:$AA$11,'Static Data'!F5+1)</f>
        <v>0</v>
      </c>
      <c r="AQ6">
        <f>INDEX('Static Data'!$AA$3:$AA$11,'Static Data'!G5+1)</f>
        <v>0</v>
      </c>
      <c r="AR6">
        <f>INDEX('Static Data'!$AA$3:$AA$11,'Static Data'!H5+1)</f>
        <v>0</v>
      </c>
      <c r="AS6">
        <f>INDEX('Static Data'!$AA$3:$AA$11,'Static Data'!I5+1)</f>
        <v>0</v>
      </c>
      <c r="AT6">
        <f>INDEX('Static Data'!$AA$3:$AA$11,'Static Data'!J5+1)</f>
        <v>0</v>
      </c>
      <c r="AU6">
        <f>INDEX('Static Data'!$AA$3:$AA$11,'Static Data'!K5+1)</f>
        <v>0</v>
      </c>
      <c r="AV6">
        <f>INDEX('Static Data'!$AA$3:$AA$11,'Static Data'!L5+1)</f>
        <v>0</v>
      </c>
      <c r="AW6">
        <f>INDEX('Static Data'!$AA$3:$AA$11,'Static Data'!M5+1)</f>
        <v>0</v>
      </c>
      <c r="AX6">
        <f>INDEX('Static Data'!$AA$3:$AA$11,'Static Data'!N5+1)</f>
        <v>0</v>
      </c>
      <c r="AY6">
        <f>INDEX('Static Data'!$AA$3:$AA$11,'Static Data'!O5+1)</f>
        <v>0</v>
      </c>
      <c r="AZ6">
        <f>INDEX('Static Data'!$AA$3:$AA$11,'Static Data'!P5+1)</f>
        <v>0</v>
      </c>
      <c r="BA6">
        <f>INDEX('Static Data'!$AA$3:$AA$11,'Static Data'!Q5+1)</f>
        <v>0</v>
      </c>
      <c r="BB6">
        <f>INDEX('Static Data'!$AA$3:$AA$11,'Static Data'!R5+1)</f>
        <v>0</v>
      </c>
      <c r="BC6">
        <f>INDEX('Static Data'!$AA$3:$AA$11,'Static Data'!S5+1)</f>
        <v>0</v>
      </c>
      <c r="BD6">
        <f>INDEX('Static Data'!$AA$3:$AA$11,'Static Data'!T5+1)</f>
        <v>0</v>
      </c>
      <c r="BE6">
        <f>INDEX('Static Data'!$AA$3:$AA$11,'Static Data'!U5+1)</f>
        <v>0</v>
      </c>
      <c r="BF6">
        <f>INDEX('Static Data'!$AA$3:$AA$11,'Static Data'!V5+1)</f>
        <v>0</v>
      </c>
      <c r="BG6">
        <f>INDEX('Static Data'!$AA$3:$AA$11,'Static Data'!W5+1)</f>
        <v>0</v>
      </c>
      <c r="BH6">
        <f>INDEX('Static Data'!$AA$3:$AA$11,'Static Data'!X5+1)</f>
        <v>0</v>
      </c>
      <c r="BJ6">
        <f t="shared" si="12"/>
        <v>250</v>
      </c>
      <c r="BL6" s="1" t="str">
        <f t="shared" si="13"/>
        <v>4D</v>
      </c>
      <c r="BM6" s="1">
        <f>ROW()</f>
        <v>6</v>
      </c>
      <c r="BO6" s="1" t="str">
        <f t="shared" si="14"/>
        <v>4D</v>
      </c>
      <c r="BP6" s="1" t="str">
        <f t="shared" si="15"/>
        <v>02</v>
      </c>
      <c r="BQ6" s="1" t="str">
        <f t="shared" si="6"/>
        <v>1900</v>
      </c>
      <c r="BR6" s="1" t="str">
        <f t="shared" si="7"/>
        <v>3200</v>
      </c>
      <c r="BS6" s="43" t="str">
        <f t="shared" si="8"/>
        <v>0840</v>
      </c>
      <c r="BT6" s="1" t="str">
        <f t="shared" si="16"/>
        <v>46</v>
      </c>
      <c r="BU6" s="1" t="str">
        <f t="shared" si="17"/>
        <v>76</v>
      </c>
      <c r="BV6" s="1" t="str">
        <f t="shared" si="18"/>
        <v>93</v>
      </c>
      <c r="BW6" s="43" t="str">
        <f t="shared" si="19"/>
        <v>1B</v>
      </c>
      <c r="BY6" t="str">
        <f t="shared" si="9"/>
        <v>0019</v>
      </c>
      <c r="BZ6" t="str">
        <f t="shared" si="20"/>
        <v>0032</v>
      </c>
      <c r="CB6" s="1">
        <f t="shared" si="10"/>
        <v>4</v>
      </c>
      <c r="CC6" s="9" t="str">
        <f t="shared" si="21"/>
        <v>4D021900320008404676931B</v>
      </c>
      <c r="CE6" s="1">
        <f t="shared" si="22"/>
        <v>4</v>
      </c>
      <c r="CF6" t="str">
        <f t="shared" si="11"/>
        <v>4D021900320008404676931B</v>
      </c>
    </row>
    <row r="7" spans="1:110">
      <c r="A7" t="b">
        <f t="shared" si="1"/>
        <v>1</v>
      </c>
      <c r="C7" s="44" t="str">
        <f t="shared" si="23"/>
        <v>4E</v>
      </c>
      <c r="D7" s="45" t="str">
        <f>INDEX(Text!$E$2:$E$160,HEX2DEC(C7))</f>
        <v>Monk</v>
      </c>
      <c r="E7" s="110">
        <v>4500</v>
      </c>
      <c r="F7" s="111">
        <v>50</v>
      </c>
      <c r="G7" s="112">
        <v>1</v>
      </c>
      <c r="H7" s="113">
        <v>1</v>
      </c>
      <c r="I7" s="114"/>
      <c r="J7" s="131">
        <v>5</v>
      </c>
      <c r="K7" s="115">
        <v>1</v>
      </c>
      <c r="L7" s="115">
        <v>1</v>
      </c>
      <c r="M7" s="115"/>
      <c r="N7" s="115">
        <v>1</v>
      </c>
      <c r="O7" s="116">
        <f>MIN(15,INT('Static Data'!AR84/15))</f>
        <v>9</v>
      </c>
      <c r="P7" s="117">
        <f>MIN(15,INT('Static Data'!AT84/15))</f>
        <v>5</v>
      </c>
      <c r="Q7" s="118">
        <f>MIN(15,INT('Static Data'!AV84/15))</f>
        <v>7</v>
      </c>
      <c r="R7" s="119">
        <f>MIN(15,INT('Static Data'!AX84/15))</f>
        <v>8</v>
      </c>
      <c r="S7" s="120">
        <f>MIN(15,INT('Static Data'!AZ84/15))</f>
        <v>5</v>
      </c>
      <c r="T7" s="131">
        <v>5</v>
      </c>
      <c r="U7" s="121"/>
      <c r="V7" s="122"/>
      <c r="W7" s="121"/>
      <c r="X7" s="122"/>
      <c r="Y7" s="121"/>
      <c r="Z7" s="122"/>
      <c r="AA7" s="121"/>
      <c r="AB7" s="122"/>
      <c r="AC7" s="121"/>
      <c r="AD7" s="122"/>
      <c r="AE7" s="121">
        <v>1</v>
      </c>
      <c r="AF7" s="122"/>
      <c r="AG7" s="121"/>
      <c r="AH7" s="122"/>
      <c r="AI7" s="121">
        <v>1</v>
      </c>
      <c r="AJ7" s="121"/>
      <c r="AK7" s="95">
        <f t="shared" si="2"/>
        <v>500</v>
      </c>
      <c r="AL7" s="51">
        <f t="shared" si="3"/>
        <v>34</v>
      </c>
      <c r="AM7" s="51">
        <f t="shared" si="4"/>
        <v>2</v>
      </c>
      <c r="AO7">
        <f>INDEX('Static Data'!$AA$3:$AA$11,'Static Data'!E6+1)</f>
        <v>200</v>
      </c>
      <c r="AP7">
        <f>INDEX('Static Data'!$AA$3:$AA$11,'Static Data'!F6+1)</f>
        <v>0</v>
      </c>
      <c r="AQ7">
        <f>INDEX('Static Data'!$AA$3:$AA$11,'Static Data'!G6+1)</f>
        <v>200</v>
      </c>
      <c r="AR7">
        <f>INDEX('Static Data'!$AA$3:$AA$11,'Static Data'!H6+1)</f>
        <v>0</v>
      </c>
      <c r="AS7">
        <f>INDEX('Static Data'!$AA$3:$AA$11,'Static Data'!I6+1)</f>
        <v>0</v>
      </c>
      <c r="AT7">
        <f>INDEX('Static Data'!$AA$3:$AA$11,'Static Data'!J6+1)</f>
        <v>0</v>
      </c>
      <c r="AU7">
        <f>INDEX('Static Data'!$AA$3:$AA$11,'Static Data'!K6+1)</f>
        <v>0</v>
      </c>
      <c r="AV7">
        <f>INDEX('Static Data'!$AA$3:$AA$11,'Static Data'!L6+1)</f>
        <v>0</v>
      </c>
      <c r="AW7">
        <f>INDEX('Static Data'!$AA$3:$AA$11,'Static Data'!M6+1)</f>
        <v>0</v>
      </c>
      <c r="AX7">
        <f>INDEX('Static Data'!$AA$3:$AA$11,'Static Data'!N6+1)</f>
        <v>0</v>
      </c>
      <c r="AY7">
        <f>INDEX('Static Data'!$AA$3:$AA$11,'Static Data'!O6+1)</f>
        <v>0</v>
      </c>
      <c r="AZ7">
        <f>INDEX('Static Data'!$AA$3:$AA$11,'Static Data'!P6+1)</f>
        <v>0</v>
      </c>
      <c r="BA7">
        <f>INDEX('Static Data'!$AA$3:$AA$11,'Static Data'!Q6+1)</f>
        <v>0</v>
      </c>
      <c r="BB7">
        <f>INDEX('Static Data'!$AA$3:$AA$11,'Static Data'!R6+1)</f>
        <v>0</v>
      </c>
      <c r="BC7">
        <f>INDEX('Static Data'!$AA$3:$AA$11,'Static Data'!S6+1)</f>
        <v>0</v>
      </c>
      <c r="BD7">
        <f>INDEX('Static Data'!$AA$3:$AA$11,'Static Data'!T6+1)</f>
        <v>0</v>
      </c>
      <c r="BE7">
        <f>INDEX('Static Data'!$AA$3:$AA$11,'Static Data'!U6+1)</f>
        <v>0</v>
      </c>
      <c r="BF7">
        <f>INDEX('Static Data'!$AA$3:$AA$11,'Static Data'!V6+1)</f>
        <v>0</v>
      </c>
      <c r="BG7">
        <f>INDEX('Static Data'!$AA$3:$AA$11,'Static Data'!W6+1)</f>
        <v>0</v>
      </c>
      <c r="BH7">
        <f>INDEX('Static Data'!$AA$3:$AA$11,'Static Data'!X6+1)</f>
        <v>0</v>
      </c>
      <c r="BJ7">
        <f t="shared" si="12"/>
        <v>500</v>
      </c>
      <c r="BL7" s="1" t="str">
        <f t="shared" si="13"/>
        <v>4E</v>
      </c>
      <c r="BM7" s="1">
        <f>ROW()</f>
        <v>7</v>
      </c>
      <c r="BO7" s="1" t="str">
        <f t="shared" si="14"/>
        <v>4E</v>
      </c>
      <c r="BP7" s="1" t="str">
        <f t="shared" si="15"/>
        <v>04</v>
      </c>
      <c r="BQ7" s="1" t="str">
        <f t="shared" si="6"/>
        <v>2D00</v>
      </c>
      <c r="BR7" s="1" t="str">
        <f t="shared" si="7"/>
        <v>3200</v>
      </c>
      <c r="BS7" s="43" t="str">
        <f t="shared" si="8"/>
        <v>0044</v>
      </c>
      <c r="BT7" s="1" t="str">
        <f t="shared" si="16"/>
        <v>59</v>
      </c>
      <c r="BU7" s="1" t="str">
        <f t="shared" si="17"/>
        <v>87</v>
      </c>
      <c r="BV7" s="1" t="str">
        <f t="shared" si="18"/>
        <v>B5</v>
      </c>
      <c r="BW7" s="43" t="str">
        <f t="shared" si="19"/>
        <v>23</v>
      </c>
      <c r="BY7" t="str">
        <f t="shared" si="9"/>
        <v>002D</v>
      </c>
      <c r="BZ7" t="str">
        <f t="shared" si="20"/>
        <v>0032</v>
      </c>
      <c r="CB7" s="1">
        <f t="shared" si="10"/>
        <v>5</v>
      </c>
      <c r="CC7" s="9" t="str">
        <f t="shared" si="21"/>
        <v>4E042D00320000445987B523</v>
      </c>
      <c r="CE7" s="1">
        <f t="shared" si="22"/>
        <v>5</v>
      </c>
      <c r="CF7" t="str">
        <f t="shared" si="11"/>
        <v>4E042D00320000445987B523</v>
      </c>
    </row>
    <row r="8" spans="1:110">
      <c r="A8" t="b">
        <f t="shared" si="1"/>
        <v>1</v>
      </c>
      <c r="C8" s="44" t="str">
        <f t="shared" si="23"/>
        <v>4F</v>
      </c>
      <c r="D8" s="45" t="str">
        <f>INDEX(Text!$E$2:$E$160,HEX2DEC(C8))</f>
        <v>Priest</v>
      </c>
      <c r="E8" s="110">
        <v>2500</v>
      </c>
      <c r="F8" s="111">
        <v>50</v>
      </c>
      <c r="G8" s="112">
        <v>1</v>
      </c>
      <c r="H8" s="113">
        <v>1</v>
      </c>
      <c r="I8" s="114"/>
      <c r="J8" s="131">
        <v>6</v>
      </c>
      <c r="K8" s="115">
        <v>1</v>
      </c>
      <c r="L8" s="115"/>
      <c r="M8" s="115">
        <v>1</v>
      </c>
      <c r="N8" s="115">
        <v>1</v>
      </c>
      <c r="O8" s="116">
        <f>MIN(15,INT('Static Data'!AR85/15))</f>
        <v>5</v>
      </c>
      <c r="P8" s="117">
        <f>MIN(15,INT('Static Data'!AT85/15))</f>
        <v>8</v>
      </c>
      <c r="Q8" s="118">
        <f>MIN(15,INT('Static Data'!AV85/15))</f>
        <v>7</v>
      </c>
      <c r="R8" s="119">
        <f>MIN(15,INT('Static Data'!AX85/15))</f>
        <v>6</v>
      </c>
      <c r="S8" s="120">
        <f>MIN(15,INT('Static Data'!AZ85/15))</f>
        <v>7</v>
      </c>
      <c r="T8" s="131">
        <v>3</v>
      </c>
      <c r="U8" s="121"/>
      <c r="V8" s="122"/>
      <c r="W8" s="121"/>
      <c r="X8" s="122"/>
      <c r="Y8" s="121"/>
      <c r="Z8" s="122"/>
      <c r="AA8" s="121">
        <v>1</v>
      </c>
      <c r="AB8" s="122"/>
      <c r="AC8" s="121"/>
      <c r="AD8" s="122"/>
      <c r="AE8" s="121"/>
      <c r="AF8" s="122"/>
      <c r="AG8" s="121">
        <v>1</v>
      </c>
      <c r="AH8" s="122"/>
      <c r="AI8" s="121"/>
      <c r="AJ8" s="121"/>
      <c r="AK8" s="95">
        <f t="shared" si="2"/>
        <v>250</v>
      </c>
      <c r="AL8" s="51">
        <f t="shared" si="3"/>
        <v>33</v>
      </c>
      <c r="AM8" s="51">
        <f t="shared" si="4"/>
        <v>2</v>
      </c>
      <c r="AO8">
        <f>INDEX('Static Data'!$AA$3:$AA$11,'Static Data'!E7+1)</f>
        <v>0</v>
      </c>
      <c r="AP8">
        <f>INDEX('Static Data'!$AA$3:$AA$11,'Static Data'!F7+1)</f>
        <v>200</v>
      </c>
      <c r="AQ8">
        <f>INDEX('Static Data'!$AA$3:$AA$11,'Static Data'!G7+1)</f>
        <v>0</v>
      </c>
      <c r="AR8">
        <f>INDEX('Static Data'!$AA$3:$AA$11,'Static Data'!H7+1)</f>
        <v>0</v>
      </c>
      <c r="AS8">
        <f>INDEX('Static Data'!$AA$3:$AA$11,'Static Data'!I7+1)</f>
        <v>0</v>
      </c>
      <c r="AT8">
        <f>INDEX('Static Data'!$AA$3:$AA$11,'Static Data'!J7+1)</f>
        <v>0</v>
      </c>
      <c r="AU8">
        <f>INDEX('Static Data'!$AA$3:$AA$11,'Static Data'!K7+1)</f>
        <v>0</v>
      </c>
      <c r="AV8">
        <f>INDEX('Static Data'!$AA$3:$AA$11,'Static Data'!L7+1)</f>
        <v>0</v>
      </c>
      <c r="AW8">
        <f>INDEX('Static Data'!$AA$3:$AA$11,'Static Data'!M7+1)</f>
        <v>0</v>
      </c>
      <c r="AX8">
        <f>INDEX('Static Data'!$AA$3:$AA$11,'Static Data'!N7+1)</f>
        <v>0</v>
      </c>
      <c r="AY8">
        <f>INDEX('Static Data'!$AA$3:$AA$11,'Static Data'!O7+1)</f>
        <v>0</v>
      </c>
      <c r="AZ8">
        <f>INDEX('Static Data'!$AA$3:$AA$11,'Static Data'!P7+1)</f>
        <v>0</v>
      </c>
      <c r="BA8">
        <f>INDEX('Static Data'!$AA$3:$AA$11,'Static Data'!Q7+1)</f>
        <v>0</v>
      </c>
      <c r="BB8">
        <f>INDEX('Static Data'!$AA$3:$AA$11,'Static Data'!R7+1)</f>
        <v>0</v>
      </c>
      <c r="BC8">
        <f>INDEX('Static Data'!$AA$3:$AA$11,'Static Data'!S7+1)</f>
        <v>0</v>
      </c>
      <c r="BD8">
        <f>INDEX('Static Data'!$AA$3:$AA$11,'Static Data'!T7+1)</f>
        <v>0</v>
      </c>
      <c r="BE8">
        <f>INDEX('Static Data'!$AA$3:$AA$11,'Static Data'!U7+1)</f>
        <v>0</v>
      </c>
      <c r="BF8">
        <f>INDEX('Static Data'!$AA$3:$AA$11,'Static Data'!V7+1)</f>
        <v>0</v>
      </c>
      <c r="BG8">
        <f>INDEX('Static Data'!$AA$3:$AA$11,'Static Data'!W7+1)</f>
        <v>0</v>
      </c>
      <c r="BH8">
        <f>INDEX('Static Data'!$AA$3:$AA$11,'Static Data'!X7+1)</f>
        <v>0</v>
      </c>
      <c r="BJ8">
        <f t="shared" si="12"/>
        <v>250</v>
      </c>
      <c r="BL8" s="1" t="str">
        <f t="shared" si="13"/>
        <v>4F</v>
      </c>
      <c r="BM8" s="1">
        <f>ROW()</f>
        <v>8</v>
      </c>
      <c r="BO8" s="1" t="str">
        <f t="shared" si="14"/>
        <v>4F</v>
      </c>
      <c r="BP8" s="1" t="str">
        <f t="shared" si="15"/>
        <v>02</v>
      </c>
      <c r="BQ8" s="1" t="str">
        <f t="shared" si="6"/>
        <v>1900</v>
      </c>
      <c r="BR8" s="1" t="str">
        <f t="shared" si="7"/>
        <v>3200</v>
      </c>
      <c r="BS8" s="43" t="str">
        <f t="shared" si="8"/>
        <v>4010</v>
      </c>
      <c r="BT8" s="1" t="str">
        <f t="shared" si="16"/>
        <v>85</v>
      </c>
      <c r="BU8" s="1" t="str">
        <f t="shared" si="17"/>
        <v>67</v>
      </c>
      <c r="BV8" s="1" t="str">
        <f t="shared" si="18"/>
        <v>D7</v>
      </c>
      <c r="BW8" s="43" t="str">
        <f t="shared" si="19"/>
        <v>2B</v>
      </c>
      <c r="BY8" t="str">
        <f t="shared" si="9"/>
        <v>0019</v>
      </c>
      <c r="BZ8" t="str">
        <f t="shared" si="20"/>
        <v>0032</v>
      </c>
      <c r="CB8" s="1">
        <f t="shared" si="10"/>
        <v>6</v>
      </c>
      <c r="CC8" s="9" t="str">
        <f t="shared" si="21"/>
        <v>4F021900320040108567D72B</v>
      </c>
      <c r="CE8" s="1">
        <f t="shared" si="22"/>
        <v>6</v>
      </c>
      <c r="CF8" t="str">
        <f t="shared" si="11"/>
        <v>4F021900320040108567D72B</v>
      </c>
    </row>
    <row r="9" spans="1:110">
      <c r="A9" t="b">
        <f t="shared" si="1"/>
        <v>1</v>
      </c>
      <c r="C9" s="44" t="str">
        <f t="shared" si="23"/>
        <v>50</v>
      </c>
      <c r="D9" s="45" t="str">
        <f>INDEX(Text!$E$2:$E$160,HEX2DEC(C9))</f>
        <v>Wizard</v>
      </c>
      <c r="E9" s="110">
        <v>2500</v>
      </c>
      <c r="F9" s="111">
        <v>50</v>
      </c>
      <c r="G9" s="112">
        <v>1</v>
      </c>
      <c r="H9" s="113">
        <v>1</v>
      </c>
      <c r="I9" s="114"/>
      <c r="J9" s="131">
        <v>7</v>
      </c>
      <c r="K9" s="115">
        <v>1</v>
      </c>
      <c r="L9" s="115"/>
      <c r="M9" s="115">
        <v>1</v>
      </c>
      <c r="N9" s="115">
        <v>1</v>
      </c>
      <c r="O9" s="116">
        <f>MIN(15,INT('Static Data'!AR86/15))</f>
        <v>5</v>
      </c>
      <c r="P9" s="117">
        <f>MIN(15,INT('Static Data'!AT86/15))</f>
        <v>8</v>
      </c>
      <c r="Q9" s="118">
        <f>MIN(15,INT('Static Data'!AV86/15))</f>
        <v>6</v>
      </c>
      <c r="R9" s="119">
        <f>MIN(15,INT('Static Data'!AX86/15))</f>
        <v>4</v>
      </c>
      <c r="S9" s="120">
        <f>MIN(15,INT('Static Data'!AZ86/15))</f>
        <v>10</v>
      </c>
      <c r="T9" s="131">
        <v>3</v>
      </c>
      <c r="U9" s="121"/>
      <c r="V9" s="122"/>
      <c r="W9" s="121"/>
      <c r="X9" s="122"/>
      <c r="Y9" s="121"/>
      <c r="Z9" s="122"/>
      <c r="AA9" s="121">
        <v>1</v>
      </c>
      <c r="AB9" s="122"/>
      <c r="AC9" s="121"/>
      <c r="AD9" s="122"/>
      <c r="AE9" s="121">
        <v>1</v>
      </c>
      <c r="AF9" s="122"/>
      <c r="AG9" s="121"/>
      <c r="AH9" s="122"/>
      <c r="AI9" s="121"/>
      <c r="AJ9" s="121"/>
      <c r="AK9" s="95">
        <f t="shared" si="2"/>
        <v>250</v>
      </c>
      <c r="AL9" s="51">
        <f t="shared" si="3"/>
        <v>33</v>
      </c>
      <c r="AM9" s="51">
        <f t="shared" si="4"/>
        <v>2</v>
      </c>
      <c r="AO9">
        <f>INDEX('Static Data'!$AA$3:$AA$11,'Static Data'!E8+1)</f>
        <v>0</v>
      </c>
      <c r="AP9">
        <f>INDEX('Static Data'!$AA$3:$AA$11,'Static Data'!F8+1)</f>
        <v>200</v>
      </c>
      <c r="AQ9">
        <f>INDEX('Static Data'!$AA$3:$AA$11,'Static Data'!G8+1)</f>
        <v>0</v>
      </c>
      <c r="AR9">
        <f>INDEX('Static Data'!$AA$3:$AA$11,'Static Data'!H8+1)</f>
        <v>0</v>
      </c>
      <c r="AS9">
        <f>INDEX('Static Data'!$AA$3:$AA$11,'Static Data'!I8+1)</f>
        <v>0</v>
      </c>
      <c r="AT9">
        <f>INDEX('Static Data'!$AA$3:$AA$11,'Static Data'!J8+1)</f>
        <v>0</v>
      </c>
      <c r="AU9">
        <f>INDEX('Static Data'!$AA$3:$AA$11,'Static Data'!K8+1)</f>
        <v>0</v>
      </c>
      <c r="AV9">
        <f>INDEX('Static Data'!$AA$3:$AA$11,'Static Data'!L8+1)</f>
        <v>0</v>
      </c>
      <c r="AW9">
        <f>INDEX('Static Data'!$AA$3:$AA$11,'Static Data'!M8+1)</f>
        <v>0</v>
      </c>
      <c r="AX9">
        <f>INDEX('Static Data'!$AA$3:$AA$11,'Static Data'!N8+1)</f>
        <v>0</v>
      </c>
      <c r="AY9">
        <f>INDEX('Static Data'!$AA$3:$AA$11,'Static Data'!O8+1)</f>
        <v>0</v>
      </c>
      <c r="AZ9">
        <f>INDEX('Static Data'!$AA$3:$AA$11,'Static Data'!P8+1)</f>
        <v>0</v>
      </c>
      <c r="BA9">
        <f>INDEX('Static Data'!$AA$3:$AA$11,'Static Data'!Q8+1)</f>
        <v>0</v>
      </c>
      <c r="BB9">
        <f>INDEX('Static Data'!$AA$3:$AA$11,'Static Data'!R8+1)</f>
        <v>0</v>
      </c>
      <c r="BC9">
        <f>INDEX('Static Data'!$AA$3:$AA$11,'Static Data'!S8+1)</f>
        <v>0</v>
      </c>
      <c r="BD9">
        <f>INDEX('Static Data'!$AA$3:$AA$11,'Static Data'!T8+1)</f>
        <v>0</v>
      </c>
      <c r="BE9">
        <f>INDEX('Static Data'!$AA$3:$AA$11,'Static Data'!U8+1)</f>
        <v>0</v>
      </c>
      <c r="BF9">
        <f>INDEX('Static Data'!$AA$3:$AA$11,'Static Data'!V8+1)</f>
        <v>0</v>
      </c>
      <c r="BG9">
        <f>INDEX('Static Data'!$AA$3:$AA$11,'Static Data'!W8+1)</f>
        <v>0</v>
      </c>
      <c r="BH9">
        <f>INDEX('Static Data'!$AA$3:$AA$11,'Static Data'!X8+1)</f>
        <v>0</v>
      </c>
      <c r="BJ9">
        <f t="shared" si="12"/>
        <v>250</v>
      </c>
      <c r="BL9" s="1" t="str">
        <f t="shared" si="13"/>
        <v>50</v>
      </c>
      <c r="BM9" s="1">
        <f>ROW()</f>
        <v>9</v>
      </c>
      <c r="BO9" s="1" t="str">
        <f t="shared" si="14"/>
        <v>50</v>
      </c>
      <c r="BP9" s="1" t="str">
        <f t="shared" si="15"/>
        <v>02</v>
      </c>
      <c r="BQ9" s="1" t="str">
        <f t="shared" si="6"/>
        <v>1900</v>
      </c>
      <c r="BR9" s="1" t="str">
        <f t="shared" si="7"/>
        <v>3200</v>
      </c>
      <c r="BS9" s="43" t="str">
        <f t="shared" si="8"/>
        <v>4004</v>
      </c>
      <c r="BT9" s="1" t="str">
        <f t="shared" si="16"/>
        <v>85</v>
      </c>
      <c r="BU9" s="1" t="str">
        <f t="shared" si="17"/>
        <v>46</v>
      </c>
      <c r="BV9" s="1" t="str">
        <f t="shared" si="18"/>
        <v>DA</v>
      </c>
      <c r="BW9" s="43" t="str">
        <f t="shared" si="19"/>
        <v>33</v>
      </c>
      <c r="BY9" t="str">
        <f t="shared" si="9"/>
        <v>0019</v>
      </c>
      <c r="BZ9" t="str">
        <f t="shared" si="20"/>
        <v>0032</v>
      </c>
      <c r="CB9" s="1">
        <f t="shared" si="10"/>
        <v>7</v>
      </c>
      <c r="CC9" s="9" t="str">
        <f t="shared" si="21"/>
        <v>50021900320040048546DA33</v>
      </c>
      <c r="CE9" s="1">
        <f t="shared" si="22"/>
        <v>7</v>
      </c>
      <c r="CF9" t="str">
        <f t="shared" si="11"/>
        <v>50021900320040048546DA33</v>
      </c>
    </row>
    <row r="10" spans="1:110">
      <c r="A10" t="b">
        <f t="shared" si="1"/>
        <v>1</v>
      </c>
      <c r="C10" s="44" t="str">
        <f t="shared" si="23"/>
        <v>51</v>
      </c>
      <c r="D10" s="45" t="str">
        <f>INDEX(Text!$E$2:$E$160,HEX2DEC(C10))</f>
        <v>Time Mage</v>
      </c>
      <c r="E10" s="110">
        <v>4500</v>
      </c>
      <c r="F10" s="111">
        <v>50</v>
      </c>
      <c r="G10" s="112">
        <v>1</v>
      </c>
      <c r="H10" s="113">
        <v>1</v>
      </c>
      <c r="I10" s="114"/>
      <c r="J10" s="131">
        <v>8</v>
      </c>
      <c r="K10" s="115">
        <v>1</v>
      </c>
      <c r="L10" s="115"/>
      <c r="M10" s="115">
        <v>1</v>
      </c>
      <c r="N10" s="115">
        <v>1</v>
      </c>
      <c r="O10" s="116">
        <f>MIN(15,INT('Static Data'!AR87/15))</f>
        <v>5</v>
      </c>
      <c r="P10" s="117">
        <f>MIN(15,INT('Static Data'!AT87/15))</f>
        <v>8</v>
      </c>
      <c r="Q10" s="118">
        <f>MIN(15,INT('Static Data'!AV87/15))</f>
        <v>6</v>
      </c>
      <c r="R10" s="119">
        <f>MIN(15,INT('Static Data'!AX87/15))</f>
        <v>3</v>
      </c>
      <c r="S10" s="120">
        <f>MIN(15,INT('Static Data'!AZ87/15))</f>
        <v>8</v>
      </c>
      <c r="T10" s="132">
        <v>7</v>
      </c>
      <c r="U10" s="121"/>
      <c r="V10" s="122"/>
      <c r="W10" s="121"/>
      <c r="X10" s="122"/>
      <c r="Y10" s="121"/>
      <c r="Z10" s="122"/>
      <c r="AA10" s="121"/>
      <c r="AB10" s="122"/>
      <c r="AC10" s="121"/>
      <c r="AD10" s="122"/>
      <c r="AE10" s="121"/>
      <c r="AF10" s="122"/>
      <c r="AG10" s="121"/>
      <c r="AH10" s="122">
        <v>1</v>
      </c>
      <c r="AI10" s="121"/>
      <c r="AJ10" s="121"/>
      <c r="AK10" s="95">
        <f t="shared" si="2"/>
        <v>500</v>
      </c>
      <c r="AL10" s="51">
        <f t="shared" si="3"/>
        <v>30</v>
      </c>
      <c r="AM10" s="51">
        <f t="shared" si="4"/>
        <v>1</v>
      </c>
      <c r="AO10">
        <f>INDEX('Static Data'!$AA$3:$AA$11,'Static Data'!E9+1)</f>
        <v>0</v>
      </c>
      <c r="AP10">
        <f>INDEX('Static Data'!$AA$3:$AA$11,'Static Data'!F9+1)</f>
        <v>200</v>
      </c>
      <c r="AQ10">
        <f>INDEX('Static Data'!$AA$3:$AA$11,'Static Data'!G9+1)</f>
        <v>0</v>
      </c>
      <c r="AR10">
        <f>INDEX('Static Data'!$AA$3:$AA$11,'Static Data'!H9+1)</f>
        <v>0</v>
      </c>
      <c r="AS10">
        <f>INDEX('Static Data'!$AA$3:$AA$11,'Static Data'!I9+1)</f>
        <v>0</v>
      </c>
      <c r="AT10">
        <f>INDEX('Static Data'!$AA$3:$AA$11,'Static Data'!J9+1)</f>
        <v>0</v>
      </c>
      <c r="AU10">
        <f>INDEX('Static Data'!$AA$3:$AA$11,'Static Data'!K9+1)</f>
        <v>200</v>
      </c>
      <c r="AV10">
        <f>INDEX('Static Data'!$AA$3:$AA$11,'Static Data'!L9+1)</f>
        <v>0</v>
      </c>
      <c r="AW10">
        <f>INDEX('Static Data'!$AA$3:$AA$11,'Static Data'!M9+1)</f>
        <v>0</v>
      </c>
      <c r="AX10">
        <f>INDEX('Static Data'!$AA$3:$AA$11,'Static Data'!N9+1)</f>
        <v>0</v>
      </c>
      <c r="AY10">
        <f>INDEX('Static Data'!$AA$3:$AA$11,'Static Data'!O9+1)</f>
        <v>0</v>
      </c>
      <c r="AZ10">
        <f>INDEX('Static Data'!$AA$3:$AA$11,'Static Data'!P9+1)</f>
        <v>0</v>
      </c>
      <c r="BA10">
        <f>INDEX('Static Data'!$AA$3:$AA$11,'Static Data'!Q9+1)</f>
        <v>0</v>
      </c>
      <c r="BB10">
        <f>INDEX('Static Data'!$AA$3:$AA$11,'Static Data'!R9+1)</f>
        <v>0</v>
      </c>
      <c r="BC10">
        <f>INDEX('Static Data'!$AA$3:$AA$11,'Static Data'!S9+1)</f>
        <v>0</v>
      </c>
      <c r="BD10">
        <f>INDEX('Static Data'!$AA$3:$AA$11,'Static Data'!T9+1)</f>
        <v>0</v>
      </c>
      <c r="BE10">
        <f>INDEX('Static Data'!$AA$3:$AA$11,'Static Data'!U9+1)</f>
        <v>0</v>
      </c>
      <c r="BF10">
        <f>INDEX('Static Data'!$AA$3:$AA$11,'Static Data'!V9+1)</f>
        <v>0</v>
      </c>
      <c r="BG10">
        <f>INDEX('Static Data'!$AA$3:$AA$11,'Static Data'!W9+1)</f>
        <v>0</v>
      </c>
      <c r="BH10">
        <f>INDEX('Static Data'!$AA$3:$AA$11,'Static Data'!X9+1)</f>
        <v>0</v>
      </c>
      <c r="BJ10">
        <f t="shared" si="12"/>
        <v>500</v>
      </c>
      <c r="BL10" s="1" t="str">
        <f t="shared" si="13"/>
        <v>51</v>
      </c>
      <c r="BM10" s="1">
        <f>ROW()</f>
        <v>10</v>
      </c>
      <c r="BO10" s="1" t="str">
        <f t="shared" si="14"/>
        <v>51</v>
      </c>
      <c r="BP10" s="1" t="str">
        <f t="shared" si="15"/>
        <v>06</v>
      </c>
      <c r="BQ10" s="1" t="str">
        <f t="shared" si="6"/>
        <v>2D00</v>
      </c>
      <c r="BR10" s="1" t="str">
        <f t="shared" si="7"/>
        <v>3200</v>
      </c>
      <c r="BS10" s="43" t="str">
        <f t="shared" si="8"/>
        <v>0020</v>
      </c>
      <c r="BT10" s="1" t="str">
        <f t="shared" si="16"/>
        <v>85</v>
      </c>
      <c r="BU10" s="1" t="str">
        <f t="shared" si="17"/>
        <v>36</v>
      </c>
      <c r="BV10" s="1" t="str">
        <f t="shared" si="18"/>
        <v>D8</v>
      </c>
      <c r="BW10" s="43" t="str">
        <f t="shared" si="19"/>
        <v>3B</v>
      </c>
      <c r="BY10" t="str">
        <f t="shared" si="9"/>
        <v>002D</v>
      </c>
      <c r="BZ10" t="str">
        <f t="shared" si="20"/>
        <v>0032</v>
      </c>
      <c r="CB10" s="1">
        <f t="shared" si="10"/>
        <v>8</v>
      </c>
      <c r="CC10" s="9" t="str">
        <f t="shared" si="21"/>
        <v>51062D00320000208536D83B</v>
      </c>
      <c r="CE10" s="1">
        <f t="shared" si="22"/>
        <v>8</v>
      </c>
      <c r="CF10" t="str">
        <f t="shared" si="11"/>
        <v>51062D00320000208536D83B</v>
      </c>
    </row>
    <row r="11" spans="1:110">
      <c r="A11" t="b">
        <f t="shared" si="1"/>
        <v>1</v>
      </c>
      <c r="C11" s="44" t="str">
        <f>DEC2HEX(HEX2DEC(C10)+1,2)</f>
        <v>52</v>
      </c>
      <c r="D11" s="45" t="str">
        <f>INDEX(Text!$E$2:$E$160,HEX2DEC(C11))</f>
        <v>Summoner</v>
      </c>
      <c r="E11" s="110">
        <v>7000</v>
      </c>
      <c r="F11" s="111">
        <v>50</v>
      </c>
      <c r="G11" s="112">
        <v>1</v>
      </c>
      <c r="H11" s="113">
        <v>1</v>
      </c>
      <c r="I11" s="114"/>
      <c r="J11" s="131">
        <v>9</v>
      </c>
      <c r="K11" s="115">
        <v>1</v>
      </c>
      <c r="L11" s="115"/>
      <c r="M11" s="115">
        <v>1</v>
      </c>
      <c r="N11" s="115">
        <v>1</v>
      </c>
      <c r="O11" s="116">
        <f>MIN(15,INT('Static Data'!AR88/15))</f>
        <v>4</v>
      </c>
      <c r="P11" s="117">
        <f>MIN(15,INT('Static Data'!AT88/15))</f>
        <v>8</v>
      </c>
      <c r="Q11" s="118">
        <f>MIN(15,INT('Static Data'!AV88/15))</f>
        <v>6</v>
      </c>
      <c r="R11" s="119">
        <f>MIN(15,INT('Static Data'!AX88/15))</f>
        <v>3</v>
      </c>
      <c r="S11" s="120">
        <f>MIN(15,INT('Static Data'!AZ88/15))</f>
        <v>8</v>
      </c>
      <c r="T11" s="131">
        <v>10</v>
      </c>
      <c r="U11" s="121"/>
      <c r="V11" s="122"/>
      <c r="W11" s="121"/>
      <c r="X11" s="122"/>
      <c r="Y11" s="121"/>
      <c r="Z11" s="122"/>
      <c r="AA11" s="121"/>
      <c r="AB11" s="122"/>
      <c r="AC11" s="121"/>
      <c r="AD11" s="122"/>
      <c r="AE11" s="121"/>
      <c r="AF11" s="122"/>
      <c r="AG11" s="121"/>
      <c r="AH11" s="122">
        <v>1</v>
      </c>
      <c r="AI11" s="121"/>
      <c r="AJ11" s="121"/>
      <c r="AK11" s="95">
        <f t="shared" si="2"/>
        <v>750</v>
      </c>
      <c r="AL11" s="51">
        <f t="shared" si="3"/>
        <v>29</v>
      </c>
      <c r="AM11" s="51">
        <f t="shared" si="4"/>
        <v>1</v>
      </c>
      <c r="AO11">
        <f>INDEX('Static Data'!$AA$3:$AA$11,'Static Data'!E10+1)</f>
        <v>0</v>
      </c>
      <c r="AP11">
        <f>INDEX('Static Data'!$AA$3:$AA$11,'Static Data'!F10+1)</f>
        <v>200</v>
      </c>
      <c r="AQ11">
        <f>INDEX('Static Data'!$AA$3:$AA$11,'Static Data'!G10+1)</f>
        <v>0</v>
      </c>
      <c r="AR11">
        <f>INDEX('Static Data'!$AA$3:$AA$11,'Static Data'!H10+1)</f>
        <v>0</v>
      </c>
      <c r="AS11">
        <f>INDEX('Static Data'!$AA$3:$AA$11,'Static Data'!I10+1)</f>
        <v>0</v>
      </c>
      <c r="AT11">
        <f>INDEX('Static Data'!$AA$3:$AA$11,'Static Data'!J10+1)</f>
        <v>0</v>
      </c>
      <c r="AU11">
        <f>INDEX('Static Data'!$AA$3:$AA$11,'Static Data'!K10+1)</f>
        <v>200</v>
      </c>
      <c r="AV11">
        <f>INDEX('Static Data'!$AA$3:$AA$11,'Static Data'!L10+1)</f>
        <v>200</v>
      </c>
      <c r="AW11">
        <f>INDEX('Static Data'!$AA$3:$AA$11,'Static Data'!M10+1)</f>
        <v>0</v>
      </c>
      <c r="AX11">
        <f>INDEX('Static Data'!$AA$3:$AA$11,'Static Data'!N10+1)</f>
        <v>0</v>
      </c>
      <c r="AY11">
        <f>INDEX('Static Data'!$AA$3:$AA$11,'Static Data'!O10+1)</f>
        <v>0</v>
      </c>
      <c r="AZ11">
        <f>INDEX('Static Data'!$AA$3:$AA$11,'Static Data'!P10+1)</f>
        <v>0</v>
      </c>
      <c r="BA11">
        <f>INDEX('Static Data'!$AA$3:$AA$11,'Static Data'!Q10+1)</f>
        <v>0</v>
      </c>
      <c r="BB11">
        <f>INDEX('Static Data'!$AA$3:$AA$11,'Static Data'!R10+1)</f>
        <v>0</v>
      </c>
      <c r="BC11">
        <f>INDEX('Static Data'!$AA$3:$AA$11,'Static Data'!S10+1)</f>
        <v>0</v>
      </c>
      <c r="BD11">
        <f>INDEX('Static Data'!$AA$3:$AA$11,'Static Data'!T10+1)</f>
        <v>0</v>
      </c>
      <c r="BE11">
        <f>INDEX('Static Data'!$AA$3:$AA$11,'Static Data'!U10+1)</f>
        <v>0</v>
      </c>
      <c r="BF11">
        <f>INDEX('Static Data'!$AA$3:$AA$11,'Static Data'!V10+1)</f>
        <v>0</v>
      </c>
      <c r="BG11">
        <f>INDEX('Static Data'!$AA$3:$AA$11,'Static Data'!W10+1)</f>
        <v>0</v>
      </c>
      <c r="BH11">
        <f>INDEX('Static Data'!$AA$3:$AA$11,'Static Data'!X10+1)</f>
        <v>0</v>
      </c>
      <c r="BJ11">
        <f t="shared" si="12"/>
        <v>750</v>
      </c>
      <c r="BL11" s="1" t="str">
        <f t="shared" si="13"/>
        <v>52</v>
      </c>
      <c r="BM11" s="1">
        <f>ROW()</f>
        <v>11</v>
      </c>
      <c r="BO11" s="1" t="str">
        <f t="shared" si="14"/>
        <v>52</v>
      </c>
      <c r="BP11" s="1" t="str">
        <f t="shared" si="15"/>
        <v>09</v>
      </c>
      <c r="BQ11" s="1" t="str">
        <f t="shared" si="6"/>
        <v>4600</v>
      </c>
      <c r="BR11" s="1" t="str">
        <f t="shared" si="7"/>
        <v>3200</v>
      </c>
      <c r="BS11" s="43" t="str">
        <f t="shared" si="8"/>
        <v>0020</v>
      </c>
      <c r="BT11" s="1" t="str">
        <f t="shared" si="16"/>
        <v>84</v>
      </c>
      <c r="BU11" s="1" t="str">
        <f t="shared" si="17"/>
        <v>36</v>
      </c>
      <c r="BV11" s="1" t="str">
        <f t="shared" si="18"/>
        <v>D8</v>
      </c>
      <c r="BW11" s="43" t="str">
        <f t="shared" si="19"/>
        <v>43</v>
      </c>
      <c r="BY11" t="str">
        <f t="shared" si="9"/>
        <v>0046</v>
      </c>
      <c r="BZ11" t="str">
        <f t="shared" si="20"/>
        <v>0032</v>
      </c>
      <c r="CB11" s="1">
        <f t="shared" si="10"/>
        <v>9</v>
      </c>
      <c r="CC11" s="9" t="str">
        <f t="shared" si="21"/>
        <v>52094600320000208436D843</v>
      </c>
      <c r="CE11" s="1">
        <f t="shared" si="22"/>
        <v>9</v>
      </c>
      <c r="CF11" t="str">
        <f t="shared" si="11"/>
        <v>52094600320000208436D843</v>
      </c>
    </row>
    <row r="12" spans="1:110">
      <c r="A12" t="b">
        <f t="shared" si="1"/>
        <v>1</v>
      </c>
      <c r="C12" s="44" t="str">
        <f t="shared" si="23"/>
        <v>53</v>
      </c>
      <c r="D12" s="45" t="str">
        <f>INDEX(Text!$E$2:$E$160,HEX2DEC(C12))</f>
        <v>Thief</v>
      </c>
      <c r="E12" s="110">
        <v>4500</v>
      </c>
      <c r="F12" s="111">
        <v>50</v>
      </c>
      <c r="G12" s="112">
        <v>1</v>
      </c>
      <c r="H12" s="113">
        <v>1</v>
      </c>
      <c r="I12" s="114"/>
      <c r="J12" s="131">
        <v>10</v>
      </c>
      <c r="K12" s="115">
        <v>1</v>
      </c>
      <c r="L12" s="115"/>
      <c r="M12" s="115"/>
      <c r="N12" s="115">
        <v>1</v>
      </c>
      <c r="O12" s="116">
        <f>MIN(15,INT('Static Data'!AR89/15))</f>
        <v>6</v>
      </c>
      <c r="P12" s="117">
        <f>MIN(15,INT('Static Data'!AT89/15))</f>
        <v>3</v>
      </c>
      <c r="Q12" s="118">
        <f>MIN(15,INT('Static Data'!AV89/15))</f>
        <v>7</v>
      </c>
      <c r="R12" s="119">
        <f>MIN(15,INT('Static Data'!AX89/15))</f>
        <v>6</v>
      </c>
      <c r="S12" s="120">
        <f>MIN(15,INT('Static Data'!AZ89/15))</f>
        <v>4</v>
      </c>
      <c r="T12" s="131">
        <v>5</v>
      </c>
      <c r="U12" s="121"/>
      <c r="V12" s="122"/>
      <c r="W12" s="121"/>
      <c r="X12" s="122"/>
      <c r="Y12" s="121"/>
      <c r="Z12" s="122"/>
      <c r="AA12" s="121"/>
      <c r="AB12" s="122"/>
      <c r="AC12" s="121">
        <v>1</v>
      </c>
      <c r="AD12" s="122">
        <v>1</v>
      </c>
      <c r="AE12" s="121"/>
      <c r="AF12" s="122"/>
      <c r="AG12" s="121"/>
      <c r="AH12" s="122"/>
      <c r="AI12" s="121"/>
      <c r="AJ12" s="121"/>
      <c r="AK12" s="95">
        <f t="shared" si="2"/>
        <v>500</v>
      </c>
      <c r="AL12" s="51">
        <f t="shared" si="3"/>
        <v>26</v>
      </c>
      <c r="AM12" s="51">
        <f t="shared" si="4"/>
        <v>2</v>
      </c>
      <c r="AO12">
        <f>INDEX('Static Data'!$AA$3:$AA$11,'Static Data'!E11+1)</f>
        <v>200</v>
      </c>
      <c r="AP12">
        <f>INDEX('Static Data'!$AA$3:$AA$11,'Static Data'!F11+1)</f>
        <v>0</v>
      </c>
      <c r="AQ12">
        <f>INDEX('Static Data'!$AA$3:$AA$11,'Static Data'!G11+1)</f>
        <v>0</v>
      </c>
      <c r="AR12">
        <f>INDEX('Static Data'!$AA$3:$AA$11,'Static Data'!H11+1)</f>
        <v>200</v>
      </c>
      <c r="AS12">
        <f>INDEX('Static Data'!$AA$3:$AA$11,'Static Data'!I11+1)</f>
        <v>0</v>
      </c>
      <c r="AT12">
        <f>INDEX('Static Data'!$AA$3:$AA$11,'Static Data'!J11+1)</f>
        <v>0</v>
      </c>
      <c r="AU12">
        <f>INDEX('Static Data'!$AA$3:$AA$11,'Static Data'!K11+1)</f>
        <v>0</v>
      </c>
      <c r="AV12">
        <f>INDEX('Static Data'!$AA$3:$AA$11,'Static Data'!L11+1)</f>
        <v>0</v>
      </c>
      <c r="AW12">
        <f>INDEX('Static Data'!$AA$3:$AA$11,'Static Data'!M11+1)</f>
        <v>0</v>
      </c>
      <c r="AX12">
        <f>INDEX('Static Data'!$AA$3:$AA$11,'Static Data'!N11+1)</f>
        <v>0</v>
      </c>
      <c r="AY12">
        <f>INDEX('Static Data'!$AA$3:$AA$11,'Static Data'!O11+1)</f>
        <v>0</v>
      </c>
      <c r="AZ12">
        <f>INDEX('Static Data'!$AA$3:$AA$11,'Static Data'!P11+1)</f>
        <v>0</v>
      </c>
      <c r="BA12">
        <f>INDEX('Static Data'!$AA$3:$AA$11,'Static Data'!Q11+1)</f>
        <v>0</v>
      </c>
      <c r="BB12">
        <f>INDEX('Static Data'!$AA$3:$AA$11,'Static Data'!R11+1)</f>
        <v>0</v>
      </c>
      <c r="BC12">
        <f>INDEX('Static Data'!$AA$3:$AA$11,'Static Data'!S11+1)</f>
        <v>0</v>
      </c>
      <c r="BD12">
        <f>INDEX('Static Data'!$AA$3:$AA$11,'Static Data'!T11+1)</f>
        <v>0</v>
      </c>
      <c r="BE12">
        <f>INDEX('Static Data'!$AA$3:$AA$11,'Static Data'!U11+1)</f>
        <v>0</v>
      </c>
      <c r="BF12">
        <f>INDEX('Static Data'!$AA$3:$AA$11,'Static Data'!V11+1)</f>
        <v>0</v>
      </c>
      <c r="BG12">
        <f>INDEX('Static Data'!$AA$3:$AA$11,'Static Data'!W11+1)</f>
        <v>0</v>
      </c>
      <c r="BH12">
        <f>INDEX('Static Data'!$AA$3:$AA$11,'Static Data'!X11+1)</f>
        <v>0</v>
      </c>
      <c r="BJ12">
        <f t="shared" si="12"/>
        <v>500</v>
      </c>
      <c r="BL12" s="1" t="str">
        <f t="shared" si="13"/>
        <v>53</v>
      </c>
      <c r="BM12" s="1">
        <f>ROW()</f>
        <v>12</v>
      </c>
      <c r="BO12" s="1" t="str">
        <f t="shared" si="14"/>
        <v>53</v>
      </c>
      <c r="BP12" s="1" t="str">
        <f t="shared" si="15"/>
        <v>04</v>
      </c>
      <c r="BQ12" s="1" t="str">
        <f t="shared" si="6"/>
        <v>2D00</v>
      </c>
      <c r="BR12" s="1" t="str">
        <f t="shared" si="7"/>
        <v>3200</v>
      </c>
      <c r="BS12" s="43" t="str">
        <f t="shared" si="8"/>
        <v>0003</v>
      </c>
      <c r="BT12" s="1" t="str">
        <f t="shared" si="16"/>
        <v>36</v>
      </c>
      <c r="BU12" s="1" t="str">
        <f t="shared" si="17"/>
        <v>67</v>
      </c>
      <c r="BV12" s="1" t="str">
        <f t="shared" si="18"/>
        <v>94</v>
      </c>
      <c r="BW12" s="43" t="str">
        <f t="shared" si="19"/>
        <v>4B</v>
      </c>
      <c r="BY12" t="str">
        <f t="shared" si="9"/>
        <v>002D</v>
      </c>
      <c r="BZ12" t="str">
        <f t="shared" si="20"/>
        <v>0032</v>
      </c>
      <c r="CB12" s="1">
        <f t="shared" si="10"/>
        <v>10</v>
      </c>
      <c r="CC12" s="9" t="str">
        <f t="shared" si="21"/>
        <v>53042D00320000033667944B</v>
      </c>
      <c r="CE12" s="1">
        <f t="shared" si="22"/>
        <v>10</v>
      </c>
      <c r="CF12" t="str">
        <f t="shared" si="11"/>
        <v>53042D00320000033667944B</v>
      </c>
    </row>
    <row r="13" spans="1:110">
      <c r="A13" t="b">
        <f t="shared" si="1"/>
        <v>1</v>
      </c>
      <c r="C13" s="44" t="str">
        <f t="shared" si="23"/>
        <v>54</v>
      </c>
      <c r="D13" s="45" t="str">
        <f>INDEX(Text!$E$2:$E$160,HEX2DEC(C13))</f>
        <v>Mediator</v>
      </c>
      <c r="E13" s="110">
        <v>7000</v>
      </c>
      <c r="F13" s="111">
        <v>50</v>
      </c>
      <c r="G13" s="112">
        <v>1</v>
      </c>
      <c r="H13" s="113">
        <v>1</v>
      </c>
      <c r="I13" s="114"/>
      <c r="J13" s="131">
        <v>11</v>
      </c>
      <c r="K13" s="115">
        <v>1</v>
      </c>
      <c r="L13" s="115"/>
      <c r="M13" s="115"/>
      <c r="N13" s="115">
        <v>1</v>
      </c>
      <c r="O13" s="116">
        <f>MIN(15,INT('Static Data'!AR90/15))</f>
        <v>5</v>
      </c>
      <c r="P13" s="117">
        <f>MIN(15,INT('Static Data'!AT90/15))</f>
        <v>4</v>
      </c>
      <c r="Q13" s="118">
        <f>MIN(15,INT('Static Data'!AV90/15))</f>
        <v>6</v>
      </c>
      <c r="R13" s="119">
        <f>MIN(15,INT('Static Data'!AX90/15))</f>
        <v>5</v>
      </c>
      <c r="S13" s="120">
        <v>10</v>
      </c>
      <c r="T13" s="131">
        <v>10</v>
      </c>
      <c r="U13" s="121"/>
      <c r="V13" s="122"/>
      <c r="W13" s="121"/>
      <c r="X13" s="122"/>
      <c r="Y13" s="121"/>
      <c r="Z13" s="122"/>
      <c r="AA13" s="121"/>
      <c r="AB13" s="122"/>
      <c r="AC13" s="121">
        <v>1</v>
      </c>
      <c r="AD13" s="122">
        <v>1</v>
      </c>
      <c r="AE13" s="121"/>
      <c r="AF13" s="122"/>
      <c r="AG13" s="121"/>
      <c r="AH13" s="122"/>
      <c r="AI13" s="121"/>
      <c r="AJ13" s="121"/>
      <c r="AK13" s="95">
        <f t="shared" si="2"/>
        <v>750</v>
      </c>
      <c r="AL13" s="51">
        <f t="shared" si="3"/>
        <v>30</v>
      </c>
      <c r="AM13" s="51">
        <f t="shared" si="4"/>
        <v>2</v>
      </c>
      <c r="AO13">
        <f>INDEX('Static Data'!$AA$3:$AA$11,'Static Data'!E12+1)</f>
        <v>0</v>
      </c>
      <c r="AP13">
        <f>INDEX('Static Data'!$AA$3:$AA$11,'Static Data'!F12+1)</f>
        <v>200</v>
      </c>
      <c r="AQ13">
        <f>INDEX('Static Data'!$AA$3:$AA$11,'Static Data'!G12+1)</f>
        <v>0</v>
      </c>
      <c r="AR13">
        <f>INDEX('Static Data'!$AA$3:$AA$11,'Static Data'!H12+1)</f>
        <v>0</v>
      </c>
      <c r="AS13">
        <f>INDEX('Static Data'!$AA$3:$AA$11,'Static Data'!I12+1)</f>
        <v>0</v>
      </c>
      <c r="AT13">
        <f>INDEX('Static Data'!$AA$3:$AA$11,'Static Data'!J12+1)</f>
        <v>200</v>
      </c>
      <c r="AU13">
        <f>INDEX('Static Data'!$AA$3:$AA$11,'Static Data'!K12+1)</f>
        <v>0</v>
      </c>
      <c r="AV13">
        <f>INDEX('Static Data'!$AA$3:$AA$11,'Static Data'!L12+1)</f>
        <v>0</v>
      </c>
      <c r="AW13">
        <f>INDEX('Static Data'!$AA$3:$AA$11,'Static Data'!M12+1)</f>
        <v>0</v>
      </c>
      <c r="AX13">
        <f>INDEX('Static Data'!$AA$3:$AA$11,'Static Data'!N12+1)</f>
        <v>0</v>
      </c>
      <c r="AY13">
        <f>INDEX('Static Data'!$AA$3:$AA$11,'Static Data'!O12+1)</f>
        <v>0</v>
      </c>
      <c r="AZ13">
        <f>INDEX('Static Data'!$AA$3:$AA$11,'Static Data'!P12+1)</f>
        <v>200</v>
      </c>
      <c r="BA13">
        <f>INDEX('Static Data'!$AA$3:$AA$11,'Static Data'!Q12+1)</f>
        <v>0</v>
      </c>
      <c r="BB13">
        <f>INDEX('Static Data'!$AA$3:$AA$11,'Static Data'!R12+1)</f>
        <v>0</v>
      </c>
      <c r="BC13">
        <f>INDEX('Static Data'!$AA$3:$AA$11,'Static Data'!S12+1)</f>
        <v>0</v>
      </c>
      <c r="BD13">
        <f>INDEX('Static Data'!$AA$3:$AA$11,'Static Data'!T12+1)</f>
        <v>0</v>
      </c>
      <c r="BE13">
        <f>INDEX('Static Data'!$AA$3:$AA$11,'Static Data'!U12+1)</f>
        <v>0</v>
      </c>
      <c r="BF13">
        <f>INDEX('Static Data'!$AA$3:$AA$11,'Static Data'!V12+1)</f>
        <v>0</v>
      </c>
      <c r="BG13">
        <f>INDEX('Static Data'!$AA$3:$AA$11,'Static Data'!W12+1)</f>
        <v>0</v>
      </c>
      <c r="BH13">
        <f>INDEX('Static Data'!$AA$3:$AA$11,'Static Data'!X12+1)</f>
        <v>0</v>
      </c>
      <c r="BJ13">
        <f t="shared" si="12"/>
        <v>750</v>
      </c>
      <c r="BL13" s="1" t="str">
        <f t="shared" si="13"/>
        <v>54</v>
      </c>
      <c r="BM13" s="1">
        <f>ROW()</f>
        <v>13</v>
      </c>
      <c r="BO13" s="1" t="str">
        <f t="shared" si="14"/>
        <v>54</v>
      </c>
      <c r="BP13" s="1" t="str">
        <f t="shared" si="15"/>
        <v>09</v>
      </c>
      <c r="BQ13" s="1" t="str">
        <f t="shared" si="6"/>
        <v>4600</v>
      </c>
      <c r="BR13" s="1" t="str">
        <f t="shared" si="7"/>
        <v>3200</v>
      </c>
      <c r="BS13" s="43" t="str">
        <f t="shared" si="8"/>
        <v>0003</v>
      </c>
      <c r="BT13" s="1" t="str">
        <f t="shared" si="16"/>
        <v>45</v>
      </c>
      <c r="BU13" s="1" t="str">
        <f t="shared" si="17"/>
        <v>56</v>
      </c>
      <c r="BV13" s="1" t="str">
        <f t="shared" si="18"/>
        <v>9A</v>
      </c>
      <c r="BW13" s="43" t="str">
        <f t="shared" si="19"/>
        <v>53</v>
      </c>
      <c r="BY13" t="str">
        <f t="shared" si="9"/>
        <v>0046</v>
      </c>
      <c r="BZ13" t="str">
        <f t="shared" si="20"/>
        <v>0032</v>
      </c>
      <c r="CB13" s="1">
        <f t="shared" si="10"/>
        <v>11</v>
      </c>
      <c r="CC13" s="9" t="str">
        <f t="shared" si="21"/>
        <v>540946003200000345569A53</v>
      </c>
      <c r="CE13" s="1">
        <f t="shared" si="22"/>
        <v>11</v>
      </c>
      <c r="CF13" t="str">
        <f t="shared" si="11"/>
        <v>540946003200000345569A53</v>
      </c>
    </row>
    <row r="14" spans="1:110">
      <c r="A14" t="b">
        <f t="shared" si="1"/>
        <v>1</v>
      </c>
      <c r="C14" s="44" t="str">
        <f t="shared" si="23"/>
        <v>55</v>
      </c>
      <c r="D14" s="45" t="str">
        <f>INDEX(Text!$E$2:$E$160,HEX2DEC(C14))</f>
        <v>Oracle</v>
      </c>
      <c r="E14" s="110">
        <v>4500</v>
      </c>
      <c r="F14" s="111">
        <v>50</v>
      </c>
      <c r="G14" s="112">
        <v>1</v>
      </c>
      <c r="H14" s="113">
        <v>1</v>
      </c>
      <c r="I14" s="114"/>
      <c r="J14" s="131">
        <v>12</v>
      </c>
      <c r="K14" s="115">
        <v>1</v>
      </c>
      <c r="L14" s="115"/>
      <c r="M14" s="115">
        <v>1</v>
      </c>
      <c r="N14" s="115">
        <v>1</v>
      </c>
      <c r="O14" s="116">
        <f>MIN(15,INT('Static Data'!AR91/15))</f>
        <v>5</v>
      </c>
      <c r="P14" s="117">
        <f>MIN(15,INT('Static Data'!AT91/15))</f>
        <v>7</v>
      </c>
      <c r="Q14" s="118">
        <f>MIN(15,INT('Static Data'!AV91/15))</f>
        <v>6</v>
      </c>
      <c r="R14" s="119">
        <f>MIN(15,INT('Static Data'!AX91/15))</f>
        <v>3</v>
      </c>
      <c r="S14" s="120">
        <f>MIN(15,INT('Static Data'!AZ91/15))</f>
        <v>8</v>
      </c>
      <c r="T14" s="131">
        <v>7</v>
      </c>
      <c r="U14" s="121"/>
      <c r="V14" s="122"/>
      <c r="W14" s="121"/>
      <c r="X14" s="122"/>
      <c r="Y14" s="121"/>
      <c r="Z14" s="122"/>
      <c r="AA14" s="121"/>
      <c r="AB14" s="122">
        <v>1</v>
      </c>
      <c r="AC14" s="121"/>
      <c r="AD14" s="122"/>
      <c r="AE14" s="121"/>
      <c r="AF14" s="122"/>
      <c r="AG14" s="121">
        <v>1</v>
      </c>
      <c r="AH14" s="122"/>
      <c r="AI14" s="121"/>
      <c r="AJ14" s="121"/>
      <c r="AK14" s="95">
        <f t="shared" si="2"/>
        <v>500</v>
      </c>
      <c r="AL14" s="51">
        <f t="shared" si="3"/>
        <v>29</v>
      </c>
      <c r="AM14" s="51">
        <f t="shared" si="4"/>
        <v>2</v>
      </c>
      <c r="AO14">
        <f>INDEX('Static Data'!$AA$3:$AA$11,'Static Data'!E13+1)</f>
        <v>0</v>
      </c>
      <c r="AP14">
        <f>INDEX('Static Data'!$AA$3:$AA$11,'Static Data'!F13+1)</f>
        <v>200</v>
      </c>
      <c r="AQ14">
        <f>INDEX('Static Data'!$AA$3:$AA$11,'Static Data'!G13+1)</f>
        <v>0</v>
      </c>
      <c r="AR14">
        <f>INDEX('Static Data'!$AA$3:$AA$11,'Static Data'!H13+1)</f>
        <v>0</v>
      </c>
      <c r="AS14">
        <f>INDEX('Static Data'!$AA$3:$AA$11,'Static Data'!I13+1)</f>
        <v>0</v>
      </c>
      <c r="AT14">
        <f>INDEX('Static Data'!$AA$3:$AA$11,'Static Data'!J13+1)</f>
        <v>200</v>
      </c>
      <c r="AU14">
        <f>INDEX('Static Data'!$AA$3:$AA$11,'Static Data'!K13+1)</f>
        <v>0</v>
      </c>
      <c r="AV14">
        <f>INDEX('Static Data'!$AA$3:$AA$11,'Static Data'!L13+1)</f>
        <v>0</v>
      </c>
      <c r="AW14">
        <f>INDEX('Static Data'!$AA$3:$AA$11,'Static Data'!M13+1)</f>
        <v>0</v>
      </c>
      <c r="AX14">
        <f>INDEX('Static Data'!$AA$3:$AA$11,'Static Data'!N13+1)</f>
        <v>0</v>
      </c>
      <c r="AY14">
        <f>INDEX('Static Data'!$AA$3:$AA$11,'Static Data'!O13+1)</f>
        <v>0</v>
      </c>
      <c r="AZ14">
        <f>INDEX('Static Data'!$AA$3:$AA$11,'Static Data'!P13+1)</f>
        <v>0</v>
      </c>
      <c r="BA14">
        <f>INDEX('Static Data'!$AA$3:$AA$11,'Static Data'!Q13+1)</f>
        <v>0</v>
      </c>
      <c r="BB14">
        <f>INDEX('Static Data'!$AA$3:$AA$11,'Static Data'!R13+1)</f>
        <v>0</v>
      </c>
      <c r="BC14">
        <f>INDEX('Static Data'!$AA$3:$AA$11,'Static Data'!S13+1)</f>
        <v>0</v>
      </c>
      <c r="BD14">
        <f>INDEX('Static Data'!$AA$3:$AA$11,'Static Data'!T13+1)</f>
        <v>0</v>
      </c>
      <c r="BE14">
        <f>INDEX('Static Data'!$AA$3:$AA$11,'Static Data'!U13+1)</f>
        <v>0</v>
      </c>
      <c r="BF14">
        <f>INDEX('Static Data'!$AA$3:$AA$11,'Static Data'!V13+1)</f>
        <v>0</v>
      </c>
      <c r="BG14">
        <f>INDEX('Static Data'!$AA$3:$AA$11,'Static Data'!W13+1)</f>
        <v>0</v>
      </c>
      <c r="BH14">
        <f>INDEX('Static Data'!$AA$3:$AA$11,'Static Data'!X13+1)</f>
        <v>0</v>
      </c>
      <c r="BJ14">
        <f t="shared" si="12"/>
        <v>500</v>
      </c>
      <c r="BL14" s="1" t="str">
        <f t="shared" si="13"/>
        <v>55</v>
      </c>
      <c r="BM14" s="1">
        <f>ROW()</f>
        <v>14</v>
      </c>
      <c r="BO14" s="1" t="str">
        <f t="shared" si="14"/>
        <v>55</v>
      </c>
      <c r="BP14" s="1" t="str">
        <f t="shared" si="15"/>
        <v>06</v>
      </c>
      <c r="BQ14" s="1" t="str">
        <f t="shared" si="6"/>
        <v>2D00</v>
      </c>
      <c r="BR14" s="1" t="str">
        <f t="shared" si="7"/>
        <v>3200</v>
      </c>
      <c r="BS14" s="43" t="str">
        <f t="shared" si="8"/>
        <v>8010</v>
      </c>
      <c r="BT14" s="1" t="str">
        <f t="shared" si="16"/>
        <v>75</v>
      </c>
      <c r="BU14" s="1" t="str">
        <f t="shared" si="17"/>
        <v>36</v>
      </c>
      <c r="BV14" s="1" t="str">
        <f t="shared" si="18"/>
        <v>D8</v>
      </c>
      <c r="BW14" s="43" t="str">
        <f t="shared" si="19"/>
        <v>5B</v>
      </c>
      <c r="BY14" t="str">
        <f t="shared" si="9"/>
        <v>002D</v>
      </c>
      <c r="BZ14" t="str">
        <f t="shared" si="20"/>
        <v>0032</v>
      </c>
      <c r="CB14" s="1">
        <f t="shared" si="10"/>
        <v>12</v>
      </c>
      <c r="CC14" s="9" t="str">
        <f t="shared" si="21"/>
        <v>55062D00320080107536D85B</v>
      </c>
      <c r="CE14" s="1">
        <f t="shared" si="22"/>
        <v>12</v>
      </c>
      <c r="CF14" t="str">
        <f t="shared" si="11"/>
        <v>55062D00320080107536D85B</v>
      </c>
    </row>
    <row r="15" spans="1:110">
      <c r="A15" t="b">
        <f t="shared" si="1"/>
        <v>1</v>
      </c>
      <c r="C15" s="44" t="str">
        <f t="shared" si="23"/>
        <v>56</v>
      </c>
      <c r="D15" s="45" t="str">
        <f>INDEX(Text!$E$2:$E$160,HEX2DEC(C15))</f>
        <v>Geomancer</v>
      </c>
      <c r="E15" s="110">
        <v>8500</v>
      </c>
      <c r="F15" s="111">
        <v>50</v>
      </c>
      <c r="G15" s="112">
        <v>1</v>
      </c>
      <c r="H15" s="113">
        <v>1</v>
      </c>
      <c r="I15" s="114"/>
      <c r="J15" s="131">
        <v>13</v>
      </c>
      <c r="K15" s="115">
        <v>1</v>
      </c>
      <c r="L15" s="115"/>
      <c r="M15" s="115"/>
      <c r="N15" s="115">
        <v>1</v>
      </c>
      <c r="O15" s="116">
        <f>MIN(15,INT('Static Data'!AR92/15))</f>
        <v>7</v>
      </c>
      <c r="P15" s="117">
        <f>MIN(15,INT('Static Data'!AT92/15))</f>
        <v>6</v>
      </c>
      <c r="Q15" s="118">
        <f>MIN(15,INT('Static Data'!AV92/15))</f>
        <v>6</v>
      </c>
      <c r="R15" s="119">
        <f>MIN(15,INT('Static Data'!AX92/15))</f>
        <v>7</v>
      </c>
      <c r="S15" s="120">
        <f>MIN(15,INT('Static Data'!AZ92/15))</f>
        <v>7</v>
      </c>
      <c r="T15" s="131">
        <v>10</v>
      </c>
      <c r="U15" s="121"/>
      <c r="V15" s="122">
        <v>1</v>
      </c>
      <c r="W15" s="121"/>
      <c r="X15" s="122"/>
      <c r="Y15" s="121"/>
      <c r="Z15" s="122">
        <v>1</v>
      </c>
      <c r="AA15" s="121"/>
      <c r="AB15" s="122"/>
      <c r="AC15" s="121"/>
      <c r="AD15" s="122"/>
      <c r="AE15" s="121"/>
      <c r="AF15" s="122"/>
      <c r="AG15" s="121"/>
      <c r="AH15" s="122"/>
      <c r="AI15" s="121"/>
      <c r="AJ15" s="121"/>
      <c r="AK15" s="95">
        <f t="shared" si="2"/>
        <v>900</v>
      </c>
      <c r="AL15" s="51">
        <f t="shared" si="3"/>
        <v>33</v>
      </c>
      <c r="AM15" s="51">
        <f t="shared" si="4"/>
        <v>2</v>
      </c>
      <c r="AO15">
        <f>INDEX('Static Data'!$AA$3:$AA$11,'Static Data'!E14+1)</f>
        <v>200</v>
      </c>
      <c r="AP15">
        <f>INDEX('Static Data'!$AA$3:$AA$11,'Static Data'!F14+1)</f>
        <v>0</v>
      </c>
      <c r="AQ15">
        <f>INDEX('Static Data'!$AA$3:$AA$11,'Static Data'!G14+1)</f>
        <v>200</v>
      </c>
      <c r="AR15">
        <f>INDEX('Static Data'!$AA$3:$AA$11,'Static Data'!H14+1)</f>
        <v>0</v>
      </c>
      <c r="AS15">
        <f>INDEX('Static Data'!$AA$3:$AA$11,'Static Data'!I14+1)</f>
        <v>350</v>
      </c>
      <c r="AT15">
        <f>INDEX('Static Data'!$AA$3:$AA$11,'Static Data'!J14+1)</f>
        <v>0</v>
      </c>
      <c r="AU15">
        <f>INDEX('Static Data'!$AA$3:$AA$11,'Static Data'!K14+1)</f>
        <v>0</v>
      </c>
      <c r="AV15">
        <f>INDEX('Static Data'!$AA$3:$AA$11,'Static Data'!L14+1)</f>
        <v>0</v>
      </c>
      <c r="AW15">
        <f>INDEX('Static Data'!$AA$3:$AA$11,'Static Data'!M14+1)</f>
        <v>0</v>
      </c>
      <c r="AX15">
        <f>INDEX('Static Data'!$AA$3:$AA$11,'Static Data'!N14+1)</f>
        <v>0</v>
      </c>
      <c r="AY15">
        <f>INDEX('Static Data'!$AA$3:$AA$11,'Static Data'!O14+1)</f>
        <v>0</v>
      </c>
      <c r="AZ15">
        <f>INDEX('Static Data'!$AA$3:$AA$11,'Static Data'!P14+1)</f>
        <v>0</v>
      </c>
      <c r="BA15">
        <f>INDEX('Static Data'!$AA$3:$AA$11,'Static Data'!Q14+1)</f>
        <v>0</v>
      </c>
      <c r="BB15">
        <f>INDEX('Static Data'!$AA$3:$AA$11,'Static Data'!R14+1)</f>
        <v>0</v>
      </c>
      <c r="BC15">
        <f>INDEX('Static Data'!$AA$3:$AA$11,'Static Data'!S14+1)</f>
        <v>0</v>
      </c>
      <c r="BD15">
        <f>INDEX('Static Data'!$AA$3:$AA$11,'Static Data'!T14+1)</f>
        <v>0</v>
      </c>
      <c r="BE15">
        <f>INDEX('Static Data'!$AA$3:$AA$11,'Static Data'!U14+1)</f>
        <v>0</v>
      </c>
      <c r="BF15">
        <f>INDEX('Static Data'!$AA$3:$AA$11,'Static Data'!V14+1)</f>
        <v>0</v>
      </c>
      <c r="BG15">
        <f>INDEX('Static Data'!$AA$3:$AA$11,'Static Data'!W14+1)</f>
        <v>0</v>
      </c>
      <c r="BH15">
        <f>INDEX('Static Data'!$AA$3:$AA$11,'Static Data'!X14+1)</f>
        <v>0</v>
      </c>
      <c r="BJ15">
        <f t="shared" si="12"/>
        <v>900</v>
      </c>
      <c r="BL15" s="1" t="str">
        <f t="shared" si="13"/>
        <v>56</v>
      </c>
      <c r="BM15" s="1">
        <f>ROW()</f>
        <v>15</v>
      </c>
      <c r="BO15" s="1" t="str">
        <f t="shared" si="14"/>
        <v>56</v>
      </c>
      <c r="BP15" s="1" t="str">
        <f t="shared" si="15"/>
        <v>09</v>
      </c>
      <c r="BQ15" s="1" t="str">
        <f t="shared" si="6"/>
        <v>5500</v>
      </c>
      <c r="BR15" s="1" t="str">
        <f t="shared" si="7"/>
        <v>3200</v>
      </c>
      <c r="BS15" s="43" t="str">
        <f t="shared" si="8"/>
        <v>2200</v>
      </c>
      <c r="BT15" s="1" t="str">
        <f t="shared" si="16"/>
        <v>67</v>
      </c>
      <c r="BU15" s="1" t="str">
        <f t="shared" si="17"/>
        <v>76</v>
      </c>
      <c r="BV15" s="1" t="str">
        <f t="shared" si="18"/>
        <v>97</v>
      </c>
      <c r="BW15" s="43" t="str">
        <f t="shared" si="19"/>
        <v>63</v>
      </c>
      <c r="BY15" t="str">
        <f t="shared" si="9"/>
        <v>0055</v>
      </c>
      <c r="BZ15" t="str">
        <f t="shared" si="20"/>
        <v>0032</v>
      </c>
      <c r="CB15" s="1">
        <f t="shared" si="10"/>
        <v>13</v>
      </c>
      <c r="CC15" s="9" t="str">
        <f t="shared" si="21"/>
        <v>560955003200220067769763</v>
      </c>
      <c r="CE15" s="1">
        <f t="shared" si="22"/>
        <v>13</v>
      </c>
      <c r="CF15" t="str">
        <f t="shared" si="11"/>
        <v>560955003200220067769763</v>
      </c>
    </row>
    <row r="16" spans="1:110">
      <c r="A16" t="b">
        <f t="shared" si="1"/>
        <v>1</v>
      </c>
      <c r="C16" s="44" t="str">
        <f t="shared" si="23"/>
        <v>57</v>
      </c>
      <c r="D16" s="45" t="str">
        <f>INDEX(Text!$E$2:$E$160,HEX2DEC(C16))</f>
        <v>Lancer</v>
      </c>
      <c r="E16" s="110">
        <v>8500</v>
      </c>
      <c r="F16" s="111">
        <v>50</v>
      </c>
      <c r="G16" s="112">
        <v>1</v>
      </c>
      <c r="H16" s="113">
        <v>1</v>
      </c>
      <c r="I16" s="114"/>
      <c r="J16" s="131">
        <v>14</v>
      </c>
      <c r="K16" s="115">
        <v>1</v>
      </c>
      <c r="L16" s="115"/>
      <c r="M16" s="115"/>
      <c r="N16" s="115">
        <v>1</v>
      </c>
      <c r="O16" s="116">
        <f>MIN(15,INT('Static Data'!AR93/15))</f>
        <v>8</v>
      </c>
      <c r="P16" s="117">
        <f>MIN(15,INT('Static Data'!AT93/15))</f>
        <v>3</v>
      </c>
      <c r="Q16" s="118">
        <f>MIN(15,INT('Static Data'!AV93/15))</f>
        <v>6</v>
      </c>
      <c r="R16" s="119">
        <f>MIN(15,INT('Static Data'!AX93/15))</f>
        <v>8</v>
      </c>
      <c r="S16" s="120">
        <f>MIN(15,INT('Static Data'!AZ93/15))</f>
        <v>3</v>
      </c>
      <c r="T16" s="131">
        <v>10</v>
      </c>
      <c r="U16" s="121"/>
      <c r="V16" s="122">
        <v>1</v>
      </c>
      <c r="W16" s="121">
        <v>1</v>
      </c>
      <c r="X16" s="122"/>
      <c r="Y16" s="121"/>
      <c r="Z16" s="122"/>
      <c r="AA16" s="121"/>
      <c r="AB16" s="122"/>
      <c r="AC16" s="121"/>
      <c r="AD16" s="122"/>
      <c r="AE16" s="121"/>
      <c r="AF16" s="122"/>
      <c r="AG16" s="121"/>
      <c r="AH16" s="122"/>
      <c r="AI16" s="121"/>
      <c r="AJ16" s="121"/>
      <c r="AK16" s="95">
        <f t="shared" si="2"/>
        <v>900</v>
      </c>
      <c r="AL16" s="51">
        <f t="shared" si="3"/>
        <v>28</v>
      </c>
      <c r="AM16" s="51">
        <f t="shared" si="4"/>
        <v>2</v>
      </c>
      <c r="AO16">
        <f>INDEX('Static Data'!$AA$3:$AA$11,'Static Data'!E15+1)</f>
        <v>200</v>
      </c>
      <c r="AP16">
        <f>INDEX('Static Data'!$AA$3:$AA$11,'Static Data'!F15+1)</f>
        <v>0</v>
      </c>
      <c r="AQ16">
        <f>INDEX('Static Data'!$AA$3:$AA$11,'Static Data'!G15+1)</f>
        <v>0</v>
      </c>
      <c r="AR16">
        <f>INDEX('Static Data'!$AA$3:$AA$11,'Static Data'!H15+1)</f>
        <v>200</v>
      </c>
      <c r="AS16">
        <f>INDEX('Static Data'!$AA$3:$AA$11,'Static Data'!I15+1)</f>
        <v>0</v>
      </c>
      <c r="AT16">
        <f>INDEX('Static Data'!$AA$3:$AA$11,'Static Data'!J15+1)</f>
        <v>0</v>
      </c>
      <c r="AU16">
        <f>INDEX('Static Data'!$AA$3:$AA$11,'Static Data'!K15+1)</f>
        <v>0</v>
      </c>
      <c r="AV16">
        <f>INDEX('Static Data'!$AA$3:$AA$11,'Static Data'!L15+1)</f>
        <v>0</v>
      </c>
      <c r="AW16">
        <f>INDEX('Static Data'!$AA$3:$AA$11,'Static Data'!M15+1)</f>
        <v>0</v>
      </c>
      <c r="AX16">
        <f>INDEX('Static Data'!$AA$3:$AA$11,'Static Data'!N15+1)</f>
        <v>350</v>
      </c>
      <c r="AY16">
        <f>INDEX('Static Data'!$AA$3:$AA$11,'Static Data'!O15+1)</f>
        <v>0</v>
      </c>
      <c r="AZ16">
        <f>INDEX('Static Data'!$AA$3:$AA$11,'Static Data'!P15+1)</f>
        <v>0</v>
      </c>
      <c r="BA16">
        <f>INDEX('Static Data'!$AA$3:$AA$11,'Static Data'!Q15+1)</f>
        <v>0</v>
      </c>
      <c r="BB16">
        <f>INDEX('Static Data'!$AA$3:$AA$11,'Static Data'!R15+1)</f>
        <v>0</v>
      </c>
      <c r="BC16">
        <f>INDEX('Static Data'!$AA$3:$AA$11,'Static Data'!S15+1)</f>
        <v>0</v>
      </c>
      <c r="BD16">
        <f>INDEX('Static Data'!$AA$3:$AA$11,'Static Data'!T15+1)</f>
        <v>0</v>
      </c>
      <c r="BE16">
        <f>INDEX('Static Data'!$AA$3:$AA$11,'Static Data'!U15+1)</f>
        <v>0</v>
      </c>
      <c r="BF16">
        <f>INDEX('Static Data'!$AA$3:$AA$11,'Static Data'!V15+1)</f>
        <v>0</v>
      </c>
      <c r="BG16">
        <f>INDEX('Static Data'!$AA$3:$AA$11,'Static Data'!W15+1)</f>
        <v>0</v>
      </c>
      <c r="BH16">
        <f>INDEX('Static Data'!$AA$3:$AA$11,'Static Data'!X15+1)</f>
        <v>0</v>
      </c>
      <c r="BJ16">
        <f t="shared" si="12"/>
        <v>900</v>
      </c>
      <c r="BL16" s="1" t="str">
        <f t="shared" si="13"/>
        <v>57</v>
      </c>
      <c r="BM16" s="1">
        <f>ROW()</f>
        <v>16</v>
      </c>
      <c r="BO16" s="1" t="str">
        <f t="shared" si="14"/>
        <v>57</v>
      </c>
      <c r="BP16" s="1" t="str">
        <f t="shared" si="15"/>
        <v>09</v>
      </c>
      <c r="BQ16" s="1" t="str">
        <f t="shared" si="6"/>
        <v>5500</v>
      </c>
      <c r="BR16" s="1" t="str">
        <f t="shared" si="7"/>
        <v>3200</v>
      </c>
      <c r="BS16" s="43" t="str">
        <f t="shared" si="8"/>
        <v>0600</v>
      </c>
      <c r="BT16" s="1" t="str">
        <f t="shared" si="16"/>
        <v>38</v>
      </c>
      <c r="BU16" s="1" t="str">
        <f t="shared" si="17"/>
        <v>86</v>
      </c>
      <c r="BV16" s="1" t="str">
        <f t="shared" si="18"/>
        <v>93</v>
      </c>
      <c r="BW16" s="43" t="str">
        <f t="shared" si="19"/>
        <v>6B</v>
      </c>
      <c r="BY16" t="str">
        <f t="shared" si="9"/>
        <v>0055</v>
      </c>
      <c r="BZ16" t="str">
        <f t="shared" si="20"/>
        <v>0032</v>
      </c>
      <c r="CB16" s="1">
        <f t="shared" si="10"/>
        <v>14</v>
      </c>
      <c r="CC16" s="9" t="str">
        <f t="shared" si="21"/>
        <v>57095500320006003886936B</v>
      </c>
      <c r="CE16" s="1">
        <f t="shared" si="22"/>
        <v>14</v>
      </c>
      <c r="CF16" t="str">
        <f t="shared" si="11"/>
        <v>57095500320006003886936B</v>
      </c>
    </row>
    <row r="17" spans="1:84">
      <c r="A17" t="b">
        <f t="shared" si="1"/>
        <v>1</v>
      </c>
      <c r="C17" s="44" t="str">
        <f t="shared" si="23"/>
        <v>58</v>
      </c>
      <c r="D17" s="45" t="str">
        <f>INDEX(Text!$E$2:$E$160,HEX2DEC(C17))</f>
        <v>Samurai</v>
      </c>
      <c r="E17" s="110">
        <v>32000</v>
      </c>
      <c r="F17" s="111">
        <v>50</v>
      </c>
      <c r="G17" s="112">
        <v>1</v>
      </c>
      <c r="H17" s="113">
        <v>1</v>
      </c>
      <c r="I17" s="114"/>
      <c r="J17" s="131">
        <v>15</v>
      </c>
      <c r="K17" s="115">
        <v>1</v>
      </c>
      <c r="L17" s="115">
        <v>1</v>
      </c>
      <c r="M17" s="115"/>
      <c r="N17" s="115">
        <v>1</v>
      </c>
      <c r="O17" s="116">
        <f>MIN(15,INT('Static Data'!AR94/15))</f>
        <v>5</v>
      </c>
      <c r="P17" s="117">
        <f>MIN(15,INT('Static Data'!AT94/15))</f>
        <v>6</v>
      </c>
      <c r="Q17" s="118">
        <f>MIN(15,INT('Static Data'!AV94/15))</f>
        <v>6</v>
      </c>
      <c r="R17" s="119">
        <f>MIN(15,INT('Static Data'!AX94/15))</f>
        <v>8</v>
      </c>
      <c r="S17" s="120">
        <f>MIN(15,INT('Static Data'!AZ94/15))</f>
        <v>6</v>
      </c>
      <c r="T17" s="131">
        <v>12</v>
      </c>
      <c r="U17" s="121">
        <v>1</v>
      </c>
      <c r="V17" s="122"/>
      <c r="W17" s="121"/>
      <c r="X17" s="122"/>
      <c r="Y17" s="121"/>
      <c r="Z17" s="122"/>
      <c r="AA17" s="121"/>
      <c r="AB17" s="122"/>
      <c r="AC17" s="121"/>
      <c r="AD17" s="122"/>
      <c r="AE17" s="121"/>
      <c r="AF17" s="122"/>
      <c r="AG17" s="121"/>
      <c r="AH17" s="122"/>
      <c r="AI17" s="121"/>
      <c r="AJ17" s="121"/>
      <c r="AK17" s="95">
        <f t="shared" si="2"/>
        <v>2150</v>
      </c>
      <c r="AL17" s="51">
        <f t="shared" si="3"/>
        <v>31</v>
      </c>
      <c r="AM17" s="51">
        <f t="shared" si="4"/>
        <v>1</v>
      </c>
      <c r="AO17">
        <f>INDEX('Static Data'!$AA$3:$AA$11,'Static Data'!E16+1)</f>
        <v>200</v>
      </c>
      <c r="AP17">
        <f>INDEX('Static Data'!$AA$3:$AA$11,'Static Data'!F16+1)</f>
        <v>0</v>
      </c>
      <c r="AQ17">
        <f>INDEX('Static Data'!$AA$3:$AA$11,'Static Data'!G16+1)</f>
        <v>350</v>
      </c>
      <c r="AR17">
        <f>INDEX('Static Data'!$AA$3:$AA$11,'Static Data'!H16+1)</f>
        <v>200</v>
      </c>
      <c r="AS17">
        <f>INDEX('Static Data'!$AA$3:$AA$11,'Static Data'!I16+1)</f>
        <v>550</v>
      </c>
      <c r="AT17">
        <f>INDEX('Static Data'!$AA$3:$AA$11,'Static Data'!J16+1)</f>
        <v>0</v>
      </c>
      <c r="AU17">
        <f>INDEX('Static Data'!$AA$3:$AA$11,'Static Data'!K16+1)</f>
        <v>0</v>
      </c>
      <c r="AV17">
        <f>INDEX('Static Data'!$AA$3:$AA$11,'Static Data'!L16+1)</f>
        <v>0</v>
      </c>
      <c r="AW17">
        <f>INDEX('Static Data'!$AA$3:$AA$11,'Static Data'!M16+1)</f>
        <v>0</v>
      </c>
      <c r="AX17">
        <f>INDEX('Static Data'!$AA$3:$AA$11,'Static Data'!N16+1)</f>
        <v>350</v>
      </c>
      <c r="AY17">
        <f>INDEX('Static Data'!$AA$3:$AA$11,'Static Data'!O16+1)</f>
        <v>0</v>
      </c>
      <c r="AZ17">
        <f>INDEX('Static Data'!$AA$3:$AA$11,'Static Data'!P16+1)</f>
        <v>0</v>
      </c>
      <c r="BA17">
        <f>INDEX('Static Data'!$AA$3:$AA$11,'Static Data'!Q16+1)</f>
        <v>0</v>
      </c>
      <c r="BB17">
        <f>INDEX('Static Data'!$AA$3:$AA$11,'Static Data'!R16+1)</f>
        <v>200</v>
      </c>
      <c r="BC17">
        <f>INDEX('Static Data'!$AA$3:$AA$11,'Static Data'!S16+1)</f>
        <v>0</v>
      </c>
      <c r="BD17">
        <f>INDEX('Static Data'!$AA$3:$AA$11,'Static Data'!T16+1)</f>
        <v>0</v>
      </c>
      <c r="BE17">
        <f>INDEX('Static Data'!$AA$3:$AA$11,'Static Data'!U16+1)</f>
        <v>0</v>
      </c>
      <c r="BF17">
        <f>INDEX('Static Data'!$AA$3:$AA$11,'Static Data'!V16+1)</f>
        <v>0</v>
      </c>
      <c r="BG17">
        <f>INDEX('Static Data'!$AA$3:$AA$11,'Static Data'!W16+1)</f>
        <v>0</v>
      </c>
      <c r="BH17">
        <f>INDEX('Static Data'!$AA$3:$AA$11,'Static Data'!X16+1)</f>
        <v>0</v>
      </c>
      <c r="BJ17">
        <f t="shared" si="12"/>
        <v>2150</v>
      </c>
      <c r="BL17" s="1" t="str">
        <f t="shared" si="13"/>
        <v>58</v>
      </c>
      <c r="BM17" s="1">
        <f>ROW()</f>
        <v>17</v>
      </c>
      <c r="BO17" s="1" t="str">
        <f t="shared" si="14"/>
        <v>58</v>
      </c>
      <c r="BP17" s="1" t="str">
        <f t="shared" si="15"/>
        <v>0B</v>
      </c>
      <c r="BQ17" s="1" t="str">
        <f t="shared" si="6"/>
        <v>4001</v>
      </c>
      <c r="BR17" s="1" t="str">
        <f t="shared" si="7"/>
        <v>3200</v>
      </c>
      <c r="BS17" s="43" t="str">
        <f t="shared" si="8"/>
        <v>0100</v>
      </c>
      <c r="BT17" s="1" t="str">
        <f t="shared" si="16"/>
        <v>65</v>
      </c>
      <c r="BU17" s="1" t="str">
        <f t="shared" si="17"/>
        <v>86</v>
      </c>
      <c r="BV17" s="1" t="str">
        <f t="shared" si="18"/>
        <v>B6</v>
      </c>
      <c r="BW17" s="43" t="str">
        <f t="shared" si="19"/>
        <v>73</v>
      </c>
      <c r="BY17" t="str">
        <f t="shared" si="9"/>
        <v>0140</v>
      </c>
      <c r="BZ17" t="str">
        <f t="shared" si="20"/>
        <v>0032</v>
      </c>
      <c r="CB17" s="1">
        <f t="shared" si="10"/>
        <v>15</v>
      </c>
      <c r="CC17" s="9" t="str">
        <f t="shared" si="21"/>
        <v>580B4001320001006586B673</v>
      </c>
      <c r="CE17" s="1">
        <f t="shared" si="22"/>
        <v>15</v>
      </c>
      <c r="CF17" t="str">
        <f t="shared" si="11"/>
        <v>580B4001320001006586B673</v>
      </c>
    </row>
    <row r="18" spans="1:84">
      <c r="A18" t="b">
        <f t="shared" si="1"/>
        <v>1</v>
      </c>
      <c r="C18" s="44" t="str">
        <f t="shared" si="23"/>
        <v>59</v>
      </c>
      <c r="D18" s="45" t="str">
        <f>INDEX(Text!$E$2:$E$160,HEX2DEC(C18))</f>
        <v>Ninja</v>
      </c>
      <c r="E18" s="110">
        <v>32000</v>
      </c>
      <c r="F18" s="111">
        <v>50</v>
      </c>
      <c r="G18" s="112">
        <v>1</v>
      </c>
      <c r="H18" s="113">
        <v>1</v>
      </c>
      <c r="I18" s="114"/>
      <c r="J18" s="131">
        <v>16</v>
      </c>
      <c r="K18" s="115">
        <v>1</v>
      </c>
      <c r="L18" s="115"/>
      <c r="M18" s="115"/>
      <c r="N18" s="115">
        <v>1</v>
      </c>
      <c r="O18" s="116">
        <f>MIN(15,INT('Static Data'!AR95/15))</f>
        <v>4</v>
      </c>
      <c r="P18" s="117">
        <f>MIN(15,INT('Static Data'!AT95/15))</f>
        <v>3</v>
      </c>
      <c r="Q18" s="118">
        <f>MIN(15,INT('Static Data'!AV95/15))</f>
        <v>8</v>
      </c>
      <c r="R18" s="119">
        <f>MIN(15,INT('Static Data'!AX95/15))</f>
        <v>8</v>
      </c>
      <c r="S18" s="120">
        <f>MIN(15,INT('Static Data'!AZ95/15))</f>
        <v>5</v>
      </c>
      <c r="T18" s="132">
        <v>12</v>
      </c>
      <c r="U18" s="121"/>
      <c r="V18" s="122"/>
      <c r="W18" s="121"/>
      <c r="X18" s="122"/>
      <c r="Y18" s="121">
        <v>1</v>
      </c>
      <c r="Z18" s="122"/>
      <c r="AA18" s="121"/>
      <c r="AB18" s="122">
        <v>1</v>
      </c>
      <c r="AC18" s="121"/>
      <c r="AD18" s="122"/>
      <c r="AE18" s="121"/>
      <c r="AF18" s="122"/>
      <c r="AG18" s="121"/>
      <c r="AH18" s="122"/>
      <c r="AI18" s="121"/>
      <c r="AJ18" s="121"/>
      <c r="AK18" s="95">
        <f t="shared" si="2"/>
        <v>2150</v>
      </c>
      <c r="AL18" s="51">
        <f t="shared" si="3"/>
        <v>28</v>
      </c>
      <c r="AM18" s="51">
        <f t="shared" si="4"/>
        <v>2</v>
      </c>
      <c r="AO18">
        <f>INDEX('Static Data'!$AA$3:$AA$11,'Static Data'!E17+1)</f>
        <v>200</v>
      </c>
      <c r="AP18">
        <f>INDEX('Static Data'!$AA$3:$AA$11,'Static Data'!F17+1)</f>
        <v>0</v>
      </c>
      <c r="AQ18">
        <f>INDEX('Static Data'!$AA$3:$AA$11,'Static Data'!G17+1)</f>
        <v>200</v>
      </c>
      <c r="AR18">
        <f>INDEX('Static Data'!$AA$3:$AA$11,'Static Data'!H17+1)</f>
        <v>350</v>
      </c>
      <c r="AS18">
        <f>INDEX('Static Data'!$AA$3:$AA$11,'Static Data'!I17+1)</f>
        <v>350</v>
      </c>
      <c r="AT18">
        <f>INDEX('Static Data'!$AA$3:$AA$11,'Static Data'!J17+1)</f>
        <v>0</v>
      </c>
      <c r="AU18">
        <f>INDEX('Static Data'!$AA$3:$AA$11,'Static Data'!K17+1)</f>
        <v>0</v>
      </c>
      <c r="AV18">
        <f>INDEX('Static Data'!$AA$3:$AA$11,'Static Data'!L17+1)</f>
        <v>0</v>
      </c>
      <c r="AW18">
        <f>INDEX('Static Data'!$AA$3:$AA$11,'Static Data'!M17+1)</f>
        <v>0</v>
      </c>
      <c r="AX18">
        <f>INDEX('Static Data'!$AA$3:$AA$11,'Static Data'!N17+1)</f>
        <v>550</v>
      </c>
      <c r="AY18">
        <f>INDEX('Static Data'!$AA$3:$AA$11,'Static Data'!O17+1)</f>
        <v>0</v>
      </c>
      <c r="AZ18">
        <f>INDEX('Static Data'!$AA$3:$AA$11,'Static Data'!P17+1)</f>
        <v>0</v>
      </c>
      <c r="BA18">
        <f>INDEX('Static Data'!$AA$3:$AA$11,'Static Data'!Q17+1)</f>
        <v>200</v>
      </c>
      <c r="BB18">
        <f>INDEX('Static Data'!$AA$3:$AA$11,'Static Data'!R17+1)</f>
        <v>0</v>
      </c>
      <c r="BC18">
        <f>INDEX('Static Data'!$AA$3:$AA$11,'Static Data'!S17+1)</f>
        <v>0</v>
      </c>
      <c r="BD18">
        <f>INDEX('Static Data'!$AA$3:$AA$11,'Static Data'!T17+1)</f>
        <v>0</v>
      </c>
      <c r="BE18">
        <f>INDEX('Static Data'!$AA$3:$AA$11,'Static Data'!U17+1)</f>
        <v>0</v>
      </c>
      <c r="BF18">
        <f>INDEX('Static Data'!$AA$3:$AA$11,'Static Data'!V17+1)</f>
        <v>0</v>
      </c>
      <c r="BG18">
        <f>INDEX('Static Data'!$AA$3:$AA$11,'Static Data'!W17+1)</f>
        <v>0</v>
      </c>
      <c r="BH18">
        <f>INDEX('Static Data'!$AA$3:$AA$11,'Static Data'!X17+1)</f>
        <v>0</v>
      </c>
      <c r="BJ18">
        <f t="shared" si="12"/>
        <v>2150</v>
      </c>
      <c r="BL18" s="1" t="str">
        <f t="shared" si="13"/>
        <v>59</v>
      </c>
      <c r="BM18" s="1">
        <f>ROW()</f>
        <v>18</v>
      </c>
      <c r="BO18" s="1" t="str">
        <f t="shared" si="14"/>
        <v>59</v>
      </c>
      <c r="BP18" s="1" t="str">
        <f t="shared" si="15"/>
        <v>0B</v>
      </c>
      <c r="BQ18" s="1" t="str">
        <f t="shared" si="6"/>
        <v>4001</v>
      </c>
      <c r="BR18" s="1" t="str">
        <f t="shared" si="7"/>
        <v>3200</v>
      </c>
      <c r="BS18" s="43" t="str">
        <f t="shared" si="8"/>
        <v>9000</v>
      </c>
      <c r="BT18" s="1" t="str">
        <f t="shared" si="16"/>
        <v>34</v>
      </c>
      <c r="BU18" s="1" t="str">
        <f t="shared" si="17"/>
        <v>88</v>
      </c>
      <c r="BV18" s="1" t="str">
        <f t="shared" si="18"/>
        <v>95</v>
      </c>
      <c r="BW18" s="43" t="str">
        <f t="shared" si="19"/>
        <v>7B</v>
      </c>
      <c r="BY18" t="str">
        <f t="shared" si="9"/>
        <v>0140</v>
      </c>
      <c r="BZ18" t="str">
        <f t="shared" si="20"/>
        <v>0032</v>
      </c>
      <c r="CB18" s="1">
        <f t="shared" si="10"/>
        <v>16</v>
      </c>
      <c r="CC18" s="9" t="str">
        <f t="shared" si="21"/>
        <v>590B4001320090003488957B</v>
      </c>
      <c r="CE18" s="1">
        <f t="shared" si="22"/>
        <v>16</v>
      </c>
      <c r="CF18" t="str">
        <f t="shared" si="11"/>
        <v>590B4001320090003488957B</v>
      </c>
    </row>
    <row r="19" spans="1:84">
      <c r="A19" t="b">
        <f t="shared" si="1"/>
        <v>1</v>
      </c>
      <c r="C19" s="44" t="str">
        <f t="shared" si="23"/>
        <v>5A</v>
      </c>
      <c r="D19" s="45" t="str">
        <f>INDEX(Text!$E$2:$E$160,HEX2DEC(C19))</f>
        <v>Calculator</v>
      </c>
      <c r="E19" s="110">
        <v>35000</v>
      </c>
      <c r="F19" s="111">
        <v>50</v>
      </c>
      <c r="G19" s="112">
        <v>1</v>
      </c>
      <c r="H19" s="113">
        <v>1</v>
      </c>
      <c r="I19" s="114"/>
      <c r="J19" s="131">
        <v>17</v>
      </c>
      <c r="K19" s="115">
        <v>1</v>
      </c>
      <c r="L19" s="115"/>
      <c r="M19" s="115">
        <v>1</v>
      </c>
      <c r="N19" s="115">
        <v>1</v>
      </c>
      <c r="O19" s="116">
        <f>MIN(15,INT('Static Data'!AR96/15))</f>
        <v>4</v>
      </c>
      <c r="P19" s="117">
        <f>MIN(15,INT('Static Data'!AT96/15))</f>
        <v>5</v>
      </c>
      <c r="Q19" s="118">
        <f>MIN(15,INT('Static Data'!AV96/15))</f>
        <v>3</v>
      </c>
      <c r="R19" s="119">
        <f>MIN(15,INT('Static Data'!AX96/15))</f>
        <v>3</v>
      </c>
      <c r="S19" s="120">
        <f>MIN(15,INT('Static Data'!AZ96/15))</f>
        <v>4</v>
      </c>
      <c r="T19" s="131">
        <v>16</v>
      </c>
      <c r="U19" s="121"/>
      <c r="V19" s="122"/>
      <c r="W19" s="121"/>
      <c r="X19" s="122"/>
      <c r="Y19" s="121"/>
      <c r="Z19" s="122"/>
      <c r="AA19" s="121">
        <v>1</v>
      </c>
      <c r="AB19" s="122"/>
      <c r="AC19" s="121"/>
      <c r="AD19" s="122"/>
      <c r="AE19" s="121"/>
      <c r="AF19" s="122"/>
      <c r="AG19" s="121"/>
      <c r="AH19" s="122"/>
      <c r="AI19" s="121"/>
      <c r="AJ19" s="121"/>
      <c r="AK19" s="95">
        <f t="shared" si="2"/>
        <v>2250</v>
      </c>
      <c r="AL19" s="51">
        <f t="shared" si="3"/>
        <v>19</v>
      </c>
      <c r="AM19" s="51">
        <f t="shared" si="4"/>
        <v>1</v>
      </c>
      <c r="AO19">
        <f>INDEX('Static Data'!$AA$3:$AA$11,'Static Data'!E18+1)</f>
        <v>0</v>
      </c>
      <c r="AP19">
        <f>INDEX('Static Data'!$AA$3:$AA$11,'Static Data'!F18+1)</f>
        <v>200</v>
      </c>
      <c r="AQ19">
        <f>INDEX('Static Data'!$AA$3:$AA$11,'Static Data'!G18+1)</f>
        <v>0</v>
      </c>
      <c r="AR19">
        <f>INDEX('Static Data'!$AA$3:$AA$11,'Static Data'!H18+1)</f>
        <v>0</v>
      </c>
      <c r="AS19">
        <f>INDEX('Static Data'!$AA$3:$AA$11,'Static Data'!I18+1)</f>
        <v>0</v>
      </c>
      <c r="AT19">
        <f>INDEX('Static Data'!$AA$3:$AA$11,'Static Data'!J18+1)</f>
        <v>550</v>
      </c>
      <c r="AU19">
        <f>INDEX('Static Data'!$AA$3:$AA$11,'Static Data'!K18+1)</f>
        <v>550</v>
      </c>
      <c r="AV19">
        <f>INDEX('Static Data'!$AA$3:$AA$11,'Static Data'!L18+1)</f>
        <v>350</v>
      </c>
      <c r="AW19">
        <f>INDEX('Static Data'!$AA$3:$AA$11,'Static Data'!M18+1)</f>
        <v>0</v>
      </c>
      <c r="AX19">
        <f>INDEX('Static Data'!$AA$3:$AA$11,'Static Data'!N18+1)</f>
        <v>0</v>
      </c>
      <c r="AY19">
        <f>INDEX('Static Data'!$AA$3:$AA$11,'Static Data'!O18+1)</f>
        <v>0</v>
      </c>
      <c r="AZ19">
        <f>INDEX('Static Data'!$AA$3:$AA$11,'Static Data'!P18+1)</f>
        <v>350</v>
      </c>
      <c r="BA19">
        <f>INDEX('Static Data'!$AA$3:$AA$11,'Static Data'!Q18+1)</f>
        <v>0</v>
      </c>
      <c r="BB19">
        <f>INDEX('Static Data'!$AA$3:$AA$11,'Static Data'!R18+1)</f>
        <v>0</v>
      </c>
      <c r="BC19">
        <f>INDEX('Static Data'!$AA$3:$AA$11,'Static Data'!S18+1)</f>
        <v>0</v>
      </c>
      <c r="BD19">
        <f>INDEX('Static Data'!$AA$3:$AA$11,'Static Data'!T18+1)</f>
        <v>0</v>
      </c>
      <c r="BE19">
        <f>INDEX('Static Data'!$AA$3:$AA$11,'Static Data'!U18+1)</f>
        <v>0</v>
      </c>
      <c r="BF19">
        <f>INDEX('Static Data'!$AA$3:$AA$11,'Static Data'!V18+1)</f>
        <v>0</v>
      </c>
      <c r="BG19">
        <f>INDEX('Static Data'!$AA$3:$AA$11,'Static Data'!W18+1)</f>
        <v>0</v>
      </c>
      <c r="BH19">
        <f>INDEX('Static Data'!$AA$3:$AA$11,'Static Data'!X18+1)</f>
        <v>0</v>
      </c>
      <c r="BJ19">
        <f t="shared" si="12"/>
        <v>2250</v>
      </c>
      <c r="BL19" s="1" t="str">
        <f t="shared" si="13"/>
        <v>5A</v>
      </c>
      <c r="BM19" s="1">
        <f>ROW()</f>
        <v>19</v>
      </c>
      <c r="BO19" s="1" t="str">
        <f t="shared" si="14"/>
        <v>5A</v>
      </c>
      <c r="BP19" s="1" t="str">
        <f t="shared" si="15"/>
        <v>0F</v>
      </c>
      <c r="BQ19" s="1" t="str">
        <f t="shared" si="6"/>
        <v>5E01</v>
      </c>
      <c r="BR19" s="1" t="str">
        <f t="shared" si="7"/>
        <v>3200</v>
      </c>
      <c r="BS19" s="43" t="str">
        <f t="shared" si="8"/>
        <v>4000</v>
      </c>
      <c r="BT19" s="1" t="str">
        <f t="shared" si="16"/>
        <v>54</v>
      </c>
      <c r="BU19" s="1" t="str">
        <f t="shared" si="17"/>
        <v>33</v>
      </c>
      <c r="BV19" s="1" t="str">
        <f t="shared" si="18"/>
        <v>D4</v>
      </c>
      <c r="BW19" s="43" t="str">
        <f t="shared" si="19"/>
        <v>83</v>
      </c>
      <c r="BY19" t="str">
        <f t="shared" si="9"/>
        <v>015E</v>
      </c>
      <c r="BZ19" t="str">
        <f t="shared" si="20"/>
        <v>0032</v>
      </c>
      <c r="CB19" s="1">
        <f t="shared" si="10"/>
        <v>17</v>
      </c>
      <c r="CC19" s="9" t="str">
        <f t="shared" si="21"/>
        <v>5A0F5E01320040005433D483</v>
      </c>
      <c r="CE19" s="1">
        <f t="shared" si="22"/>
        <v>17</v>
      </c>
      <c r="CF19" t="str">
        <f t="shared" si="11"/>
        <v>5A0F5E01320040005433D483</v>
      </c>
    </row>
    <row r="20" spans="1:84">
      <c r="A20" t="b">
        <f t="shared" si="1"/>
        <v>1</v>
      </c>
      <c r="C20" s="44" t="str">
        <f t="shared" si="23"/>
        <v>5B</v>
      </c>
      <c r="D20" s="45" t="str">
        <f>INDEX(Text!$E$2:$E$160,HEX2DEC(C20))</f>
        <v>Bard</v>
      </c>
      <c r="E20" s="110">
        <v>45000</v>
      </c>
      <c r="F20" s="111">
        <v>50</v>
      </c>
      <c r="G20" s="112">
        <v>1</v>
      </c>
      <c r="H20" s="113"/>
      <c r="I20" s="114"/>
      <c r="J20" s="131">
        <v>18</v>
      </c>
      <c r="K20" s="115">
        <v>1</v>
      </c>
      <c r="L20" s="115"/>
      <c r="M20" s="115">
        <v>1</v>
      </c>
      <c r="N20" s="115">
        <v>1</v>
      </c>
      <c r="O20" s="116">
        <f>MIN(15,INT('Static Data'!AR97/15))</f>
        <v>3</v>
      </c>
      <c r="P20" s="117">
        <f>MIN(15,INT('Static Data'!AT97/15))</f>
        <v>3</v>
      </c>
      <c r="Q20" s="118">
        <f>MIN(15,INT('Static Data'!AV97/15))</f>
        <v>6</v>
      </c>
      <c r="R20" s="119">
        <f>MIN(15,INT('Static Data'!AX97/15))</f>
        <v>2</v>
      </c>
      <c r="S20" s="120">
        <f>MIN(15,INT('Static Data'!AZ97/15))</f>
        <v>7</v>
      </c>
      <c r="T20" s="131">
        <v>14</v>
      </c>
      <c r="U20" s="121"/>
      <c r="V20" s="122"/>
      <c r="W20" s="121"/>
      <c r="X20" s="122"/>
      <c r="Y20" s="121"/>
      <c r="Z20" s="122">
        <v>1</v>
      </c>
      <c r="AA20" s="121"/>
      <c r="AB20" s="122"/>
      <c r="AC20" s="121"/>
      <c r="AD20" s="122"/>
      <c r="AE20" s="121"/>
      <c r="AF20" s="122"/>
      <c r="AG20" s="121"/>
      <c r="AH20" s="122"/>
      <c r="AI20" s="121"/>
      <c r="AJ20" s="121"/>
      <c r="AK20" s="95">
        <f t="shared" si="2"/>
        <v>2450</v>
      </c>
      <c r="AL20" s="51">
        <f t="shared" si="3"/>
        <v>21</v>
      </c>
      <c r="AM20" s="51">
        <f t="shared" si="4"/>
        <v>1</v>
      </c>
      <c r="AO20">
        <f>INDEX('Static Data'!$AA$3:$AA$11,'Static Data'!E19+1)</f>
        <v>0</v>
      </c>
      <c r="AP20">
        <f>INDEX('Static Data'!$AA$3:$AA$11,'Static Data'!F19+1)</f>
        <v>200</v>
      </c>
      <c r="AQ20">
        <f>INDEX('Static Data'!$AA$3:$AA$11,'Static Data'!G19+1)</f>
        <v>0</v>
      </c>
      <c r="AR20">
        <f>INDEX('Static Data'!$AA$3:$AA$11,'Static Data'!H19+1)</f>
        <v>0</v>
      </c>
      <c r="AS20">
        <f>INDEX('Static Data'!$AA$3:$AA$11,'Static Data'!I19+1)</f>
        <v>0</v>
      </c>
      <c r="AT20">
        <f>INDEX('Static Data'!$AA$3:$AA$11,'Static Data'!J19+1)</f>
        <v>200</v>
      </c>
      <c r="AU20">
        <f>INDEX('Static Data'!$AA$3:$AA$11,'Static Data'!K19+1)</f>
        <v>200</v>
      </c>
      <c r="AV20">
        <f>INDEX('Static Data'!$AA$3:$AA$11,'Static Data'!L19+1)</f>
        <v>200</v>
      </c>
      <c r="AW20">
        <f>INDEX('Static Data'!$AA$3:$AA$11,'Static Data'!M19+1)</f>
        <v>550</v>
      </c>
      <c r="AX20">
        <f>INDEX('Static Data'!$AA$3:$AA$11,'Static Data'!N19+1)</f>
        <v>0</v>
      </c>
      <c r="AY20">
        <f>INDEX('Static Data'!$AA$3:$AA$11,'Static Data'!O19+1)</f>
        <v>550</v>
      </c>
      <c r="AZ20">
        <f>INDEX('Static Data'!$AA$3:$AA$11,'Static Data'!P19+1)</f>
        <v>200</v>
      </c>
      <c r="BA20">
        <f>INDEX('Static Data'!$AA$3:$AA$11,'Static Data'!Q19+1)</f>
        <v>0</v>
      </c>
      <c r="BB20">
        <f>INDEX('Static Data'!$AA$3:$AA$11,'Static Data'!R19+1)</f>
        <v>0</v>
      </c>
      <c r="BC20">
        <f>INDEX('Static Data'!$AA$3:$AA$11,'Static Data'!S19+1)</f>
        <v>0</v>
      </c>
      <c r="BD20">
        <f>INDEX('Static Data'!$AA$3:$AA$11,'Static Data'!T19+1)</f>
        <v>0</v>
      </c>
      <c r="BE20">
        <f>INDEX('Static Data'!$AA$3:$AA$11,'Static Data'!U19+1)</f>
        <v>0</v>
      </c>
      <c r="BF20">
        <f>INDEX('Static Data'!$AA$3:$AA$11,'Static Data'!V19+1)</f>
        <v>0</v>
      </c>
      <c r="BG20">
        <f>INDEX('Static Data'!$AA$3:$AA$11,'Static Data'!W19+1)</f>
        <v>0</v>
      </c>
      <c r="BH20">
        <f>INDEX('Static Data'!$AA$3:$AA$11,'Static Data'!X19+1)</f>
        <v>0</v>
      </c>
      <c r="BJ20">
        <f t="shared" si="12"/>
        <v>2450</v>
      </c>
      <c r="BL20" s="1" t="str">
        <f t="shared" si="13"/>
        <v>5B</v>
      </c>
      <c r="BM20" s="1">
        <f>ROW()</f>
        <v>20</v>
      </c>
      <c r="BO20" s="1" t="str">
        <f t="shared" si="14"/>
        <v>5B</v>
      </c>
      <c r="BP20" s="1" t="str">
        <f t="shared" si="15"/>
        <v>0D</v>
      </c>
      <c r="BQ20" s="1" t="str">
        <f t="shared" si="6"/>
        <v>C201</v>
      </c>
      <c r="BR20" s="1" t="str">
        <f t="shared" si="7"/>
        <v>3200</v>
      </c>
      <c r="BS20" s="43" t="str">
        <f t="shared" si="8"/>
        <v>2000</v>
      </c>
      <c r="BT20" s="1" t="str">
        <f t="shared" si="16"/>
        <v>33</v>
      </c>
      <c r="BU20" s="1" t="str">
        <f t="shared" si="17"/>
        <v>26</v>
      </c>
      <c r="BV20" s="1" t="str">
        <f t="shared" si="18"/>
        <v>D7</v>
      </c>
      <c r="BW20" s="43" t="str">
        <f t="shared" si="19"/>
        <v>89</v>
      </c>
      <c r="BY20" t="str">
        <f t="shared" si="9"/>
        <v>01C2</v>
      </c>
      <c r="BZ20" t="str">
        <f t="shared" si="20"/>
        <v>0032</v>
      </c>
      <c r="CB20" s="1">
        <f t="shared" si="10"/>
        <v>18</v>
      </c>
      <c r="CC20" s="9" t="str">
        <f t="shared" si="21"/>
        <v>5B0DC201320020003326D789</v>
      </c>
      <c r="CE20" s="1">
        <f t="shared" si="22"/>
        <v>18</v>
      </c>
      <c r="CF20" t="str">
        <f t="shared" si="11"/>
        <v>5B0DC201320020003326D789</v>
      </c>
    </row>
    <row r="21" spans="1:84">
      <c r="A21" t="b">
        <f t="shared" si="1"/>
        <v>1</v>
      </c>
      <c r="C21" s="44" t="str">
        <f t="shared" si="23"/>
        <v>5C</v>
      </c>
      <c r="D21" s="45" t="str">
        <f>INDEX(Text!$E$2:$E$160,HEX2DEC(C21))</f>
        <v>Dancer</v>
      </c>
      <c r="E21" s="110">
        <v>45000</v>
      </c>
      <c r="F21" s="111">
        <v>50</v>
      </c>
      <c r="G21" s="112"/>
      <c r="H21" s="113">
        <v>1</v>
      </c>
      <c r="I21" s="114"/>
      <c r="J21" s="131">
        <v>19</v>
      </c>
      <c r="K21" s="115">
        <v>1</v>
      </c>
      <c r="L21" s="115">
        <v>1</v>
      </c>
      <c r="M21" s="115"/>
      <c r="N21" s="115">
        <v>1</v>
      </c>
      <c r="O21" s="116">
        <f>MIN(15,INT('Static Data'!AR98/15))</f>
        <v>4</v>
      </c>
      <c r="P21" s="117">
        <f>MIN(15,INT('Static Data'!AT98/15))</f>
        <v>3</v>
      </c>
      <c r="Q21" s="118">
        <f>MIN(15,INT('Static Data'!AV98/15))</f>
        <v>6</v>
      </c>
      <c r="R21" s="119">
        <f>MIN(15,INT('Static Data'!AX98/15))</f>
        <v>7</v>
      </c>
      <c r="S21" s="120">
        <f>MIN(15,INT('Static Data'!AZ98/15))</f>
        <v>6</v>
      </c>
      <c r="T21" s="131">
        <v>14</v>
      </c>
      <c r="U21" s="121"/>
      <c r="V21" s="122"/>
      <c r="W21" s="121"/>
      <c r="X21" s="122"/>
      <c r="Y21" s="121">
        <v>1</v>
      </c>
      <c r="Z21" s="122"/>
      <c r="AA21" s="121"/>
      <c r="AB21" s="122"/>
      <c r="AC21" s="121"/>
      <c r="AD21" s="122"/>
      <c r="AE21" s="121"/>
      <c r="AF21" s="122"/>
      <c r="AG21" s="121"/>
      <c r="AH21" s="122"/>
      <c r="AI21" s="121"/>
      <c r="AJ21" s="121"/>
      <c r="AK21" s="95">
        <f t="shared" si="2"/>
        <v>2750</v>
      </c>
      <c r="AL21" s="51">
        <f t="shared" si="3"/>
        <v>26</v>
      </c>
      <c r="AM21" s="51">
        <f t="shared" si="4"/>
        <v>1</v>
      </c>
      <c r="AO21">
        <f>INDEX('Static Data'!$AA$3:$AA$11,'Static Data'!E20+1)</f>
        <v>200</v>
      </c>
      <c r="AP21">
        <f>INDEX('Static Data'!$AA$3:$AA$11,'Static Data'!F20+1)</f>
        <v>0</v>
      </c>
      <c r="AQ21">
        <f>INDEX('Static Data'!$AA$3:$AA$11,'Static Data'!G20+1)</f>
        <v>200</v>
      </c>
      <c r="AR21">
        <f>INDEX('Static Data'!$AA$3:$AA$11,'Static Data'!H20+1)</f>
        <v>200</v>
      </c>
      <c r="AS21">
        <f>INDEX('Static Data'!$AA$3:$AA$11,'Static Data'!I20+1)</f>
        <v>350</v>
      </c>
      <c r="AT21">
        <f>INDEX('Static Data'!$AA$3:$AA$11,'Static Data'!J20+1)</f>
        <v>0</v>
      </c>
      <c r="AU21">
        <f>INDEX('Static Data'!$AA$3:$AA$11,'Static Data'!K20+1)</f>
        <v>0</v>
      </c>
      <c r="AV21">
        <f>INDEX('Static Data'!$AA$3:$AA$11,'Static Data'!L20+1)</f>
        <v>0</v>
      </c>
      <c r="AW21">
        <f>INDEX('Static Data'!$AA$3:$AA$11,'Static Data'!M20+1)</f>
        <v>0</v>
      </c>
      <c r="AX21">
        <f>INDEX('Static Data'!$AA$3:$AA$11,'Static Data'!N20+1)</f>
        <v>350</v>
      </c>
      <c r="AY21">
        <f>INDEX('Static Data'!$AA$3:$AA$11,'Static Data'!O20+1)</f>
        <v>0</v>
      </c>
      <c r="AZ21">
        <f>INDEX('Static Data'!$AA$3:$AA$11,'Static Data'!P20+1)</f>
        <v>0</v>
      </c>
      <c r="BA21">
        <f>INDEX('Static Data'!$AA$3:$AA$11,'Static Data'!Q20+1)</f>
        <v>550</v>
      </c>
      <c r="BB21">
        <f>INDEX('Static Data'!$AA$3:$AA$11,'Static Data'!R20+1)</f>
        <v>550</v>
      </c>
      <c r="BC21">
        <f>INDEX('Static Data'!$AA$3:$AA$11,'Static Data'!S20+1)</f>
        <v>0</v>
      </c>
      <c r="BD21">
        <f>INDEX('Static Data'!$AA$3:$AA$11,'Static Data'!T20+1)</f>
        <v>0</v>
      </c>
      <c r="BE21">
        <f>INDEX('Static Data'!$AA$3:$AA$11,'Static Data'!U20+1)</f>
        <v>0</v>
      </c>
      <c r="BF21">
        <f>INDEX('Static Data'!$AA$3:$AA$11,'Static Data'!V20+1)</f>
        <v>0</v>
      </c>
      <c r="BG21">
        <f>INDEX('Static Data'!$AA$3:$AA$11,'Static Data'!W20+1)</f>
        <v>0</v>
      </c>
      <c r="BH21">
        <f>INDEX('Static Data'!$AA$3:$AA$11,'Static Data'!X20+1)</f>
        <v>0</v>
      </c>
      <c r="BJ21">
        <f t="shared" si="12"/>
        <v>2750</v>
      </c>
      <c r="BL21" s="1" t="str">
        <f t="shared" si="13"/>
        <v>5C</v>
      </c>
      <c r="BM21" s="1">
        <f>ROW()</f>
        <v>21</v>
      </c>
      <c r="BO21" s="1" t="str">
        <f t="shared" si="14"/>
        <v>5C</v>
      </c>
      <c r="BP21" s="1" t="str">
        <f t="shared" si="15"/>
        <v>0D</v>
      </c>
      <c r="BQ21" s="1" t="str">
        <f t="shared" si="6"/>
        <v>C201</v>
      </c>
      <c r="BR21" s="1" t="str">
        <f t="shared" si="7"/>
        <v>3200</v>
      </c>
      <c r="BS21" s="43" t="str">
        <f t="shared" si="8"/>
        <v>1000</v>
      </c>
      <c r="BT21" s="1" t="str">
        <f t="shared" si="16"/>
        <v>34</v>
      </c>
      <c r="BU21" s="1" t="str">
        <f t="shared" si="17"/>
        <v>76</v>
      </c>
      <c r="BV21" s="1" t="str">
        <f t="shared" si="18"/>
        <v>B6</v>
      </c>
      <c r="BW21" s="43" t="str">
        <f t="shared" si="19"/>
        <v>92</v>
      </c>
      <c r="BY21" t="str">
        <f t="shared" si="9"/>
        <v>01C2</v>
      </c>
      <c r="BZ21" t="str">
        <f t="shared" si="20"/>
        <v>0032</v>
      </c>
      <c r="CB21" s="1">
        <f t="shared" si="10"/>
        <v>19</v>
      </c>
      <c r="CC21" s="9" t="str">
        <f t="shared" si="21"/>
        <v>5C0DC201320010003476B692</v>
      </c>
      <c r="CE21" s="1">
        <f t="shared" si="22"/>
        <v>19</v>
      </c>
      <c r="CF21" t="str">
        <f t="shared" si="11"/>
        <v>5C0DC201320010003476B692</v>
      </c>
    </row>
    <row r="22" spans="1:84">
      <c r="A22" t="b">
        <f t="shared" si="1"/>
        <v>1</v>
      </c>
      <c r="C22" s="44" t="str">
        <f t="shared" si="23"/>
        <v>5D</v>
      </c>
      <c r="D22" s="45" t="str">
        <f>INDEX(Text!$E$2:$E$160,HEX2DEC(C22))</f>
        <v>Mime</v>
      </c>
      <c r="E22" s="110">
        <v>400000</v>
      </c>
      <c r="F22" s="111">
        <v>50</v>
      </c>
      <c r="G22" s="112">
        <v>1</v>
      </c>
      <c r="H22" s="113">
        <v>1</v>
      </c>
      <c r="I22" s="114"/>
      <c r="J22" s="131">
        <v>20</v>
      </c>
      <c r="K22" s="115">
        <v>1</v>
      </c>
      <c r="L22" s="115">
        <v>1</v>
      </c>
      <c r="M22" s="115">
        <v>1</v>
      </c>
      <c r="N22" s="115">
        <v>1</v>
      </c>
      <c r="O22" s="116">
        <f>MIN(15,INT('Static Data'!AR99/15))</f>
        <v>9</v>
      </c>
      <c r="P22" s="117">
        <f>MIN(15,INT('Static Data'!AT99/15))</f>
        <v>3</v>
      </c>
      <c r="Q22" s="118">
        <f>MIN(15,INT('Static Data'!AV99/15))</f>
        <v>8</v>
      </c>
      <c r="R22" s="119">
        <f>MIN(15,INT('Static Data'!AX99/15))</f>
        <v>8</v>
      </c>
      <c r="S22" s="120">
        <f>MIN(15,INT('Static Data'!AZ99/15))</f>
        <v>7</v>
      </c>
      <c r="T22" s="131">
        <v>17</v>
      </c>
      <c r="U22" s="121">
        <v>1</v>
      </c>
      <c r="V22" s="122"/>
      <c r="W22" s="121"/>
      <c r="X22" s="122"/>
      <c r="Y22" s="121"/>
      <c r="Z22" s="122"/>
      <c r="AA22" s="121"/>
      <c r="AB22" s="122"/>
      <c r="AC22" s="121"/>
      <c r="AD22" s="122"/>
      <c r="AE22" s="121"/>
      <c r="AF22" s="122"/>
      <c r="AG22" s="121"/>
      <c r="AH22" s="122"/>
      <c r="AI22" s="121"/>
      <c r="AJ22" s="121"/>
      <c r="AK22" s="95">
        <f t="shared" si="2"/>
        <v>9000</v>
      </c>
      <c r="AL22" s="51">
        <f t="shared" si="3"/>
        <v>35</v>
      </c>
      <c r="AM22" s="51">
        <f t="shared" si="4"/>
        <v>1</v>
      </c>
      <c r="AO22">
        <f>INDEX('Static Data'!$AA$3:$AA$11,'Static Data'!E21+1)</f>
        <v>2100</v>
      </c>
      <c r="AP22">
        <f>INDEX('Static Data'!$AA$3:$AA$11,'Static Data'!F21+1)</f>
        <v>2100</v>
      </c>
      <c r="AQ22">
        <f>INDEX('Static Data'!$AA$3:$AA$11,'Static Data'!G21+1)</f>
        <v>200</v>
      </c>
      <c r="AR22">
        <f>INDEX('Static Data'!$AA$3:$AA$11,'Static Data'!H21+1)</f>
        <v>200</v>
      </c>
      <c r="AS22">
        <f>INDEX('Static Data'!$AA$3:$AA$11,'Static Data'!I21+1)</f>
        <v>350</v>
      </c>
      <c r="AT22">
        <f>INDEX('Static Data'!$AA$3:$AA$11,'Static Data'!J21+1)</f>
        <v>200</v>
      </c>
      <c r="AU22">
        <f>INDEX('Static Data'!$AA$3:$AA$11,'Static Data'!K21+1)</f>
        <v>200</v>
      </c>
      <c r="AV22">
        <f>INDEX('Static Data'!$AA$3:$AA$11,'Static Data'!L21+1)</f>
        <v>200</v>
      </c>
      <c r="AW22">
        <f>INDEX('Static Data'!$AA$3:$AA$11,'Static Data'!M21+1)</f>
        <v>550</v>
      </c>
      <c r="AX22">
        <f>INDEX('Static Data'!$AA$3:$AA$11,'Static Data'!N21+1)</f>
        <v>350</v>
      </c>
      <c r="AY22">
        <f>INDEX('Static Data'!$AA$3:$AA$11,'Static Data'!O21+1)</f>
        <v>550</v>
      </c>
      <c r="AZ22">
        <f>INDEX('Static Data'!$AA$3:$AA$11,'Static Data'!P21+1)</f>
        <v>200</v>
      </c>
      <c r="BA22">
        <f>INDEX('Static Data'!$AA$3:$AA$11,'Static Data'!Q21+1)</f>
        <v>550</v>
      </c>
      <c r="BB22">
        <f>INDEX('Static Data'!$AA$3:$AA$11,'Static Data'!R21+1)</f>
        <v>550</v>
      </c>
      <c r="BC22">
        <f>INDEX('Static Data'!$AA$3:$AA$11,'Static Data'!S21+1)</f>
        <v>0</v>
      </c>
      <c r="BD22">
        <f>INDEX('Static Data'!$AA$3:$AA$11,'Static Data'!T21+1)</f>
        <v>0</v>
      </c>
      <c r="BE22">
        <f>INDEX('Static Data'!$AA$3:$AA$11,'Static Data'!U21+1)</f>
        <v>0</v>
      </c>
      <c r="BF22">
        <f>INDEX('Static Data'!$AA$3:$AA$11,'Static Data'!V21+1)</f>
        <v>0</v>
      </c>
      <c r="BG22">
        <f>INDEX('Static Data'!$AA$3:$AA$11,'Static Data'!W21+1)</f>
        <v>0</v>
      </c>
      <c r="BH22">
        <f>INDEX('Static Data'!$AA$3:$AA$11,'Static Data'!X21+1)</f>
        <v>0</v>
      </c>
      <c r="BJ22">
        <f t="shared" si="12"/>
        <v>9000</v>
      </c>
      <c r="BL22" s="1" t="str">
        <f t="shared" si="13"/>
        <v>5D</v>
      </c>
      <c r="BM22" s="1">
        <f>ROW()</f>
        <v>22</v>
      </c>
      <c r="BO22" s="1" t="str">
        <f t="shared" si="14"/>
        <v>5D</v>
      </c>
      <c r="BP22" s="1" t="str">
        <f t="shared" si="15"/>
        <v>10</v>
      </c>
      <c r="BQ22" s="1" t="str">
        <f t="shared" si="6"/>
        <v>A00F</v>
      </c>
      <c r="BR22" s="1" t="str">
        <f t="shared" si="7"/>
        <v>3200</v>
      </c>
      <c r="BS22" s="43" t="str">
        <f t="shared" si="8"/>
        <v>0100</v>
      </c>
      <c r="BT22" s="1" t="str">
        <f t="shared" si="16"/>
        <v>39</v>
      </c>
      <c r="BU22" s="1" t="str">
        <f t="shared" si="17"/>
        <v>88</v>
      </c>
      <c r="BV22" s="1" t="str">
        <f t="shared" si="18"/>
        <v>F7</v>
      </c>
      <c r="BW22" s="43" t="str">
        <f t="shared" si="19"/>
        <v>9B</v>
      </c>
      <c r="BY22" t="str">
        <f t="shared" si="9"/>
        <v>0FA0</v>
      </c>
      <c r="BZ22" t="str">
        <f t="shared" si="20"/>
        <v>0032</v>
      </c>
      <c r="CB22" s="1">
        <f t="shared" si="10"/>
        <v>20</v>
      </c>
      <c r="CC22" s="9" t="str">
        <f t="shared" si="21"/>
        <v>5D10A00F320001003988F79B</v>
      </c>
      <c r="CE22" s="1">
        <f t="shared" si="22"/>
        <v>20</v>
      </c>
      <c r="CF22" t="str">
        <f t="shared" si="11"/>
        <v>5D10A00F320001003988F79B</v>
      </c>
    </row>
    <row r="23" spans="1:84">
      <c r="A23" t="b">
        <f t="shared" si="1"/>
        <v>1</v>
      </c>
      <c r="C23" s="44" t="str">
        <f t="shared" si="23"/>
        <v>5E</v>
      </c>
      <c r="D23" s="45" t="str">
        <f>INDEX(Text!$E$2:$E$160,HEX2DEC(C23))</f>
        <v>Chocobo</v>
      </c>
      <c r="E23" s="110">
        <v>6000</v>
      </c>
      <c r="F23" s="111">
        <v>35</v>
      </c>
      <c r="G23" s="112"/>
      <c r="H23" s="113"/>
      <c r="I23" s="114">
        <v>1</v>
      </c>
      <c r="J23" s="131">
        <v>1</v>
      </c>
      <c r="K23" s="115">
        <v>1</v>
      </c>
      <c r="L23" s="115">
        <v>1</v>
      </c>
      <c r="M23" s="115"/>
      <c r="N23" s="115">
        <v>1</v>
      </c>
      <c r="O23" s="116">
        <f>MIN(15,INT('Static Data'!AR100/15))</f>
        <v>7</v>
      </c>
      <c r="P23" s="117">
        <f>MIN(15,INT('Static Data'!AT100/15))</f>
        <v>6</v>
      </c>
      <c r="Q23" s="118">
        <f>MIN(15,INT('Static Data'!AV100/15))</f>
        <v>7</v>
      </c>
      <c r="R23" s="119">
        <f>MIN(15,INT('Static Data'!AX100/15))</f>
        <v>6</v>
      </c>
      <c r="S23" s="120">
        <f>MIN(15,INT('Static Data'!AZ100/15))</f>
        <v>6</v>
      </c>
      <c r="T23" s="131">
        <v>3</v>
      </c>
      <c r="U23" s="121">
        <v>1</v>
      </c>
      <c r="V23" s="122">
        <v>1</v>
      </c>
      <c r="W23" s="121">
        <v>1</v>
      </c>
      <c r="X23" s="122">
        <v>1</v>
      </c>
      <c r="Y23" s="121">
        <v>1</v>
      </c>
      <c r="Z23" s="122">
        <v>1</v>
      </c>
      <c r="AA23" s="121"/>
      <c r="AB23" s="122"/>
      <c r="AC23" s="121"/>
      <c r="AD23" s="122">
        <v>1</v>
      </c>
      <c r="AE23" s="121"/>
      <c r="AF23" s="122"/>
      <c r="AG23" s="121"/>
      <c r="AH23" s="122"/>
      <c r="AI23" s="121"/>
      <c r="AJ23" s="121"/>
      <c r="AK23" s="51">
        <f>INDEX($BJ$3:$BJ$22,MAX(1,J23))</f>
        <v>0</v>
      </c>
      <c r="AL23" s="51">
        <f t="shared" si="3"/>
        <v>32</v>
      </c>
      <c r="AM23" s="51">
        <f t="shared" si="4"/>
        <v>7</v>
      </c>
      <c r="BL23" s="1" t="str">
        <f t="shared" si="13"/>
        <v>5E</v>
      </c>
      <c r="BM23" s="1">
        <f>ROW()</f>
        <v>23</v>
      </c>
      <c r="BO23" s="1" t="str">
        <f t="shared" si="14"/>
        <v>5E</v>
      </c>
      <c r="BP23" s="1" t="str">
        <f t="shared" si="15"/>
        <v>02</v>
      </c>
      <c r="BQ23" s="1" t="str">
        <f t="shared" si="6"/>
        <v>3C00</v>
      </c>
      <c r="BR23" s="1" t="str">
        <f t="shared" si="7"/>
        <v>2300</v>
      </c>
      <c r="BS23" s="43" t="str">
        <f t="shared" si="8"/>
        <v>3F02</v>
      </c>
      <c r="BT23" s="1" t="str">
        <f t="shared" si="16"/>
        <v>67</v>
      </c>
      <c r="BU23" s="1" t="str">
        <f t="shared" si="17"/>
        <v>67</v>
      </c>
      <c r="BV23" s="1" t="str">
        <f t="shared" si="18"/>
        <v>B6</v>
      </c>
      <c r="BW23" s="43" t="str">
        <f t="shared" si="19"/>
        <v>04</v>
      </c>
      <c r="BY23" t="str">
        <f t="shared" si="9"/>
        <v>003C</v>
      </c>
      <c r="BZ23" t="str">
        <f t="shared" si="20"/>
        <v>0023</v>
      </c>
      <c r="CB23" s="1">
        <f t="shared" si="10"/>
        <v>21</v>
      </c>
      <c r="CC23" s="9" t="str">
        <f t="shared" si="21"/>
        <v>5E023C0023003F026767B604</v>
      </c>
      <c r="CE23" s="1">
        <f t="shared" si="22"/>
        <v>21</v>
      </c>
      <c r="CF23" t="str">
        <f t="shared" si="11"/>
        <v>5E023C0023003F026767B604</v>
      </c>
    </row>
    <row r="24" spans="1:84">
      <c r="A24" t="b">
        <f t="shared" si="1"/>
        <v>1</v>
      </c>
      <c r="C24" s="44" t="str">
        <f t="shared" si="23"/>
        <v>5F</v>
      </c>
      <c r="D24" s="45" t="str">
        <f>INDEX(Text!$E$2:$E$160,HEX2DEC(C24))</f>
        <v>Black Chocobo</v>
      </c>
      <c r="E24" s="110">
        <f>E23*1.5</f>
        <v>9000</v>
      </c>
      <c r="F24" s="111">
        <v>35</v>
      </c>
      <c r="G24" s="112"/>
      <c r="H24" s="113"/>
      <c r="I24" s="114">
        <v>1</v>
      </c>
      <c r="J24" s="131">
        <v>1</v>
      </c>
      <c r="K24" s="115">
        <v>1</v>
      </c>
      <c r="L24" s="115">
        <v>1</v>
      </c>
      <c r="M24" s="115"/>
      <c r="N24" s="115">
        <v>1</v>
      </c>
      <c r="O24" s="116">
        <f>MIN(15,INT('Static Data'!AR101/15))</f>
        <v>5</v>
      </c>
      <c r="P24" s="117">
        <f>MIN(15,INT('Static Data'!AT101/15))</f>
        <v>10</v>
      </c>
      <c r="Q24" s="118">
        <f>MIN(15,INT('Static Data'!AV101/15))</f>
        <v>6</v>
      </c>
      <c r="R24" s="119">
        <f>MIN(15,INT('Static Data'!AX101/15))</f>
        <v>10</v>
      </c>
      <c r="S24" s="120">
        <f>MIN(15,INT('Static Data'!AZ101/15))</f>
        <v>7</v>
      </c>
      <c r="T24" s="131">
        <v>8</v>
      </c>
      <c r="U24" s="121">
        <v>1</v>
      </c>
      <c r="V24" s="122">
        <v>1</v>
      </c>
      <c r="W24" s="121"/>
      <c r="X24" s="122">
        <v>1</v>
      </c>
      <c r="Y24" s="121">
        <v>1</v>
      </c>
      <c r="Z24" s="122"/>
      <c r="AA24" s="121"/>
      <c r="AB24" s="122"/>
      <c r="AC24" s="121"/>
      <c r="AD24" s="122"/>
      <c r="AE24" s="121"/>
      <c r="AF24" s="122"/>
      <c r="AG24" s="121"/>
      <c r="AH24" s="122">
        <v>1</v>
      </c>
      <c r="AI24" s="121"/>
      <c r="AJ24" s="121"/>
      <c r="AK24" s="51">
        <f t="shared" ref="AK24:AK87" si="24">INDEX($BJ$3:$BJ$22,MAX(1,J24))</f>
        <v>0</v>
      </c>
      <c r="AL24" s="51">
        <f t="shared" si="3"/>
        <v>38</v>
      </c>
      <c r="AM24" s="51">
        <f t="shared" si="4"/>
        <v>5</v>
      </c>
      <c r="AO24" s="46">
        <v>1</v>
      </c>
      <c r="AP24" s="46">
        <f>AO24+1</f>
        <v>2</v>
      </c>
      <c r="AQ24" s="46">
        <f t="shared" ref="AQ24:BD24" si="25">AP24+1</f>
        <v>3</v>
      </c>
      <c r="AR24" s="46">
        <f t="shared" si="25"/>
        <v>4</v>
      </c>
      <c r="AS24" s="46">
        <f t="shared" si="25"/>
        <v>5</v>
      </c>
      <c r="AT24" s="46">
        <f t="shared" si="25"/>
        <v>6</v>
      </c>
      <c r="AU24" s="46">
        <f t="shared" si="25"/>
        <v>7</v>
      </c>
      <c r="AV24" s="46">
        <f t="shared" si="25"/>
        <v>8</v>
      </c>
      <c r="AW24" s="46">
        <f t="shared" si="25"/>
        <v>9</v>
      </c>
      <c r="AX24" s="46">
        <f t="shared" si="25"/>
        <v>10</v>
      </c>
      <c r="AY24" s="46">
        <f t="shared" si="25"/>
        <v>11</v>
      </c>
      <c r="AZ24" s="46">
        <f t="shared" si="25"/>
        <v>12</v>
      </c>
      <c r="BA24" s="46">
        <f t="shared" si="25"/>
        <v>13</v>
      </c>
      <c r="BB24" s="46">
        <f t="shared" si="25"/>
        <v>14</v>
      </c>
      <c r="BC24" s="46">
        <f t="shared" si="25"/>
        <v>15</v>
      </c>
      <c r="BD24" s="46">
        <f t="shared" si="25"/>
        <v>16</v>
      </c>
      <c r="BL24" s="1" t="str">
        <f t="shared" si="13"/>
        <v>5F</v>
      </c>
      <c r="BM24" s="1">
        <f>ROW()</f>
        <v>24</v>
      </c>
      <c r="BO24" s="1" t="str">
        <f t="shared" si="14"/>
        <v>5F</v>
      </c>
      <c r="BP24" s="1" t="str">
        <f t="shared" si="15"/>
        <v>07</v>
      </c>
      <c r="BQ24" s="1" t="str">
        <f t="shared" si="6"/>
        <v>5A00</v>
      </c>
      <c r="BR24" s="1" t="str">
        <f t="shared" si="7"/>
        <v>2300</v>
      </c>
      <c r="BS24" s="43" t="str">
        <f t="shared" si="8"/>
        <v>1B20</v>
      </c>
      <c r="BT24" s="1" t="str">
        <f t="shared" si="16"/>
        <v>A5</v>
      </c>
      <c r="BU24" s="1" t="str">
        <f t="shared" si="17"/>
        <v>A6</v>
      </c>
      <c r="BV24" s="1" t="str">
        <f t="shared" si="18"/>
        <v>B7</v>
      </c>
      <c r="BW24" s="43" t="str">
        <f t="shared" si="19"/>
        <v>04</v>
      </c>
      <c r="BY24" t="str">
        <f t="shared" si="9"/>
        <v>005A</v>
      </c>
      <c r="BZ24" t="str">
        <f t="shared" si="20"/>
        <v>0023</v>
      </c>
      <c r="CB24" s="1">
        <f t="shared" si="10"/>
        <v>22</v>
      </c>
      <c r="CC24" s="9" t="str">
        <f t="shared" si="21"/>
        <v>5F075A0023001B20A5A6B704</v>
      </c>
      <c r="CE24" s="1">
        <f t="shared" si="22"/>
        <v>22</v>
      </c>
      <c r="CF24" t="str">
        <f t="shared" si="11"/>
        <v>5F075A0023001B20A5A6B704</v>
      </c>
    </row>
    <row r="25" spans="1:84">
      <c r="A25" t="b">
        <f t="shared" si="1"/>
        <v>1</v>
      </c>
      <c r="C25" s="44" t="str">
        <f t="shared" si="23"/>
        <v>60</v>
      </c>
      <c r="D25" s="45" t="str">
        <f>INDEX(Text!$E$2:$E$160,HEX2DEC(C25))</f>
        <v>Red Chocobo</v>
      </c>
      <c r="E25" s="110">
        <f>E24*2</f>
        <v>18000</v>
      </c>
      <c r="F25" s="111">
        <v>35</v>
      </c>
      <c r="G25" s="112"/>
      <c r="H25" s="113"/>
      <c r="I25" s="114">
        <v>1</v>
      </c>
      <c r="J25" s="131">
        <v>1</v>
      </c>
      <c r="K25" s="115">
        <v>1</v>
      </c>
      <c r="L25" s="115">
        <v>1</v>
      </c>
      <c r="M25" s="115"/>
      <c r="N25" s="115">
        <v>1</v>
      </c>
      <c r="O25" s="116">
        <f>MIN(15,INT('Static Data'!AR102/15))</f>
        <v>6</v>
      </c>
      <c r="P25" s="117">
        <f>MIN(15,INT('Static Data'!AT102/15))</f>
        <v>6</v>
      </c>
      <c r="Q25" s="118">
        <f>MIN(15,INT('Static Data'!AV102/15))</f>
        <v>9</v>
      </c>
      <c r="R25" s="119">
        <f>MIN(15,INT('Static Data'!AX102/15))</f>
        <v>8</v>
      </c>
      <c r="S25" s="120">
        <f>MIN(15,INT('Static Data'!AZ102/15))</f>
        <v>6</v>
      </c>
      <c r="T25" s="131">
        <v>14</v>
      </c>
      <c r="U25" s="121">
        <v>1</v>
      </c>
      <c r="V25" s="122"/>
      <c r="W25" s="121"/>
      <c r="X25" s="122"/>
      <c r="Y25" s="121"/>
      <c r="Z25" s="122"/>
      <c r="AA25" s="121"/>
      <c r="AB25" s="122"/>
      <c r="AC25" s="121"/>
      <c r="AD25" s="122"/>
      <c r="AE25" s="121"/>
      <c r="AF25" s="122"/>
      <c r="AG25" s="121"/>
      <c r="AH25" s="122">
        <v>1</v>
      </c>
      <c r="AI25" s="121"/>
      <c r="AJ25" s="121"/>
      <c r="AK25" s="51">
        <f t="shared" si="24"/>
        <v>0</v>
      </c>
      <c r="AL25" s="51">
        <f t="shared" si="3"/>
        <v>35</v>
      </c>
      <c r="AM25" s="51">
        <f t="shared" si="4"/>
        <v>2</v>
      </c>
      <c r="BL25" s="1" t="str">
        <f t="shared" si="13"/>
        <v>60</v>
      </c>
      <c r="BM25" s="1">
        <f>ROW()</f>
        <v>25</v>
      </c>
      <c r="BO25" s="1" t="str">
        <f t="shared" si="14"/>
        <v>60</v>
      </c>
      <c r="BP25" s="1" t="str">
        <f t="shared" si="15"/>
        <v>0D</v>
      </c>
      <c r="BQ25" s="1" t="str">
        <f t="shared" si="6"/>
        <v>B400</v>
      </c>
      <c r="BR25" s="1" t="str">
        <f t="shared" si="7"/>
        <v>2300</v>
      </c>
      <c r="BS25" s="43" t="str">
        <f t="shared" si="8"/>
        <v>0120</v>
      </c>
      <c r="BT25" s="1" t="str">
        <f t="shared" si="16"/>
        <v>66</v>
      </c>
      <c r="BU25" s="1" t="str">
        <f t="shared" si="17"/>
        <v>89</v>
      </c>
      <c r="BV25" s="1" t="str">
        <f t="shared" si="18"/>
        <v>B6</v>
      </c>
      <c r="BW25" s="43" t="str">
        <f t="shared" si="19"/>
        <v>04</v>
      </c>
      <c r="BY25" t="str">
        <f t="shared" si="9"/>
        <v>00B4</v>
      </c>
      <c r="BZ25" t="str">
        <f t="shared" si="20"/>
        <v>0023</v>
      </c>
      <c r="CB25" s="1">
        <f t="shared" si="10"/>
        <v>23</v>
      </c>
      <c r="CC25" s="9" t="str">
        <f t="shared" si="21"/>
        <v>600DB400230001206689B604</v>
      </c>
      <c r="CE25" s="1">
        <f t="shared" si="22"/>
        <v>23</v>
      </c>
      <c r="CF25" t="str">
        <f t="shared" si="11"/>
        <v>600DB400230001206689B604</v>
      </c>
    </row>
    <row r="26" spans="1:84">
      <c r="A26" t="b">
        <f t="shared" si="1"/>
        <v>1</v>
      </c>
      <c r="C26" s="44" t="str">
        <f t="shared" si="23"/>
        <v>61</v>
      </c>
      <c r="D26" s="45" t="str">
        <f>INDEX(Text!$E$2:$E$160,HEX2DEC(C26))</f>
        <v>Goblin</v>
      </c>
      <c r="E26" s="110">
        <v>3000</v>
      </c>
      <c r="F26" s="111">
        <v>35</v>
      </c>
      <c r="G26" s="112"/>
      <c r="H26" s="113"/>
      <c r="I26" s="114">
        <v>1</v>
      </c>
      <c r="J26" s="131">
        <v>1</v>
      </c>
      <c r="K26" s="115">
        <v>1</v>
      </c>
      <c r="L26" s="115">
        <v>1</v>
      </c>
      <c r="M26" s="115"/>
      <c r="N26" s="115">
        <v>1</v>
      </c>
      <c r="O26" s="116">
        <f>MIN(15,INT('Static Data'!AR103/15))</f>
        <v>7</v>
      </c>
      <c r="P26" s="117">
        <f>MIN(15,INT('Static Data'!AT103/15))</f>
        <v>2</v>
      </c>
      <c r="Q26" s="118">
        <f>MIN(15,INT('Static Data'!AV103/15))</f>
        <v>7</v>
      </c>
      <c r="R26" s="119">
        <f>MIN(15,INT('Static Data'!AX103/15))</f>
        <v>6</v>
      </c>
      <c r="S26" s="120">
        <f>MIN(15,INT('Static Data'!AZ103/15))</f>
        <v>5</v>
      </c>
      <c r="T26" s="132">
        <v>2</v>
      </c>
      <c r="U26" s="121"/>
      <c r="V26" s="122"/>
      <c r="W26" s="121"/>
      <c r="X26" s="122"/>
      <c r="Y26" s="121"/>
      <c r="Z26" s="122"/>
      <c r="AA26" s="121"/>
      <c r="AB26" s="122"/>
      <c r="AC26" s="121"/>
      <c r="AD26" s="122">
        <v>1</v>
      </c>
      <c r="AE26" s="121"/>
      <c r="AF26" s="122"/>
      <c r="AG26" s="121"/>
      <c r="AH26" s="122"/>
      <c r="AI26" s="121"/>
      <c r="AJ26" s="121"/>
      <c r="AK26" s="51">
        <f t="shared" si="24"/>
        <v>0</v>
      </c>
      <c r="AL26" s="51">
        <f t="shared" si="3"/>
        <v>27</v>
      </c>
      <c r="AM26" s="51">
        <f t="shared" si="4"/>
        <v>1</v>
      </c>
      <c r="BL26" s="1" t="str">
        <f t="shared" si="13"/>
        <v>61</v>
      </c>
      <c r="BM26" s="1">
        <f>ROW()</f>
        <v>26</v>
      </c>
      <c r="BO26" s="1" t="str">
        <f t="shared" si="14"/>
        <v>61</v>
      </c>
      <c r="BP26" s="1" t="str">
        <f t="shared" si="15"/>
        <v>01</v>
      </c>
      <c r="BQ26" s="1" t="str">
        <f t="shared" si="6"/>
        <v>1E00</v>
      </c>
      <c r="BR26" s="1" t="str">
        <f t="shared" si="7"/>
        <v>2300</v>
      </c>
      <c r="BS26" s="43" t="str">
        <f t="shared" si="8"/>
        <v>0002</v>
      </c>
      <c r="BT26" s="1" t="str">
        <f t="shared" si="16"/>
        <v>27</v>
      </c>
      <c r="BU26" s="1" t="str">
        <f t="shared" si="17"/>
        <v>67</v>
      </c>
      <c r="BV26" s="1" t="str">
        <f t="shared" si="18"/>
        <v>B5</v>
      </c>
      <c r="BW26" s="43" t="str">
        <f t="shared" si="19"/>
        <v>04</v>
      </c>
      <c r="BY26" t="str">
        <f t="shared" si="9"/>
        <v>001E</v>
      </c>
      <c r="BZ26" t="str">
        <f t="shared" si="20"/>
        <v>0023</v>
      </c>
      <c r="CB26" s="1">
        <f t="shared" si="10"/>
        <v>24</v>
      </c>
      <c r="CC26" s="9" t="str">
        <f t="shared" si="21"/>
        <v>61011E00230000022767B504</v>
      </c>
      <c r="CE26" s="1">
        <f t="shared" si="22"/>
        <v>24</v>
      </c>
      <c r="CF26" t="str">
        <f t="shared" si="11"/>
        <v>61011E00230000022767B504</v>
      </c>
    </row>
    <row r="27" spans="1:84">
      <c r="A27" t="b">
        <f t="shared" si="1"/>
        <v>1</v>
      </c>
      <c r="C27" s="44" t="str">
        <f t="shared" si="23"/>
        <v>62</v>
      </c>
      <c r="D27" s="45" t="str">
        <f>INDEX(Text!$E$2:$E$160,HEX2DEC(C27))</f>
        <v>Black Goblin</v>
      </c>
      <c r="E27" s="110">
        <f t="shared" ref="E27" si="26">E26*1.5</f>
        <v>4500</v>
      </c>
      <c r="F27" s="111">
        <v>35</v>
      </c>
      <c r="G27" s="112"/>
      <c r="H27" s="113"/>
      <c r="I27" s="114">
        <v>1</v>
      </c>
      <c r="J27" s="131">
        <v>1</v>
      </c>
      <c r="K27" s="115">
        <v>1</v>
      </c>
      <c r="L27" s="115">
        <v>1</v>
      </c>
      <c r="M27" s="115"/>
      <c r="N27" s="115">
        <v>1</v>
      </c>
      <c r="O27" s="116">
        <f>MIN(15,INT('Static Data'!AR104/15))</f>
        <v>5</v>
      </c>
      <c r="P27" s="117">
        <f>MIN(15,INT('Static Data'!AT104/15))</f>
        <v>2</v>
      </c>
      <c r="Q27" s="118">
        <f>MIN(15,INT('Static Data'!AV104/15))</f>
        <v>7</v>
      </c>
      <c r="R27" s="119">
        <f>MIN(15,INT('Static Data'!AX104/15))</f>
        <v>6</v>
      </c>
      <c r="S27" s="120">
        <f>MIN(15,INT('Static Data'!AZ104/15))</f>
        <v>5</v>
      </c>
      <c r="T27" s="133">
        <v>4</v>
      </c>
      <c r="U27" s="121"/>
      <c r="V27" s="122"/>
      <c r="W27" s="121"/>
      <c r="X27" s="122"/>
      <c r="Y27" s="121"/>
      <c r="Z27" s="122"/>
      <c r="AA27" s="121"/>
      <c r="AB27" s="122"/>
      <c r="AC27" s="121"/>
      <c r="AD27" s="122"/>
      <c r="AE27" s="121"/>
      <c r="AF27" s="122"/>
      <c r="AG27" s="121"/>
      <c r="AH27" s="122"/>
      <c r="AI27" s="121">
        <v>1</v>
      </c>
      <c r="AJ27" s="121"/>
      <c r="AK27" s="51">
        <f t="shared" si="24"/>
        <v>0</v>
      </c>
      <c r="AL27" s="51">
        <f t="shared" si="3"/>
        <v>25</v>
      </c>
      <c r="AM27" s="51">
        <f t="shared" si="4"/>
        <v>1</v>
      </c>
      <c r="BL27" s="1" t="str">
        <f t="shared" si="13"/>
        <v>62</v>
      </c>
      <c r="BM27" s="1">
        <f>ROW()</f>
        <v>27</v>
      </c>
      <c r="BO27" s="1" t="str">
        <f t="shared" si="14"/>
        <v>62</v>
      </c>
      <c r="BP27" s="1" t="str">
        <f t="shared" si="15"/>
        <v>03</v>
      </c>
      <c r="BQ27" s="1" t="str">
        <f t="shared" si="6"/>
        <v>2D00</v>
      </c>
      <c r="BR27" s="1" t="str">
        <f t="shared" si="7"/>
        <v>2300</v>
      </c>
      <c r="BS27" s="43" t="str">
        <f t="shared" si="8"/>
        <v>0040</v>
      </c>
      <c r="BT27" s="1" t="str">
        <f t="shared" si="16"/>
        <v>25</v>
      </c>
      <c r="BU27" s="1" t="str">
        <f t="shared" si="17"/>
        <v>67</v>
      </c>
      <c r="BV27" s="1" t="str">
        <f t="shared" si="18"/>
        <v>B5</v>
      </c>
      <c r="BW27" s="43" t="str">
        <f t="shared" si="19"/>
        <v>04</v>
      </c>
      <c r="BY27" t="str">
        <f t="shared" si="9"/>
        <v>002D</v>
      </c>
      <c r="BZ27" t="str">
        <f t="shared" si="20"/>
        <v>0023</v>
      </c>
      <c r="CB27" s="1">
        <f t="shared" si="10"/>
        <v>25</v>
      </c>
      <c r="CC27" s="9" t="str">
        <f t="shared" si="21"/>
        <v>62032D00230000402567B504</v>
      </c>
      <c r="CE27" s="1">
        <f t="shared" si="22"/>
        <v>25</v>
      </c>
      <c r="CF27" t="str">
        <f t="shared" si="11"/>
        <v>62032D00230000402567B504</v>
      </c>
    </row>
    <row r="28" spans="1:84">
      <c r="A28" t="b">
        <f t="shared" si="1"/>
        <v>1</v>
      </c>
      <c r="C28" s="44" t="str">
        <f t="shared" si="23"/>
        <v>63</v>
      </c>
      <c r="D28" s="45" t="str">
        <f>INDEX(Text!$E$2:$E$160,HEX2DEC(C28))</f>
        <v>Gobbledeguck</v>
      </c>
      <c r="E28" s="110">
        <f t="shared" ref="E28" si="27">E27*2</f>
        <v>9000</v>
      </c>
      <c r="F28" s="111">
        <v>35</v>
      </c>
      <c r="G28" s="112"/>
      <c r="H28" s="113"/>
      <c r="I28" s="114">
        <v>1</v>
      </c>
      <c r="J28" s="131">
        <v>1</v>
      </c>
      <c r="K28" s="115">
        <v>1</v>
      </c>
      <c r="L28" s="115">
        <v>1</v>
      </c>
      <c r="M28" s="115"/>
      <c r="N28" s="115">
        <v>1</v>
      </c>
      <c r="O28" s="116">
        <f>MIN(15,INT('Static Data'!AR105/15))</f>
        <v>6</v>
      </c>
      <c r="P28" s="117">
        <f>MIN(15,INT('Static Data'!AT105/15))</f>
        <v>5</v>
      </c>
      <c r="Q28" s="118">
        <f>MIN(15,INT('Static Data'!AV105/15))</f>
        <v>8</v>
      </c>
      <c r="R28" s="119">
        <f>MIN(15,INT('Static Data'!AX105/15))</f>
        <v>7</v>
      </c>
      <c r="S28" s="120">
        <f>MIN(15,INT('Static Data'!AZ105/15))</f>
        <v>6</v>
      </c>
      <c r="T28" s="133">
        <v>9</v>
      </c>
      <c r="U28" s="121"/>
      <c r="V28" s="122"/>
      <c r="W28" s="121"/>
      <c r="X28" s="122"/>
      <c r="Y28" s="121"/>
      <c r="Z28" s="122"/>
      <c r="AA28" s="121"/>
      <c r="AB28" s="122"/>
      <c r="AC28" s="121"/>
      <c r="AD28" s="122"/>
      <c r="AE28" s="121"/>
      <c r="AF28" s="122"/>
      <c r="AG28" s="121">
        <v>1</v>
      </c>
      <c r="AH28" s="122"/>
      <c r="AI28" s="121"/>
      <c r="AJ28" s="121"/>
      <c r="AK28" s="51">
        <f t="shared" si="24"/>
        <v>0</v>
      </c>
      <c r="AL28" s="51">
        <f t="shared" si="3"/>
        <v>32</v>
      </c>
      <c r="AM28" s="51">
        <f t="shared" si="4"/>
        <v>1</v>
      </c>
      <c r="BL28" s="1" t="str">
        <f t="shared" si="13"/>
        <v>63</v>
      </c>
      <c r="BM28" s="1">
        <f>ROW()</f>
        <v>28</v>
      </c>
      <c r="BO28" s="1" t="str">
        <f t="shared" si="14"/>
        <v>63</v>
      </c>
      <c r="BP28" s="1" t="str">
        <f t="shared" si="15"/>
        <v>08</v>
      </c>
      <c r="BQ28" s="1" t="str">
        <f t="shared" si="6"/>
        <v>5A00</v>
      </c>
      <c r="BR28" s="1" t="str">
        <f t="shared" si="7"/>
        <v>2300</v>
      </c>
      <c r="BS28" s="43" t="str">
        <f t="shared" si="8"/>
        <v>0010</v>
      </c>
      <c r="BT28" s="1" t="str">
        <f t="shared" si="16"/>
        <v>56</v>
      </c>
      <c r="BU28" s="1" t="str">
        <f t="shared" si="17"/>
        <v>78</v>
      </c>
      <c r="BV28" s="1" t="str">
        <f t="shared" si="18"/>
        <v>B6</v>
      </c>
      <c r="BW28" s="43" t="str">
        <f t="shared" si="19"/>
        <v>04</v>
      </c>
      <c r="BY28" t="str">
        <f t="shared" si="9"/>
        <v>005A</v>
      </c>
      <c r="BZ28" t="str">
        <f t="shared" si="20"/>
        <v>0023</v>
      </c>
      <c r="CB28" s="1">
        <f t="shared" si="10"/>
        <v>26</v>
      </c>
      <c r="CC28" s="9" t="str">
        <f t="shared" si="21"/>
        <v>63085A00230000105678B604</v>
      </c>
      <c r="CE28" s="1">
        <f t="shared" si="22"/>
        <v>26</v>
      </c>
      <c r="CF28" t="str">
        <f t="shared" si="11"/>
        <v>63085A00230000105678B604</v>
      </c>
    </row>
    <row r="29" spans="1:84">
      <c r="A29" t="b">
        <f t="shared" si="1"/>
        <v>1</v>
      </c>
      <c r="C29" s="44" t="str">
        <f t="shared" si="23"/>
        <v>64</v>
      </c>
      <c r="D29" s="45" t="str">
        <f>INDEX(Text!$E$2:$E$160,HEX2DEC(C29))</f>
        <v>Bomb</v>
      </c>
      <c r="E29" s="110">
        <v>5000</v>
      </c>
      <c r="F29" s="111">
        <v>35</v>
      </c>
      <c r="G29" s="112"/>
      <c r="H29" s="113"/>
      <c r="I29" s="114">
        <v>1</v>
      </c>
      <c r="J29" s="131">
        <v>1</v>
      </c>
      <c r="K29" s="115">
        <v>1</v>
      </c>
      <c r="L29" s="115">
        <v>1</v>
      </c>
      <c r="M29" s="115"/>
      <c r="N29" s="115">
        <v>1</v>
      </c>
      <c r="O29" s="116">
        <f>MIN(15,INT('Static Data'!AR106/15))</f>
        <v>5</v>
      </c>
      <c r="P29" s="117">
        <f>MIN(15,INT('Static Data'!AT106/15))</f>
        <v>1</v>
      </c>
      <c r="Q29" s="118">
        <f>MIN(15,INT('Static Data'!AV106/15))</f>
        <v>6</v>
      </c>
      <c r="R29" s="119">
        <f>MIN(15,INT('Static Data'!AX106/15))</f>
        <v>6</v>
      </c>
      <c r="S29" s="120">
        <f>MIN(15,INT('Static Data'!AZ106/15))</f>
        <v>6</v>
      </c>
      <c r="T29" s="133">
        <v>3</v>
      </c>
      <c r="U29" s="121"/>
      <c r="V29" s="122"/>
      <c r="W29" s="121"/>
      <c r="X29" s="122"/>
      <c r="Y29" s="121"/>
      <c r="Z29" s="122"/>
      <c r="AA29" s="121"/>
      <c r="AB29" s="122"/>
      <c r="AC29" s="121"/>
      <c r="AD29" s="122">
        <v>1</v>
      </c>
      <c r="AE29" s="121"/>
      <c r="AF29" s="122"/>
      <c r="AG29" s="121"/>
      <c r="AH29" s="122"/>
      <c r="AI29" s="121"/>
      <c r="AJ29" s="121"/>
      <c r="AK29" s="51">
        <f t="shared" si="24"/>
        <v>0</v>
      </c>
      <c r="AL29" s="51">
        <f t="shared" si="3"/>
        <v>24</v>
      </c>
      <c r="AM29" s="51">
        <f t="shared" si="4"/>
        <v>1</v>
      </c>
      <c r="BL29" s="1" t="str">
        <f t="shared" si="13"/>
        <v>64</v>
      </c>
      <c r="BM29" s="1">
        <f>ROW()</f>
        <v>29</v>
      </c>
      <c r="BO29" s="1" t="str">
        <f t="shared" si="14"/>
        <v>64</v>
      </c>
      <c r="BP29" s="1" t="str">
        <f t="shared" si="15"/>
        <v>02</v>
      </c>
      <c r="BQ29" s="1" t="str">
        <f t="shared" si="6"/>
        <v>3200</v>
      </c>
      <c r="BR29" s="1" t="str">
        <f t="shared" si="7"/>
        <v>2300</v>
      </c>
      <c r="BS29" s="43" t="str">
        <f t="shared" si="8"/>
        <v>0002</v>
      </c>
      <c r="BT29" s="1" t="str">
        <f t="shared" si="16"/>
        <v>15</v>
      </c>
      <c r="BU29" s="1" t="str">
        <f t="shared" si="17"/>
        <v>66</v>
      </c>
      <c r="BV29" s="1" t="str">
        <f t="shared" si="18"/>
        <v>B6</v>
      </c>
      <c r="BW29" s="43" t="str">
        <f t="shared" si="19"/>
        <v>04</v>
      </c>
      <c r="BY29" t="str">
        <f t="shared" si="9"/>
        <v>0032</v>
      </c>
      <c r="BZ29" t="str">
        <f t="shared" si="20"/>
        <v>0023</v>
      </c>
      <c r="CB29" s="1">
        <f t="shared" si="10"/>
        <v>27</v>
      </c>
      <c r="CC29" s="9" t="str">
        <f t="shared" si="21"/>
        <v>64023200230000021566B604</v>
      </c>
      <c r="CE29" s="1">
        <f t="shared" si="22"/>
        <v>27</v>
      </c>
      <c r="CF29" t="str">
        <f t="shared" si="11"/>
        <v>64023200230000021566B604</v>
      </c>
    </row>
    <row r="30" spans="1:84">
      <c r="A30" t="b">
        <f t="shared" si="1"/>
        <v>1</v>
      </c>
      <c r="C30" s="44" t="str">
        <f t="shared" si="23"/>
        <v>65</v>
      </c>
      <c r="D30" s="45" t="str">
        <f>INDEX(Text!$E$2:$E$160,HEX2DEC(C30))</f>
        <v>Grenade</v>
      </c>
      <c r="E30" s="110">
        <f t="shared" ref="E30" si="28">E29*1.5</f>
        <v>7500</v>
      </c>
      <c r="F30" s="111">
        <v>35</v>
      </c>
      <c r="G30" s="112"/>
      <c r="H30" s="113"/>
      <c r="I30" s="114">
        <v>1</v>
      </c>
      <c r="J30" s="131">
        <v>1</v>
      </c>
      <c r="K30" s="115">
        <v>1</v>
      </c>
      <c r="L30" s="115">
        <v>1</v>
      </c>
      <c r="M30" s="115"/>
      <c r="N30" s="115">
        <v>1</v>
      </c>
      <c r="O30" s="116">
        <f>MIN(15,INT('Static Data'!AR107/15))</f>
        <v>5</v>
      </c>
      <c r="P30" s="117">
        <f>MIN(15,INT('Static Data'!AT107/15))</f>
        <v>2</v>
      </c>
      <c r="Q30" s="118">
        <f>MIN(15,INT('Static Data'!AV107/15))</f>
        <v>7</v>
      </c>
      <c r="R30" s="119">
        <f>MIN(15,INT('Static Data'!AX107/15))</f>
        <v>5</v>
      </c>
      <c r="S30" s="120">
        <f>MIN(15,INT('Static Data'!AZ107/15))</f>
        <v>6</v>
      </c>
      <c r="T30" s="133">
        <v>8</v>
      </c>
      <c r="U30" s="121"/>
      <c r="V30" s="122"/>
      <c r="W30" s="121"/>
      <c r="X30" s="122"/>
      <c r="Y30" s="121"/>
      <c r="Z30" s="122"/>
      <c r="AA30" s="121"/>
      <c r="AB30" s="122"/>
      <c r="AC30" s="121"/>
      <c r="AD30" s="122"/>
      <c r="AE30" s="121">
        <v>1</v>
      </c>
      <c r="AF30" s="122"/>
      <c r="AG30" s="121">
        <v>1</v>
      </c>
      <c r="AH30" s="122"/>
      <c r="AI30" s="121"/>
      <c r="AJ30" s="121"/>
      <c r="AK30" s="51">
        <f t="shared" si="24"/>
        <v>0</v>
      </c>
      <c r="AL30" s="51">
        <f t="shared" si="3"/>
        <v>25</v>
      </c>
      <c r="AM30" s="51">
        <f t="shared" si="4"/>
        <v>2</v>
      </c>
      <c r="BL30" s="1" t="str">
        <f t="shared" si="13"/>
        <v>65</v>
      </c>
      <c r="BM30" s="1">
        <f>ROW()</f>
        <v>30</v>
      </c>
      <c r="BO30" s="1" t="str">
        <f t="shared" si="14"/>
        <v>65</v>
      </c>
      <c r="BP30" s="1" t="str">
        <f t="shared" si="15"/>
        <v>07</v>
      </c>
      <c r="BQ30" s="1" t="str">
        <f t="shared" si="6"/>
        <v>4B00</v>
      </c>
      <c r="BR30" s="1" t="str">
        <f t="shared" si="7"/>
        <v>2300</v>
      </c>
      <c r="BS30" s="43" t="str">
        <f t="shared" si="8"/>
        <v>0014</v>
      </c>
      <c r="BT30" s="1" t="str">
        <f t="shared" si="16"/>
        <v>25</v>
      </c>
      <c r="BU30" s="1" t="str">
        <f t="shared" si="17"/>
        <v>57</v>
      </c>
      <c r="BV30" s="1" t="str">
        <f t="shared" si="18"/>
        <v>B6</v>
      </c>
      <c r="BW30" s="43" t="str">
        <f t="shared" si="19"/>
        <v>04</v>
      </c>
      <c r="BY30" t="str">
        <f t="shared" si="9"/>
        <v>004B</v>
      </c>
      <c r="BZ30" t="str">
        <f t="shared" si="20"/>
        <v>0023</v>
      </c>
      <c r="CB30" s="1">
        <f t="shared" si="10"/>
        <v>28</v>
      </c>
      <c r="CC30" s="9" t="str">
        <f t="shared" si="21"/>
        <v>65074B00230000142557B604</v>
      </c>
      <c r="CE30" s="1">
        <f t="shared" si="22"/>
        <v>28</v>
      </c>
      <c r="CF30" t="str">
        <f t="shared" si="11"/>
        <v>65074B00230000142557B604</v>
      </c>
    </row>
    <row r="31" spans="1:84">
      <c r="A31" t="b">
        <f t="shared" si="1"/>
        <v>1</v>
      </c>
      <c r="C31" s="44" t="str">
        <f t="shared" si="23"/>
        <v>66</v>
      </c>
      <c r="D31" s="45" t="str">
        <f>INDEX(Text!$E$2:$E$160,HEX2DEC(C31))</f>
        <v>Explosive</v>
      </c>
      <c r="E31" s="110">
        <f t="shared" ref="E31" si="29">E30*2</f>
        <v>15000</v>
      </c>
      <c r="F31" s="111">
        <v>35</v>
      </c>
      <c r="G31" s="112"/>
      <c r="H31" s="113"/>
      <c r="I31" s="114">
        <v>1</v>
      </c>
      <c r="J31" s="131">
        <v>1</v>
      </c>
      <c r="K31" s="115">
        <v>1</v>
      </c>
      <c r="L31" s="115">
        <v>1</v>
      </c>
      <c r="M31" s="115"/>
      <c r="N31" s="115">
        <v>1</v>
      </c>
      <c r="O31" s="116">
        <f>MIN(15,INT('Static Data'!AR108/15))</f>
        <v>8</v>
      </c>
      <c r="P31" s="117">
        <f>MIN(15,INT('Static Data'!AT108/15))</f>
        <v>2</v>
      </c>
      <c r="Q31" s="118">
        <f>MIN(15,INT('Static Data'!AV108/15))</f>
        <v>6</v>
      </c>
      <c r="R31" s="119">
        <f>MIN(15,INT('Static Data'!AX108/15))</f>
        <v>7</v>
      </c>
      <c r="S31" s="120">
        <f>MIN(15,INT('Static Data'!AZ108/15))</f>
        <v>6</v>
      </c>
      <c r="T31" s="133">
        <v>12</v>
      </c>
      <c r="U31" s="121"/>
      <c r="V31" s="122"/>
      <c r="W31" s="121"/>
      <c r="X31" s="122">
        <v>1</v>
      </c>
      <c r="Y31" s="121"/>
      <c r="Z31" s="122"/>
      <c r="AA31" s="121"/>
      <c r="AB31" s="122"/>
      <c r="AC31" s="121"/>
      <c r="AD31" s="122"/>
      <c r="AE31" s="121"/>
      <c r="AF31" s="122"/>
      <c r="AG31" s="121"/>
      <c r="AH31" s="122"/>
      <c r="AI31" s="121"/>
      <c r="AJ31" s="121"/>
      <c r="AK31" s="51">
        <f t="shared" si="24"/>
        <v>0</v>
      </c>
      <c r="AL31" s="51">
        <f t="shared" si="3"/>
        <v>29</v>
      </c>
      <c r="AM31" s="51">
        <f t="shared" si="4"/>
        <v>1</v>
      </c>
      <c r="BL31" s="1" t="str">
        <f t="shared" si="13"/>
        <v>66</v>
      </c>
      <c r="BM31" s="1">
        <f>ROW()</f>
        <v>31</v>
      </c>
      <c r="BO31" s="1" t="str">
        <f t="shared" si="14"/>
        <v>66</v>
      </c>
      <c r="BP31" s="1" t="str">
        <f t="shared" si="15"/>
        <v>0B</v>
      </c>
      <c r="BQ31" s="1" t="str">
        <f t="shared" si="6"/>
        <v>9600</v>
      </c>
      <c r="BR31" s="1" t="str">
        <f t="shared" si="7"/>
        <v>2300</v>
      </c>
      <c r="BS31" s="43" t="str">
        <f t="shared" si="8"/>
        <v>0800</v>
      </c>
      <c r="BT31" s="1" t="str">
        <f t="shared" si="16"/>
        <v>28</v>
      </c>
      <c r="BU31" s="1" t="str">
        <f t="shared" si="17"/>
        <v>76</v>
      </c>
      <c r="BV31" s="1" t="str">
        <f t="shared" si="18"/>
        <v>B6</v>
      </c>
      <c r="BW31" s="43" t="str">
        <f t="shared" si="19"/>
        <v>04</v>
      </c>
      <c r="BY31" t="str">
        <f t="shared" si="9"/>
        <v>0096</v>
      </c>
      <c r="BZ31" t="str">
        <f t="shared" si="20"/>
        <v>0023</v>
      </c>
      <c r="CB31" s="1">
        <f t="shared" si="10"/>
        <v>29</v>
      </c>
      <c r="CC31" s="9" t="str">
        <f t="shared" si="21"/>
        <v>660B9600230008002876B604</v>
      </c>
      <c r="CE31" s="1">
        <f t="shared" si="22"/>
        <v>29</v>
      </c>
      <c r="CF31" t="str">
        <f t="shared" si="11"/>
        <v>660B9600230008002876B604</v>
      </c>
    </row>
    <row r="32" spans="1:84">
      <c r="A32" t="b">
        <f t="shared" si="1"/>
        <v>1</v>
      </c>
      <c r="C32" s="44" t="str">
        <f t="shared" si="23"/>
        <v>67</v>
      </c>
      <c r="D32" s="45" t="str">
        <f>INDEX(Text!$E$2:$E$160,HEX2DEC(C32))</f>
        <v>Red Panther</v>
      </c>
      <c r="E32" s="110">
        <v>5000</v>
      </c>
      <c r="F32" s="111">
        <v>35</v>
      </c>
      <c r="G32" s="112"/>
      <c r="H32" s="113"/>
      <c r="I32" s="114">
        <v>1</v>
      </c>
      <c r="J32" s="131">
        <v>1</v>
      </c>
      <c r="K32" s="115">
        <v>1</v>
      </c>
      <c r="L32" s="115">
        <v>1</v>
      </c>
      <c r="M32" s="115"/>
      <c r="N32" s="115">
        <v>1</v>
      </c>
      <c r="O32" s="116">
        <f>MIN(15,INT('Static Data'!AR109/15))</f>
        <v>7</v>
      </c>
      <c r="P32" s="117">
        <f>MIN(15,INT('Static Data'!AT109/15))</f>
        <v>3</v>
      </c>
      <c r="Q32" s="118">
        <f>MIN(15,INT('Static Data'!AV109/15))</f>
        <v>7</v>
      </c>
      <c r="R32" s="119">
        <f>MIN(15,INT('Static Data'!AX109/15))</f>
        <v>6</v>
      </c>
      <c r="S32" s="120">
        <f>MIN(15,INT('Static Data'!AZ109/15))</f>
        <v>6</v>
      </c>
      <c r="T32" s="133">
        <v>2</v>
      </c>
      <c r="U32" s="121"/>
      <c r="V32" s="122"/>
      <c r="W32" s="121">
        <v>1</v>
      </c>
      <c r="X32" s="122"/>
      <c r="Y32" s="121"/>
      <c r="Z32" s="122"/>
      <c r="AA32" s="121"/>
      <c r="AB32" s="122">
        <v>1</v>
      </c>
      <c r="AC32" s="121"/>
      <c r="AD32" s="122">
        <v>1</v>
      </c>
      <c r="AE32" s="121"/>
      <c r="AF32" s="122"/>
      <c r="AG32" s="121"/>
      <c r="AH32" s="122"/>
      <c r="AI32" s="121"/>
      <c r="AJ32" s="121"/>
      <c r="AK32" s="51">
        <f t="shared" si="24"/>
        <v>0</v>
      </c>
      <c r="AL32" s="51">
        <f t="shared" si="3"/>
        <v>29</v>
      </c>
      <c r="AM32" s="51">
        <f t="shared" si="4"/>
        <v>3</v>
      </c>
      <c r="BL32" s="1" t="str">
        <f t="shared" si="13"/>
        <v>67</v>
      </c>
      <c r="BM32" s="1">
        <f>ROW()</f>
        <v>32</v>
      </c>
      <c r="BO32" s="1" t="str">
        <f t="shared" si="14"/>
        <v>67</v>
      </c>
      <c r="BP32" s="1" t="str">
        <f t="shared" si="15"/>
        <v>01</v>
      </c>
      <c r="BQ32" s="1" t="str">
        <f t="shared" si="6"/>
        <v>3200</v>
      </c>
      <c r="BR32" s="1" t="str">
        <f t="shared" si="7"/>
        <v>2300</v>
      </c>
      <c r="BS32" s="43" t="str">
        <f t="shared" si="8"/>
        <v>8402</v>
      </c>
      <c r="BT32" s="1" t="str">
        <f t="shared" si="16"/>
        <v>37</v>
      </c>
      <c r="BU32" s="1" t="str">
        <f t="shared" si="17"/>
        <v>67</v>
      </c>
      <c r="BV32" s="1" t="str">
        <f t="shared" si="18"/>
        <v>B6</v>
      </c>
      <c r="BW32" s="43" t="str">
        <f t="shared" si="19"/>
        <v>04</v>
      </c>
      <c r="BY32" t="str">
        <f t="shared" si="9"/>
        <v>0032</v>
      </c>
      <c r="BZ32" t="str">
        <f t="shared" si="20"/>
        <v>0023</v>
      </c>
      <c r="CB32" s="1">
        <f t="shared" si="10"/>
        <v>30</v>
      </c>
      <c r="CC32" s="9" t="str">
        <f t="shared" si="21"/>
        <v>67013200230084023767B604</v>
      </c>
      <c r="CE32" s="1">
        <f t="shared" si="22"/>
        <v>30</v>
      </c>
      <c r="CF32" t="str">
        <f t="shared" si="11"/>
        <v>67013200230084023767B604</v>
      </c>
    </row>
    <row r="33" spans="1:84">
      <c r="A33" t="b">
        <f t="shared" si="1"/>
        <v>1</v>
      </c>
      <c r="C33" s="44" t="str">
        <f t="shared" si="23"/>
        <v>68</v>
      </c>
      <c r="D33" s="45" t="str">
        <f>INDEX(Text!$E$2:$E$160,HEX2DEC(C33))</f>
        <v>Cuar</v>
      </c>
      <c r="E33" s="110">
        <f t="shared" ref="E33" si="30">E32*1.5</f>
        <v>7500</v>
      </c>
      <c r="F33" s="111">
        <v>35</v>
      </c>
      <c r="G33" s="112"/>
      <c r="H33" s="113"/>
      <c r="I33" s="114">
        <v>1</v>
      </c>
      <c r="J33" s="131">
        <v>1</v>
      </c>
      <c r="K33" s="115">
        <v>1</v>
      </c>
      <c r="L33" s="115">
        <v>1</v>
      </c>
      <c r="M33" s="115"/>
      <c r="N33" s="115">
        <v>1</v>
      </c>
      <c r="O33" s="116">
        <f>MIN(15,INT('Static Data'!AR110/15))</f>
        <v>6</v>
      </c>
      <c r="P33" s="117">
        <f>MIN(15,INT('Static Data'!AT110/15))</f>
        <v>4</v>
      </c>
      <c r="Q33" s="118">
        <f>MIN(15,INT('Static Data'!AV110/15))</f>
        <v>8</v>
      </c>
      <c r="R33" s="119">
        <f>MIN(15,INT('Static Data'!AX110/15))</f>
        <v>7</v>
      </c>
      <c r="S33" s="120">
        <f>MIN(15,INT('Static Data'!AZ110/15))</f>
        <v>7</v>
      </c>
      <c r="T33" s="133">
        <v>5</v>
      </c>
      <c r="U33" s="121"/>
      <c r="V33" s="122"/>
      <c r="W33" s="121"/>
      <c r="X33" s="122"/>
      <c r="Y33" s="121"/>
      <c r="Z33" s="122"/>
      <c r="AA33" s="121"/>
      <c r="AB33" s="122">
        <v>1</v>
      </c>
      <c r="AC33" s="121"/>
      <c r="AD33" s="122"/>
      <c r="AE33" s="121"/>
      <c r="AF33" s="122"/>
      <c r="AG33" s="121"/>
      <c r="AH33" s="122"/>
      <c r="AI33" s="121"/>
      <c r="AJ33" s="121"/>
      <c r="AK33" s="51">
        <f t="shared" si="24"/>
        <v>0</v>
      </c>
      <c r="AL33" s="51">
        <f t="shared" si="3"/>
        <v>32</v>
      </c>
      <c r="AM33" s="51">
        <f t="shared" si="4"/>
        <v>1</v>
      </c>
      <c r="BL33" s="1" t="str">
        <f t="shared" si="13"/>
        <v>68</v>
      </c>
      <c r="BM33" s="1">
        <f>ROW()</f>
        <v>33</v>
      </c>
      <c r="BO33" s="1" t="str">
        <f t="shared" si="14"/>
        <v>68</v>
      </c>
      <c r="BP33" s="1" t="str">
        <f t="shared" si="15"/>
        <v>04</v>
      </c>
      <c r="BQ33" s="1" t="str">
        <f t="shared" si="6"/>
        <v>4B00</v>
      </c>
      <c r="BR33" s="1" t="str">
        <f t="shared" si="7"/>
        <v>2300</v>
      </c>
      <c r="BS33" s="43" t="str">
        <f t="shared" si="8"/>
        <v>8000</v>
      </c>
      <c r="BT33" s="1" t="str">
        <f t="shared" si="16"/>
        <v>46</v>
      </c>
      <c r="BU33" s="1" t="str">
        <f t="shared" si="17"/>
        <v>78</v>
      </c>
      <c r="BV33" s="1" t="str">
        <f t="shared" si="18"/>
        <v>B7</v>
      </c>
      <c r="BW33" s="43" t="str">
        <f t="shared" si="19"/>
        <v>04</v>
      </c>
      <c r="BY33" t="str">
        <f t="shared" si="9"/>
        <v>004B</v>
      </c>
      <c r="BZ33" t="str">
        <f t="shared" si="20"/>
        <v>0023</v>
      </c>
      <c r="CB33" s="1">
        <f t="shared" si="10"/>
        <v>31</v>
      </c>
      <c r="CC33" s="9" t="str">
        <f t="shared" si="21"/>
        <v>68044B00230080004678B704</v>
      </c>
      <c r="CE33" s="1">
        <f t="shared" si="22"/>
        <v>31</v>
      </c>
      <c r="CF33" t="str">
        <f t="shared" si="11"/>
        <v>68044B00230080004678B704</v>
      </c>
    </row>
    <row r="34" spans="1:84">
      <c r="A34" t="b">
        <f t="shared" si="1"/>
        <v>1</v>
      </c>
      <c r="C34" s="44" t="str">
        <f t="shared" si="23"/>
        <v>69</v>
      </c>
      <c r="D34" s="45" t="str">
        <f>INDEX(Text!$E$2:$E$160,HEX2DEC(C34))</f>
        <v>Vampire</v>
      </c>
      <c r="E34" s="110">
        <f t="shared" ref="E34" si="31">E33*2</f>
        <v>15000</v>
      </c>
      <c r="F34" s="111">
        <v>35</v>
      </c>
      <c r="G34" s="112"/>
      <c r="H34" s="113"/>
      <c r="I34" s="114">
        <v>1</v>
      </c>
      <c r="J34" s="131">
        <v>1</v>
      </c>
      <c r="K34" s="115">
        <v>1</v>
      </c>
      <c r="L34" s="115">
        <v>1</v>
      </c>
      <c r="M34" s="115"/>
      <c r="N34" s="115">
        <v>1</v>
      </c>
      <c r="O34" s="116">
        <f>MIN(15,INT('Static Data'!AR111/15))</f>
        <v>6</v>
      </c>
      <c r="P34" s="117">
        <f>MIN(15,INT('Static Data'!AT111/15))</f>
        <v>4</v>
      </c>
      <c r="Q34" s="118">
        <f>MIN(15,INT('Static Data'!AV111/15))</f>
        <v>8</v>
      </c>
      <c r="R34" s="119">
        <f>MIN(15,INT('Static Data'!AX111/15))</f>
        <v>8</v>
      </c>
      <c r="S34" s="120">
        <f>MIN(15,INT('Static Data'!AZ111/15))</f>
        <v>5</v>
      </c>
      <c r="T34" s="133">
        <v>13</v>
      </c>
      <c r="U34" s="121"/>
      <c r="V34" s="122"/>
      <c r="W34" s="121"/>
      <c r="X34" s="122"/>
      <c r="Y34" s="121">
        <v>1</v>
      </c>
      <c r="Z34" s="122"/>
      <c r="AA34" s="121"/>
      <c r="AB34" s="122"/>
      <c r="AC34" s="121"/>
      <c r="AD34" s="122"/>
      <c r="AE34" s="121"/>
      <c r="AF34" s="122"/>
      <c r="AG34" s="121"/>
      <c r="AH34" s="122"/>
      <c r="AI34" s="121"/>
      <c r="AJ34" s="121"/>
      <c r="AK34" s="51">
        <f t="shared" si="24"/>
        <v>0</v>
      </c>
      <c r="AL34" s="51">
        <f t="shared" si="3"/>
        <v>31</v>
      </c>
      <c r="AM34" s="51">
        <f t="shared" si="4"/>
        <v>1</v>
      </c>
      <c r="BL34" s="1" t="str">
        <f t="shared" si="13"/>
        <v>69</v>
      </c>
      <c r="BM34" s="1">
        <f>ROW()</f>
        <v>34</v>
      </c>
      <c r="BO34" s="1" t="str">
        <f t="shared" si="14"/>
        <v>69</v>
      </c>
      <c r="BP34" s="1" t="str">
        <f t="shared" si="15"/>
        <v>0C</v>
      </c>
      <c r="BQ34" s="1" t="str">
        <f t="shared" si="6"/>
        <v>9600</v>
      </c>
      <c r="BR34" s="1" t="str">
        <f t="shared" si="7"/>
        <v>2300</v>
      </c>
      <c r="BS34" s="43" t="str">
        <f t="shared" si="8"/>
        <v>1000</v>
      </c>
      <c r="BT34" s="1" t="str">
        <f t="shared" si="16"/>
        <v>46</v>
      </c>
      <c r="BU34" s="1" t="str">
        <f t="shared" si="17"/>
        <v>88</v>
      </c>
      <c r="BV34" s="1" t="str">
        <f t="shared" si="18"/>
        <v>B5</v>
      </c>
      <c r="BW34" s="43" t="str">
        <f t="shared" si="19"/>
        <v>04</v>
      </c>
      <c r="BY34" t="str">
        <f t="shared" si="9"/>
        <v>0096</v>
      </c>
      <c r="BZ34" t="str">
        <f t="shared" si="20"/>
        <v>0023</v>
      </c>
      <c r="CB34" s="1">
        <f t="shared" si="10"/>
        <v>32</v>
      </c>
      <c r="CC34" s="9" t="str">
        <f t="shared" si="21"/>
        <v>690C9600230010004688B504</v>
      </c>
      <c r="CE34" s="1">
        <f t="shared" si="22"/>
        <v>32</v>
      </c>
      <c r="CF34" t="str">
        <f t="shared" si="11"/>
        <v>690C9600230010004688B504</v>
      </c>
    </row>
    <row r="35" spans="1:84">
      <c r="A35" t="b">
        <f t="shared" si="1"/>
        <v>1</v>
      </c>
      <c r="C35" s="44" t="str">
        <f t="shared" si="23"/>
        <v>6A</v>
      </c>
      <c r="D35" s="45" t="str">
        <f>INDEX(Text!$E$2:$E$160,HEX2DEC(C35))</f>
        <v>Pisco Demon</v>
      </c>
      <c r="E35" s="110">
        <v>7500</v>
      </c>
      <c r="F35" s="111">
        <v>35</v>
      </c>
      <c r="G35" s="112"/>
      <c r="H35" s="113"/>
      <c r="I35" s="114">
        <v>1</v>
      </c>
      <c r="J35" s="131">
        <v>1</v>
      </c>
      <c r="K35" s="115">
        <v>1</v>
      </c>
      <c r="L35" s="115">
        <v>1</v>
      </c>
      <c r="M35" s="115"/>
      <c r="N35" s="115">
        <v>1</v>
      </c>
      <c r="O35" s="116">
        <f>MIN(15,INT('Static Data'!AR112/15))</f>
        <v>7</v>
      </c>
      <c r="P35" s="117">
        <f>MIN(15,INT('Static Data'!AT112/15))</f>
        <v>8</v>
      </c>
      <c r="Q35" s="118">
        <f>MIN(15,INT('Static Data'!AV112/15))</f>
        <v>7</v>
      </c>
      <c r="R35" s="119">
        <f>MIN(15,INT('Static Data'!AX112/15))</f>
        <v>6</v>
      </c>
      <c r="S35" s="120">
        <f>MIN(15,INT('Static Data'!AZ112/15))</f>
        <v>6</v>
      </c>
      <c r="T35" s="133">
        <v>6</v>
      </c>
      <c r="U35" s="121"/>
      <c r="V35" s="122"/>
      <c r="W35" s="121"/>
      <c r="X35" s="122">
        <v>1</v>
      </c>
      <c r="Y35" s="121"/>
      <c r="Z35" s="122"/>
      <c r="AA35" s="121">
        <v>1</v>
      </c>
      <c r="AB35" s="122"/>
      <c r="AC35" s="121"/>
      <c r="AD35" s="122"/>
      <c r="AE35" s="121"/>
      <c r="AF35" s="122"/>
      <c r="AG35" s="121"/>
      <c r="AH35" s="122"/>
      <c r="AI35" s="121"/>
      <c r="AJ35" s="121"/>
      <c r="AK35" s="51">
        <f t="shared" si="24"/>
        <v>0</v>
      </c>
      <c r="AL35" s="51">
        <f t="shared" ref="AL35:AL66" si="32">SUM(O35:S35)</f>
        <v>34</v>
      </c>
      <c r="AM35" s="51">
        <f t="shared" ref="AM35:AM66" si="33">SUM(U35:AJ35)</f>
        <v>2</v>
      </c>
      <c r="BL35" s="1" t="str">
        <f t="shared" si="13"/>
        <v>6A</v>
      </c>
      <c r="BM35" s="1">
        <f>ROW()</f>
        <v>35</v>
      </c>
      <c r="BO35" s="1" t="str">
        <f t="shared" si="14"/>
        <v>6A</v>
      </c>
      <c r="BP35" s="1" t="str">
        <f t="shared" si="15"/>
        <v>05</v>
      </c>
      <c r="BQ35" s="1" t="str">
        <f t="shared" ref="BQ35:BQ70" si="34">RIGHT(BY35,2)&amp;LEFT(BY35,2)</f>
        <v>4B00</v>
      </c>
      <c r="BR35" s="1" t="str">
        <f t="shared" ref="BR35:BR70" si="35">RIGHT(BZ35,2)&amp;LEFT(BZ35,2)</f>
        <v>2300</v>
      </c>
      <c r="BS35" s="43" t="str">
        <f t="shared" ref="BS35:BS66" si="36">BIN2HEX(IF(ISBLANK(AB35),0,1)&amp;IF(ISBLANK(AA35),0,1)&amp;IF(ISBLANK(Z35),0,1)&amp;IF(ISBLANK(Y35),0,1)&amp;IF(ISBLANK(X35),0,1)&amp;IF(ISBLANK(W35),0,1)&amp;IF(ISBLANK(V35),0,1)&amp;IF(ISBLANK(U35),0,1),2)&amp;BIN2HEX(IF(ISBLANK(AJ35),0,1)&amp;IF(ISBLANK(AI35),0,1)&amp;IF(ISBLANK(AH35),0,1)&amp;IF(ISBLANK(AG35),0,1)&amp;IF(ISBLANK(AF35),0,1)&amp;IF(ISBLANK(AE35),0,1)&amp;IF(ISBLANK(AD35),0,1)&amp;IF(ISBLANK(AC35),0,1),2)</f>
        <v>4800</v>
      </c>
      <c r="BT35" s="1" t="str">
        <f t="shared" si="16"/>
        <v>87</v>
      </c>
      <c r="BU35" s="1" t="str">
        <f t="shared" si="17"/>
        <v>67</v>
      </c>
      <c r="BV35" s="1" t="str">
        <f t="shared" si="18"/>
        <v>B6</v>
      </c>
      <c r="BW35" s="43" t="str">
        <f t="shared" si="19"/>
        <v>04</v>
      </c>
      <c r="BY35" t="str">
        <f t="shared" ref="BY35:BY70" si="37">DEC2HEX(E35/100,4)</f>
        <v>004B</v>
      </c>
      <c r="BZ35" t="str">
        <f t="shared" si="20"/>
        <v>0023</v>
      </c>
      <c r="CB35" s="1">
        <f t="shared" ref="CB35:CB66" si="38">IF(A35,CB34+1,CB34)</f>
        <v>33</v>
      </c>
      <c r="CC35" s="9" t="str">
        <f t="shared" si="21"/>
        <v>6A054B00230048008767B604</v>
      </c>
      <c r="CE35" s="1">
        <f t="shared" si="22"/>
        <v>33</v>
      </c>
      <c r="CF35" t="str">
        <f t="shared" ref="CF35:CF66" si="39">IF(CE35,VLOOKUP(CE35,$CB$3:$CC$161,2,FALSE),"")</f>
        <v>6A054B00230048008767B604</v>
      </c>
    </row>
    <row r="36" spans="1:84">
      <c r="A36" t="b">
        <f t="shared" si="1"/>
        <v>1</v>
      </c>
      <c r="C36" s="44" t="str">
        <f t="shared" si="23"/>
        <v>6B</v>
      </c>
      <c r="D36" s="45" t="str">
        <f>INDEX(Text!$E$2:$E$160,HEX2DEC(C36))</f>
        <v>Squidlarkin</v>
      </c>
      <c r="E36" s="110">
        <f t="shared" ref="E36" si="40">E35*1.5</f>
        <v>11250</v>
      </c>
      <c r="F36" s="111">
        <v>35</v>
      </c>
      <c r="G36" s="112"/>
      <c r="H36" s="113"/>
      <c r="I36" s="114">
        <v>1</v>
      </c>
      <c r="J36" s="131">
        <v>1</v>
      </c>
      <c r="K36" s="115">
        <v>1</v>
      </c>
      <c r="L36" s="115">
        <v>1</v>
      </c>
      <c r="M36" s="115"/>
      <c r="N36" s="115">
        <v>1</v>
      </c>
      <c r="O36" s="116">
        <f>MIN(15,INT('Static Data'!AR113/15))</f>
        <v>7</v>
      </c>
      <c r="P36" s="117">
        <f>MIN(15,INT('Static Data'!AT113/15))</f>
        <v>7</v>
      </c>
      <c r="Q36" s="118">
        <f>MIN(15,INT('Static Data'!AV113/15))</f>
        <v>6</v>
      </c>
      <c r="R36" s="119">
        <f>MIN(15,INT('Static Data'!AX113/15))</f>
        <v>6</v>
      </c>
      <c r="S36" s="120">
        <f>MIN(15,INT('Static Data'!AZ113/15))</f>
        <v>6</v>
      </c>
      <c r="T36" s="133">
        <v>9</v>
      </c>
      <c r="U36" s="121"/>
      <c r="V36" s="122"/>
      <c r="W36" s="121"/>
      <c r="X36" s="122">
        <v>1</v>
      </c>
      <c r="Y36" s="121"/>
      <c r="Z36" s="122"/>
      <c r="AA36" s="121"/>
      <c r="AB36" s="122"/>
      <c r="AC36" s="121"/>
      <c r="AD36" s="122"/>
      <c r="AE36" s="121"/>
      <c r="AF36" s="122"/>
      <c r="AG36" s="121">
        <v>1</v>
      </c>
      <c r="AH36" s="122"/>
      <c r="AI36" s="121"/>
      <c r="AJ36" s="121"/>
      <c r="AK36" s="51">
        <f t="shared" si="24"/>
        <v>0</v>
      </c>
      <c r="AL36" s="51">
        <f t="shared" si="32"/>
        <v>32</v>
      </c>
      <c r="AM36" s="51">
        <f t="shared" si="33"/>
        <v>2</v>
      </c>
      <c r="BL36" s="1" t="str">
        <f t="shared" si="13"/>
        <v>6B</v>
      </c>
      <c r="BM36" s="1">
        <f>ROW()</f>
        <v>36</v>
      </c>
      <c r="BO36" s="1" t="str">
        <f t="shared" si="14"/>
        <v>6B</v>
      </c>
      <c r="BP36" s="1" t="str">
        <f t="shared" si="15"/>
        <v>08</v>
      </c>
      <c r="BQ36" s="1" t="str">
        <f t="shared" si="34"/>
        <v>7000</v>
      </c>
      <c r="BR36" s="1" t="str">
        <f t="shared" si="35"/>
        <v>2300</v>
      </c>
      <c r="BS36" s="43" t="str">
        <f t="shared" si="36"/>
        <v>0810</v>
      </c>
      <c r="BT36" s="1" t="str">
        <f t="shared" si="16"/>
        <v>77</v>
      </c>
      <c r="BU36" s="1" t="str">
        <f t="shared" si="17"/>
        <v>66</v>
      </c>
      <c r="BV36" s="1" t="str">
        <f t="shared" si="18"/>
        <v>B6</v>
      </c>
      <c r="BW36" s="43" t="str">
        <f t="shared" si="19"/>
        <v>04</v>
      </c>
      <c r="BY36" t="str">
        <f t="shared" si="37"/>
        <v>0070</v>
      </c>
      <c r="BZ36" t="str">
        <f t="shared" si="20"/>
        <v>0023</v>
      </c>
      <c r="CB36" s="1">
        <f t="shared" si="38"/>
        <v>34</v>
      </c>
      <c r="CC36" s="9" t="str">
        <f t="shared" si="21"/>
        <v>6B087000230008107766B604</v>
      </c>
      <c r="CE36" s="1">
        <f t="shared" si="22"/>
        <v>34</v>
      </c>
      <c r="CF36" t="str">
        <f t="shared" si="39"/>
        <v>6B087000230008107766B604</v>
      </c>
    </row>
    <row r="37" spans="1:84">
      <c r="A37" t="b">
        <f t="shared" si="1"/>
        <v>1</v>
      </c>
      <c r="C37" s="44" t="str">
        <f t="shared" si="23"/>
        <v>6C</v>
      </c>
      <c r="D37" s="45" t="str">
        <f>INDEX(Text!$E$2:$E$160,HEX2DEC(C37))</f>
        <v>Mindflare</v>
      </c>
      <c r="E37" s="110">
        <f t="shared" ref="E37" si="41">E36*2</f>
        <v>22500</v>
      </c>
      <c r="F37" s="111">
        <v>35</v>
      </c>
      <c r="G37" s="112"/>
      <c r="H37" s="113"/>
      <c r="I37" s="114">
        <v>1</v>
      </c>
      <c r="J37" s="131">
        <v>1</v>
      </c>
      <c r="K37" s="115">
        <v>1</v>
      </c>
      <c r="L37" s="115">
        <v>1</v>
      </c>
      <c r="M37" s="115"/>
      <c r="N37" s="115">
        <v>1</v>
      </c>
      <c r="O37" s="116">
        <f>MIN(15,INT('Static Data'!AR114/15))</f>
        <v>6</v>
      </c>
      <c r="P37" s="117">
        <f>MIN(15,INT('Static Data'!AT114/15))</f>
        <v>10</v>
      </c>
      <c r="Q37" s="118">
        <f>MIN(15,INT('Static Data'!AV114/15))</f>
        <v>7</v>
      </c>
      <c r="R37" s="119">
        <f>MIN(15,INT('Static Data'!AX114/15))</f>
        <v>8</v>
      </c>
      <c r="S37" s="120">
        <f>MIN(15,INT('Static Data'!AZ114/15))</f>
        <v>6</v>
      </c>
      <c r="T37" s="133">
        <v>11</v>
      </c>
      <c r="U37" s="121"/>
      <c r="V37" s="122"/>
      <c r="W37" s="121"/>
      <c r="X37" s="122"/>
      <c r="Y37" s="121"/>
      <c r="Z37" s="122"/>
      <c r="AA37" s="121"/>
      <c r="AB37" s="122"/>
      <c r="AC37" s="121"/>
      <c r="AD37" s="122"/>
      <c r="AE37" s="121"/>
      <c r="AF37" s="122"/>
      <c r="AG37" s="121">
        <v>1</v>
      </c>
      <c r="AH37" s="122"/>
      <c r="AI37" s="121"/>
      <c r="AJ37" s="121"/>
      <c r="AK37" s="51">
        <f t="shared" si="24"/>
        <v>0</v>
      </c>
      <c r="AL37" s="51">
        <f t="shared" si="32"/>
        <v>37</v>
      </c>
      <c r="AM37" s="51">
        <f t="shared" si="33"/>
        <v>1</v>
      </c>
      <c r="BL37" s="1" t="str">
        <f t="shared" si="13"/>
        <v>6C</v>
      </c>
      <c r="BM37" s="1">
        <f>ROW()</f>
        <v>37</v>
      </c>
      <c r="BO37" s="1" t="str">
        <f t="shared" si="14"/>
        <v>6C</v>
      </c>
      <c r="BP37" s="1" t="str">
        <f t="shared" si="15"/>
        <v>0A</v>
      </c>
      <c r="BQ37" s="1" t="str">
        <f t="shared" si="34"/>
        <v>E100</v>
      </c>
      <c r="BR37" s="1" t="str">
        <f t="shared" si="35"/>
        <v>2300</v>
      </c>
      <c r="BS37" s="43" t="str">
        <f t="shared" si="36"/>
        <v>0010</v>
      </c>
      <c r="BT37" s="1" t="str">
        <f t="shared" si="16"/>
        <v>A6</v>
      </c>
      <c r="BU37" s="1" t="str">
        <f t="shared" si="17"/>
        <v>87</v>
      </c>
      <c r="BV37" s="1" t="str">
        <f t="shared" si="18"/>
        <v>B6</v>
      </c>
      <c r="BW37" s="43" t="str">
        <f t="shared" si="19"/>
        <v>04</v>
      </c>
      <c r="BY37" t="str">
        <f t="shared" si="37"/>
        <v>00E1</v>
      </c>
      <c r="BZ37" t="str">
        <f t="shared" si="20"/>
        <v>0023</v>
      </c>
      <c r="CB37" s="1">
        <f t="shared" si="38"/>
        <v>35</v>
      </c>
      <c r="CC37" s="9" t="str">
        <f t="shared" si="21"/>
        <v>6C0AE10023000010A687B604</v>
      </c>
      <c r="CE37" s="1">
        <f t="shared" si="22"/>
        <v>35</v>
      </c>
      <c r="CF37" t="str">
        <f t="shared" si="39"/>
        <v>6C0AE10023000010A687B604</v>
      </c>
    </row>
    <row r="38" spans="1:84">
      <c r="A38" t="b">
        <f t="shared" si="1"/>
        <v>1</v>
      </c>
      <c r="C38" s="44" t="str">
        <f t="shared" si="23"/>
        <v>6D</v>
      </c>
      <c r="D38" s="45" t="str">
        <f>INDEX(Text!$E$2:$E$160,HEX2DEC(C38))</f>
        <v>Skeleton</v>
      </c>
      <c r="E38" s="110">
        <v>8000</v>
      </c>
      <c r="F38" s="111">
        <v>35</v>
      </c>
      <c r="G38" s="112"/>
      <c r="H38" s="113"/>
      <c r="I38" s="114">
        <v>1</v>
      </c>
      <c r="J38" s="131">
        <v>1</v>
      </c>
      <c r="K38" s="115">
        <v>1</v>
      </c>
      <c r="L38" s="115">
        <v>1</v>
      </c>
      <c r="M38" s="115"/>
      <c r="N38" s="115">
        <v>1</v>
      </c>
      <c r="O38" s="116">
        <f>MIN(15,INT('Static Data'!AR115/15))</f>
        <v>7</v>
      </c>
      <c r="P38" s="117">
        <f>MIN(15,INT('Static Data'!AT115/15))</f>
        <v>0</v>
      </c>
      <c r="Q38" s="118">
        <f>MIN(15,INT('Static Data'!AV115/15))</f>
        <v>8</v>
      </c>
      <c r="R38" s="119">
        <f>MIN(15,INT('Static Data'!AX115/15))</f>
        <v>7</v>
      </c>
      <c r="S38" s="120">
        <f>MIN(15,INT('Static Data'!AZ115/15))</f>
        <v>5</v>
      </c>
      <c r="T38" s="133">
        <v>4</v>
      </c>
      <c r="U38" s="121"/>
      <c r="V38" s="122"/>
      <c r="W38" s="121"/>
      <c r="X38" s="122"/>
      <c r="Y38" s="121"/>
      <c r="Z38" s="122"/>
      <c r="AA38" s="121"/>
      <c r="AB38" s="122"/>
      <c r="AC38" s="121"/>
      <c r="AD38" s="122">
        <v>1</v>
      </c>
      <c r="AE38" s="121"/>
      <c r="AF38" s="122"/>
      <c r="AG38" s="121"/>
      <c r="AH38" s="122"/>
      <c r="AI38" s="121"/>
      <c r="AJ38" s="121"/>
      <c r="AK38" s="51">
        <f t="shared" si="24"/>
        <v>0</v>
      </c>
      <c r="AL38" s="51">
        <f t="shared" si="32"/>
        <v>27</v>
      </c>
      <c r="AM38" s="51">
        <f t="shared" si="33"/>
        <v>1</v>
      </c>
      <c r="BL38" s="1" t="str">
        <f t="shared" si="13"/>
        <v>6D</v>
      </c>
      <c r="BM38" s="1">
        <f>ROW()</f>
        <v>38</v>
      </c>
      <c r="BO38" s="1" t="str">
        <f t="shared" si="14"/>
        <v>6D</v>
      </c>
      <c r="BP38" s="1" t="str">
        <f t="shared" si="15"/>
        <v>03</v>
      </c>
      <c r="BQ38" s="1" t="str">
        <f t="shared" si="34"/>
        <v>5000</v>
      </c>
      <c r="BR38" s="1" t="str">
        <f t="shared" si="35"/>
        <v>2300</v>
      </c>
      <c r="BS38" s="43" t="str">
        <f t="shared" si="36"/>
        <v>0002</v>
      </c>
      <c r="BT38" s="1" t="str">
        <f t="shared" si="16"/>
        <v>07</v>
      </c>
      <c r="BU38" s="1" t="str">
        <f t="shared" si="17"/>
        <v>78</v>
      </c>
      <c r="BV38" s="1" t="str">
        <f t="shared" si="18"/>
        <v>B5</v>
      </c>
      <c r="BW38" s="43" t="str">
        <f t="shared" si="19"/>
        <v>04</v>
      </c>
      <c r="BY38" t="str">
        <f t="shared" si="37"/>
        <v>0050</v>
      </c>
      <c r="BZ38" t="str">
        <f t="shared" si="20"/>
        <v>0023</v>
      </c>
      <c r="CB38" s="1">
        <f t="shared" si="38"/>
        <v>36</v>
      </c>
      <c r="CC38" s="9" t="str">
        <f t="shared" si="21"/>
        <v>6D035000230000020778B504</v>
      </c>
      <c r="CE38" s="1">
        <f t="shared" si="22"/>
        <v>36</v>
      </c>
      <c r="CF38" t="str">
        <f t="shared" si="39"/>
        <v>6D035000230000020778B504</v>
      </c>
    </row>
    <row r="39" spans="1:84">
      <c r="A39" t="b">
        <f t="shared" si="1"/>
        <v>1</v>
      </c>
      <c r="C39" s="44" t="str">
        <f t="shared" si="23"/>
        <v>6E</v>
      </c>
      <c r="D39" s="45" t="str">
        <f>INDEX(Text!$E$2:$E$160,HEX2DEC(C39))</f>
        <v>Bone Snatch</v>
      </c>
      <c r="E39" s="110">
        <f t="shared" ref="E39" si="42">E38*1.5</f>
        <v>12000</v>
      </c>
      <c r="F39" s="111">
        <v>35</v>
      </c>
      <c r="G39" s="112"/>
      <c r="H39" s="113"/>
      <c r="I39" s="114">
        <v>1</v>
      </c>
      <c r="J39" s="131">
        <v>1</v>
      </c>
      <c r="K39" s="115">
        <v>1</v>
      </c>
      <c r="L39" s="115">
        <v>1</v>
      </c>
      <c r="M39" s="115"/>
      <c r="N39" s="115">
        <v>1</v>
      </c>
      <c r="O39" s="116">
        <f>MIN(15,INT('Static Data'!AR116/15))</f>
        <v>6</v>
      </c>
      <c r="P39" s="117">
        <f>MIN(15,INT('Static Data'!AT116/15))</f>
        <v>0</v>
      </c>
      <c r="Q39" s="118">
        <f>MIN(15,INT('Static Data'!AV116/15))</f>
        <v>7</v>
      </c>
      <c r="R39" s="119">
        <f>MIN(15,INT('Static Data'!AX116/15))</f>
        <v>8</v>
      </c>
      <c r="S39" s="120">
        <f>MIN(15,INT('Static Data'!AZ116/15))</f>
        <v>5</v>
      </c>
      <c r="T39" s="133">
        <v>8</v>
      </c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>
        <v>1</v>
      </c>
      <c r="AG39" s="121"/>
      <c r="AH39" s="122"/>
      <c r="AI39" s="121"/>
      <c r="AJ39" s="121"/>
      <c r="AK39" s="51">
        <f t="shared" si="24"/>
        <v>0</v>
      </c>
      <c r="AL39" s="51">
        <f t="shared" si="32"/>
        <v>26</v>
      </c>
      <c r="AM39" s="51">
        <f t="shared" si="33"/>
        <v>1</v>
      </c>
      <c r="BL39" s="1" t="str">
        <f t="shared" si="13"/>
        <v>6E</v>
      </c>
      <c r="BM39" s="1">
        <f>ROW()</f>
        <v>39</v>
      </c>
      <c r="BO39" s="1" t="str">
        <f t="shared" si="14"/>
        <v>6E</v>
      </c>
      <c r="BP39" s="1" t="str">
        <f t="shared" si="15"/>
        <v>07</v>
      </c>
      <c r="BQ39" s="1" t="str">
        <f t="shared" si="34"/>
        <v>7800</v>
      </c>
      <c r="BR39" s="1" t="str">
        <f t="shared" si="35"/>
        <v>2300</v>
      </c>
      <c r="BS39" s="43" t="str">
        <f t="shared" si="36"/>
        <v>0008</v>
      </c>
      <c r="BT39" s="1" t="str">
        <f t="shared" si="16"/>
        <v>06</v>
      </c>
      <c r="BU39" s="1" t="str">
        <f t="shared" si="17"/>
        <v>87</v>
      </c>
      <c r="BV39" s="1" t="str">
        <f t="shared" si="18"/>
        <v>B5</v>
      </c>
      <c r="BW39" s="43" t="str">
        <f t="shared" si="19"/>
        <v>04</v>
      </c>
      <c r="BY39" t="str">
        <f t="shared" si="37"/>
        <v>0078</v>
      </c>
      <c r="BZ39" t="str">
        <f t="shared" si="20"/>
        <v>0023</v>
      </c>
      <c r="CB39" s="1">
        <f t="shared" si="38"/>
        <v>37</v>
      </c>
      <c r="CC39" s="9" t="str">
        <f t="shared" si="21"/>
        <v>6E077800230000080687B504</v>
      </c>
      <c r="CE39" s="1">
        <f t="shared" si="22"/>
        <v>37</v>
      </c>
      <c r="CF39" t="str">
        <f t="shared" si="39"/>
        <v>6E077800230000080687B504</v>
      </c>
    </row>
    <row r="40" spans="1:84">
      <c r="A40" t="b">
        <f t="shared" si="1"/>
        <v>0</v>
      </c>
      <c r="C40" s="44" t="str">
        <f t="shared" si="23"/>
        <v>6F</v>
      </c>
      <c r="D40" s="45" t="str">
        <f>INDEX(Text!$E$2:$E$160,HEX2DEC(C40))</f>
        <v>Living Bone</v>
      </c>
      <c r="E40" s="110">
        <f t="shared" ref="E40" si="43">E39*2</f>
        <v>24000</v>
      </c>
      <c r="F40" s="111">
        <v>35</v>
      </c>
      <c r="G40" s="112"/>
      <c r="H40" s="113"/>
      <c r="I40" s="114">
        <v>1</v>
      </c>
      <c r="J40" s="131">
        <v>1</v>
      </c>
      <c r="K40" s="115">
        <v>1</v>
      </c>
      <c r="L40" s="115">
        <v>1</v>
      </c>
      <c r="M40" s="115"/>
      <c r="N40" s="115">
        <v>1</v>
      </c>
      <c r="O40" s="116">
        <f>MIN(15,INT('Static Data'!AR117/15))</f>
        <v>6</v>
      </c>
      <c r="P40" s="117">
        <f>MIN(15,INT('Static Data'!AT117/15))</f>
        <v>0</v>
      </c>
      <c r="Q40" s="118">
        <f>MIN(15,INT('Static Data'!AV117/15))</f>
        <v>6</v>
      </c>
      <c r="R40" s="119">
        <f>MIN(15,INT('Static Data'!AX117/15))</f>
        <v>8</v>
      </c>
      <c r="S40" s="120">
        <f>MIN(15,INT('Static Data'!AZ117/15))</f>
        <v>5</v>
      </c>
      <c r="T40" s="133">
        <v>11</v>
      </c>
      <c r="U40" s="121"/>
      <c r="V40" s="122"/>
      <c r="W40" s="121"/>
      <c r="X40" s="122"/>
      <c r="Y40" s="121"/>
      <c r="Z40" s="122"/>
      <c r="AA40" s="121"/>
      <c r="AB40" s="122"/>
      <c r="AC40" s="121"/>
      <c r="AD40" s="122"/>
      <c r="AE40" s="121"/>
      <c r="AF40" s="122"/>
      <c r="AG40" s="121"/>
      <c r="AH40" s="122"/>
      <c r="AI40" s="121"/>
      <c r="AJ40" s="121"/>
      <c r="AK40" s="51">
        <f t="shared" si="24"/>
        <v>0</v>
      </c>
      <c r="AL40" s="51">
        <f t="shared" si="32"/>
        <v>25</v>
      </c>
      <c r="AM40" s="51">
        <f t="shared" si="33"/>
        <v>0</v>
      </c>
      <c r="BL40" s="1" t="str">
        <f t="shared" si="13"/>
        <v>6F</v>
      </c>
      <c r="BM40" s="1">
        <f>ROW()</f>
        <v>40</v>
      </c>
      <c r="BO40" s="1" t="str">
        <f t="shared" si="14"/>
        <v>6F</v>
      </c>
      <c r="BP40" s="1" t="str">
        <f t="shared" si="15"/>
        <v>0A</v>
      </c>
      <c r="BQ40" s="1" t="str">
        <f t="shared" si="34"/>
        <v>F000</v>
      </c>
      <c r="BR40" s="1" t="str">
        <f t="shared" si="35"/>
        <v>2300</v>
      </c>
      <c r="BS40" s="43" t="str">
        <f t="shared" si="36"/>
        <v>0000</v>
      </c>
      <c r="BT40" s="1" t="str">
        <f t="shared" si="16"/>
        <v>06</v>
      </c>
      <c r="BU40" s="1" t="str">
        <f t="shared" si="17"/>
        <v>86</v>
      </c>
      <c r="BV40" s="1" t="str">
        <f t="shared" si="18"/>
        <v>B5</v>
      </c>
      <c r="BW40" s="43" t="str">
        <f t="shared" si="19"/>
        <v>04</v>
      </c>
      <c r="BY40" t="str">
        <f t="shared" si="37"/>
        <v>00F0</v>
      </c>
      <c r="BZ40" t="str">
        <f t="shared" si="20"/>
        <v>0023</v>
      </c>
      <c r="CB40" s="1">
        <f t="shared" si="38"/>
        <v>37</v>
      </c>
      <c r="CC40" s="9" t="str">
        <f t="shared" si="21"/>
        <v>6F0AF000230000000686B504</v>
      </c>
      <c r="CE40" s="1">
        <f t="shared" si="22"/>
        <v>38</v>
      </c>
      <c r="CF40" t="str">
        <f t="shared" si="39"/>
        <v>70036400230000088566B704</v>
      </c>
    </row>
    <row r="41" spans="1:84">
      <c r="A41" t="b">
        <f t="shared" si="1"/>
        <v>1</v>
      </c>
      <c r="C41" s="44" t="str">
        <f t="shared" si="23"/>
        <v>70</v>
      </c>
      <c r="D41" s="45" t="str">
        <f>INDEX(Text!$E$2:$E$160,HEX2DEC(C41))</f>
        <v>Ghoul</v>
      </c>
      <c r="E41" s="110">
        <v>10000</v>
      </c>
      <c r="F41" s="111">
        <v>35</v>
      </c>
      <c r="G41" s="112"/>
      <c r="H41" s="113"/>
      <c r="I41" s="114">
        <v>1</v>
      </c>
      <c r="J41" s="131">
        <v>1</v>
      </c>
      <c r="K41" s="115">
        <v>1</v>
      </c>
      <c r="L41" s="115">
        <v>1</v>
      </c>
      <c r="M41" s="115"/>
      <c r="N41" s="115">
        <v>1</v>
      </c>
      <c r="O41" s="116">
        <f>MIN(15,INT('Static Data'!AR118/15))</f>
        <v>5</v>
      </c>
      <c r="P41" s="117">
        <f>MIN(15,INT('Static Data'!AT118/15))</f>
        <v>8</v>
      </c>
      <c r="Q41" s="118">
        <f>MIN(15,INT('Static Data'!AV118/15))</f>
        <v>6</v>
      </c>
      <c r="R41" s="119">
        <f>MIN(15,INT('Static Data'!AX118/15))</f>
        <v>6</v>
      </c>
      <c r="S41" s="120">
        <f>MIN(15,INT('Static Data'!AZ118/15))</f>
        <v>7</v>
      </c>
      <c r="T41" s="133">
        <v>4</v>
      </c>
      <c r="U41" s="121"/>
      <c r="V41" s="122"/>
      <c r="W41" s="121"/>
      <c r="X41" s="122"/>
      <c r="Y41" s="121"/>
      <c r="Z41" s="122"/>
      <c r="AA41" s="121"/>
      <c r="AB41" s="122"/>
      <c r="AC41" s="121"/>
      <c r="AD41" s="122"/>
      <c r="AE41" s="121"/>
      <c r="AF41" s="122">
        <v>1</v>
      </c>
      <c r="AG41" s="121"/>
      <c r="AH41" s="122"/>
      <c r="AI41" s="121"/>
      <c r="AJ41" s="121"/>
      <c r="AK41" s="51">
        <f t="shared" si="24"/>
        <v>0</v>
      </c>
      <c r="AL41" s="51">
        <f t="shared" si="32"/>
        <v>32</v>
      </c>
      <c r="AM41" s="51">
        <f t="shared" si="33"/>
        <v>1</v>
      </c>
      <c r="BL41" s="1" t="str">
        <f t="shared" si="13"/>
        <v>70</v>
      </c>
      <c r="BM41" s="1">
        <f>ROW()</f>
        <v>41</v>
      </c>
      <c r="BO41" s="1" t="str">
        <f t="shared" si="14"/>
        <v>70</v>
      </c>
      <c r="BP41" s="1" t="str">
        <f t="shared" si="15"/>
        <v>03</v>
      </c>
      <c r="BQ41" s="1" t="str">
        <f t="shared" si="34"/>
        <v>6400</v>
      </c>
      <c r="BR41" s="1" t="str">
        <f t="shared" si="35"/>
        <v>2300</v>
      </c>
      <c r="BS41" s="43" t="str">
        <f t="shared" si="36"/>
        <v>0008</v>
      </c>
      <c r="BT41" s="1" t="str">
        <f t="shared" si="16"/>
        <v>85</v>
      </c>
      <c r="BU41" s="1" t="str">
        <f t="shared" si="17"/>
        <v>66</v>
      </c>
      <c r="BV41" s="1" t="str">
        <f t="shared" si="18"/>
        <v>B7</v>
      </c>
      <c r="BW41" s="43" t="str">
        <f t="shared" si="19"/>
        <v>04</v>
      </c>
      <c r="BY41" t="str">
        <f t="shared" si="37"/>
        <v>0064</v>
      </c>
      <c r="BZ41" t="str">
        <f t="shared" si="20"/>
        <v>0023</v>
      </c>
      <c r="CB41" s="1">
        <f t="shared" si="38"/>
        <v>38</v>
      </c>
      <c r="CC41" s="9" t="str">
        <f t="shared" si="21"/>
        <v>70036400230000088566B704</v>
      </c>
      <c r="CE41" s="1">
        <f t="shared" si="22"/>
        <v>39</v>
      </c>
      <c r="CF41" t="str">
        <f t="shared" si="39"/>
        <v>71079600230010016567B704</v>
      </c>
    </row>
    <row r="42" spans="1:84">
      <c r="A42" t="b">
        <f t="shared" si="1"/>
        <v>1</v>
      </c>
      <c r="C42" s="44" t="str">
        <f t="shared" si="23"/>
        <v>71</v>
      </c>
      <c r="D42" s="45" t="str">
        <f>INDEX(Text!$E$2:$E$160,HEX2DEC(C42))</f>
        <v>Gust</v>
      </c>
      <c r="E42" s="110">
        <f t="shared" ref="E42" si="44">E41*1.5</f>
        <v>15000</v>
      </c>
      <c r="F42" s="111">
        <v>35</v>
      </c>
      <c r="G42" s="112"/>
      <c r="H42" s="113"/>
      <c r="I42" s="114">
        <v>1</v>
      </c>
      <c r="J42" s="131">
        <v>1</v>
      </c>
      <c r="K42" s="115">
        <v>1</v>
      </c>
      <c r="L42" s="115">
        <v>1</v>
      </c>
      <c r="M42" s="115"/>
      <c r="N42" s="115">
        <v>1</v>
      </c>
      <c r="O42" s="116">
        <f>MIN(15,INT('Static Data'!AR119/15))</f>
        <v>5</v>
      </c>
      <c r="P42" s="117">
        <f>MIN(15,INT('Static Data'!AT119/15))</f>
        <v>6</v>
      </c>
      <c r="Q42" s="118">
        <f>MIN(15,INT('Static Data'!AV119/15))</f>
        <v>7</v>
      </c>
      <c r="R42" s="119">
        <f>MIN(15,INT('Static Data'!AX119/15))</f>
        <v>6</v>
      </c>
      <c r="S42" s="120">
        <f>MIN(15,INT('Static Data'!AZ119/15))</f>
        <v>7</v>
      </c>
      <c r="T42" s="133">
        <v>8</v>
      </c>
      <c r="U42" s="121"/>
      <c r="V42" s="122"/>
      <c r="W42" s="121"/>
      <c r="X42" s="122"/>
      <c r="Y42" s="121">
        <v>1</v>
      </c>
      <c r="Z42" s="122"/>
      <c r="AA42" s="121"/>
      <c r="AB42" s="122"/>
      <c r="AC42" s="121">
        <v>1</v>
      </c>
      <c r="AD42" s="122"/>
      <c r="AE42" s="121"/>
      <c r="AF42" s="122"/>
      <c r="AG42" s="121"/>
      <c r="AH42" s="122"/>
      <c r="AI42" s="121"/>
      <c r="AJ42" s="121"/>
      <c r="AK42" s="51">
        <f t="shared" si="24"/>
        <v>0</v>
      </c>
      <c r="AL42" s="51">
        <f t="shared" si="32"/>
        <v>31</v>
      </c>
      <c r="AM42" s="51">
        <f t="shared" si="33"/>
        <v>2</v>
      </c>
      <c r="BL42" s="1" t="str">
        <f t="shared" si="13"/>
        <v>71</v>
      </c>
      <c r="BM42" s="1">
        <f>ROW()</f>
        <v>42</v>
      </c>
      <c r="BO42" s="1" t="str">
        <f t="shared" si="14"/>
        <v>71</v>
      </c>
      <c r="BP42" s="1" t="str">
        <f t="shared" si="15"/>
        <v>07</v>
      </c>
      <c r="BQ42" s="1" t="str">
        <f t="shared" si="34"/>
        <v>9600</v>
      </c>
      <c r="BR42" s="1" t="str">
        <f t="shared" si="35"/>
        <v>2300</v>
      </c>
      <c r="BS42" s="43" t="str">
        <f t="shared" si="36"/>
        <v>1001</v>
      </c>
      <c r="BT42" s="1" t="str">
        <f t="shared" si="16"/>
        <v>65</v>
      </c>
      <c r="BU42" s="1" t="str">
        <f t="shared" si="17"/>
        <v>67</v>
      </c>
      <c r="BV42" s="1" t="str">
        <f t="shared" si="18"/>
        <v>B7</v>
      </c>
      <c r="BW42" s="43" t="str">
        <f t="shared" si="19"/>
        <v>04</v>
      </c>
      <c r="BY42" t="str">
        <f t="shared" si="37"/>
        <v>0096</v>
      </c>
      <c r="BZ42" t="str">
        <f t="shared" si="20"/>
        <v>0023</v>
      </c>
      <c r="CB42" s="1">
        <f t="shared" si="38"/>
        <v>39</v>
      </c>
      <c r="CC42" s="9" t="str">
        <f t="shared" si="21"/>
        <v>71079600230010016567B704</v>
      </c>
      <c r="CE42" s="1">
        <f t="shared" si="22"/>
        <v>40</v>
      </c>
      <c r="CF42" t="str">
        <f t="shared" si="39"/>
        <v>73043C00230040005566B504</v>
      </c>
    </row>
    <row r="43" spans="1:84">
      <c r="A43" t="b">
        <f t="shared" si="1"/>
        <v>0</v>
      </c>
      <c r="C43" s="44" t="str">
        <f t="shared" si="23"/>
        <v>72</v>
      </c>
      <c r="D43" s="45" t="str">
        <f>INDEX(Text!$E$2:$E$160,HEX2DEC(C43))</f>
        <v>Revnant</v>
      </c>
      <c r="E43" s="110">
        <f t="shared" ref="E43" si="45">E42*2</f>
        <v>30000</v>
      </c>
      <c r="F43" s="111">
        <v>35</v>
      </c>
      <c r="G43" s="112"/>
      <c r="H43" s="113"/>
      <c r="I43" s="114">
        <v>1</v>
      </c>
      <c r="J43" s="131">
        <v>1</v>
      </c>
      <c r="K43" s="115">
        <v>1</v>
      </c>
      <c r="L43" s="115">
        <v>1</v>
      </c>
      <c r="M43" s="115"/>
      <c r="N43" s="115">
        <v>1</v>
      </c>
      <c r="O43" s="116">
        <f>MIN(15,INT('Static Data'!AR120/15))</f>
        <v>6</v>
      </c>
      <c r="P43" s="117">
        <f>MIN(15,INT('Static Data'!AT120/15))</f>
        <v>4</v>
      </c>
      <c r="Q43" s="118">
        <f>MIN(15,INT('Static Data'!AV120/15))</f>
        <v>8</v>
      </c>
      <c r="R43" s="119">
        <f>MIN(15,INT('Static Data'!AX120/15))</f>
        <v>6</v>
      </c>
      <c r="S43" s="120">
        <f>MIN(15,INT('Static Data'!AZ120/15))</f>
        <v>7</v>
      </c>
      <c r="T43" s="133">
        <v>11</v>
      </c>
      <c r="U43" s="121"/>
      <c r="V43" s="122"/>
      <c r="W43" s="121"/>
      <c r="X43" s="122"/>
      <c r="Y43" s="121"/>
      <c r="Z43" s="122"/>
      <c r="AA43" s="121"/>
      <c r="AB43" s="122"/>
      <c r="AC43" s="121"/>
      <c r="AD43" s="122"/>
      <c r="AE43" s="121"/>
      <c r="AF43" s="122"/>
      <c r="AG43" s="121"/>
      <c r="AH43" s="122"/>
      <c r="AI43" s="121"/>
      <c r="AJ43" s="121"/>
      <c r="AK43" s="51">
        <f t="shared" si="24"/>
        <v>0</v>
      </c>
      <c r="AL43" s="51">
        <f t="shared" si="32"/>
        <v>31</v>
      </c>
      <c r="AM43" s="51">
        <f t="shared" si="33"/>
        <v>0</v>
      </c>
      <c r="BL43" s="1" t="str">
        <f t="shared" si="13"/>
        <v>72</v>
      </c>
      <c r="BM43" s="1">
        <f>ROW()</f>
        <v>43</v>
      </c>
      <c r="BO43" s="1" t="str">
        <f t="shared" si="14"/>
        <v>72</v>
      </c>
      <c r="BP43" s="1" t="str">
        <f t="shared" si="15"/>
        <v>0A</v>
      </c>
      <c r="BQ43" s="1" t="str">
        <f t="shared" si="34"/>
        <v>2C01</v>
      </c>
      <c r="BR43" s="1" t="str">
        <f t="shared" si="35"/>
        <v>2300</v>
      </c>
      <c r="BS43" s="43" t="str">
        <f t="shared" si="36"/>
        <v>0000</v>
      </c>
      <c r="BT43" s="1" t="str">
        <f t="shared" si="16"/>
        <v>46</v>
      </c>
      <c r="BU43" s="1" t="str">
        <f t="shared" si="17"/>
        <v>68</v>
      </c>
      <c r="BV43" s="1" t="str">
        <f t="shared" si="18"/>
        <v>B7</v>
      </c>
      <c r="BW43" s="43" t="str">
        <f t="shared" si="19"/>
        <v>04</v>
      </c>
      <c r="BY43" t="str">
        <f t="shared" si="37"/>
        <v>012C</v>
      </c>
      <c r="BZ43" t="str">
        <f t="shared" si="20"/>
        <v>0023</v>
      </c>
      <c r="CB43" s="1">
        <f t="shared" si="38"/>
        <v>39</v>
      </c>
      <c r="CC43" s="9" t="str">
        <f t="shared" si="21"/>
        <v>720A2C01230000004668B704</v>
      </c>
      <c r="CE43" s="1">
        <f t="shared" si="22"/>
        <v>41</v>
      </c>
      <c r="CF43" t="str">
        <f t="shared" si="39"/>
        <v>74085A00230042006596B604</v>
      </c>
    </row>
    <row r="44" spans="1:84">
      <c r="A44" t="b">
        <f t="shared" si="1"/>
        <v>1</v>
      </c>
      <c r="C44" s="44" t="str">
        <f t="shared" si="23"/>
        <v>73</v>
      </c>
      <c r="D44" s="45" t="str">
        <f>INDEX(Text!$E$2:$E$160,HEX2DEC(C44))</f>
        <v>Flotiball</v>
      </c>
      <c r="E44" s="110">
        <v>6000</v>
      </c>
      <c r="F44" s="111">
        <v>35</v>
      </c>
      <c r="G44" s="112"/>
      <c r="H44" s="113"/>
      <c r="I44" s="114">
        <v>1</v>
      </c>
      <c r="J44" s="131">
        <v>1</v>
      </c>
      <c r="K44" s="115">
        <v>1</v>
      </c>
      <c r="L44" s="115">
        <v>1</v>
      </c>
      <c r="M44" s="115"/>
      <c r="N44" s="115">
        <v>1</v>
      </c>
      <c r="O44" s="116">
        <f>MIN(15,INT('Static Data'!AR121/15))</f>
        <v>5</v>
      </c>
      <c r="P44" s="117">
        <f>MIN(15,INT('Static Data'!AT121/15))</f>
        <v>5</v>
      </c>
      <c r="Q44" s="118">
        <f>MIN(15,INT('Static Data'!AV121/15))</f>
        <v>6</v>
      </c>
      <c r="R44" s="119">
        <f>MIN(15,INT('Static Data'!AX121/15))</f>
        <v>6</v>
      </c>
      <c r="S44" s="120">
        <f>MIN(15,INT('Static Data'!AZ121/15))</f>
        <v>5</v>
      </c>
      <c r="T44" s="133">
        <v>5</v>
      </c>
      <c r="U44" s="121"/>
      <c r="V44" s="122"/>
      <c r="W44" s="121"/>
      <c r="X44" s="122"/>
      <c r="Y44" s="121"/>
      <c r="Z44" s="122"/>
      <c r="AA44" s="121">
        <v>1</v>
      </c>
      <c r="AB44" s="122"/>
      <c r="AC44" s="121"/>
      <c r="AD44" s="122"/>
      <c r="AE44" s="121"/>
      <c r="AF44" s="122"/>
      <c r="AG44" s="121"/>
      <c r="AH44" s="122"/>
      <c r="AI44" s="121"/>
      <c r="AJ44" s="121"/>
      <c r="AK44" s="51">
        <f t="shared" si="24"/>
        <v>0</v>
      </c>
      <c r="AL44" s="51">
        <f t="shared" si="32"/>
        <v>27</v>
      </c>
      <c r="AM44" s="51">
        <f t="shared" si="33"/>
        <v>1</v>
      </c>
      <c r="BL44" s="1" t="str">
        <f t="shared" si="13"/>
        <v>73</v>
      </c>
      <c r="BM44" s="1">
        <f>ROW()</f>
        <v>44</v>
      </c>
      <c r="BO44" s="1" t="str">
        <f t="shared" si="14"/>
        <v>73</v>
      </c>
      <c r="BP44" s="1" t="str">
        <f t="shared" si="15"/>
        <v>04</v>
      </c>
      <c r="BQ44" s="1" t="str">
        <f t="shared" si="34"/>
        <v>3C00</v>
      </c>
      <c r="BR44" s="1" t="str">
        <f t="shared" si="35"/>
        <v>2300</v>
      </c>
      <c r="BS44" s="43" t="str">
        <f t="shared" si="36"/>
        <v>4000</v>
      </c>
      <c r="BT44" s="1" t="str">
        <f t="shared" si="16"/>
        <v>55</v>
      </c>
      <c r="BU44" s="1" t="str">
        <f t="shared" si="17"/>
        <v>66</v>
      </c>
      <c r="BV44" s="1" t="str">
        <f t="shared" si="18"/>
        <v>B5</v>
      </c>
      <c r="BW44" s="43" t="str">
        <f t="shared" si="19"/>
        <v>04</v>
      </c>
      <c r="BY44" t="str">
        <f t="shared" si="37"/>
        <v>003C</v>
      </c>
      <c r="BZ44" t="str">
        <f t="shared" si="20"/>
        <v>0023</v>
      </c>
      <c r="CB44" s="1">
        <f t="shared" si="38"/>
        <v>40</v>
      </c>
      <c r="CC44" s="9" t="str">
        <f t="shared" si="21"/>
        <v>73043C00230040005566B504</v>
      </c>
      <c r="CE44" s="1">
        <f t="shared" si="22"/>
        <v>42</v>
      </c>
      <c r="CF44" t="str">
        <f t="shared" si="39"/>
        <v>76044600230008042677B504</v>
      </c>
    </row>
    <row r="45" spans="1:84">
      <c r="A45" t="b">
        <f t="shared" si="1"/>
        <v>1</v>
      </c>
      <c r="C45" s="44" t="str">
        <f t="shared" si="23"/>
        <v>74</v>
      </c>
      <c r="D45" s="45" t="str">
        <f>INDEX(Text!$E$2:$E$160,HEX2DEC(C45))</f>
        <v>Ahriman</v>
      </c>
      <c r="E45" s="110">
        <f t="shared" ref="E45" si="46">E44*1.5</f>
        <v>9000</v>
      </c>
      <c r="F45" s="111">
        <v>35</v>
      </c>
      <c r="G45" s="112"/>
      <c r="H45" s="113"/>
      <c r="I45" s="114">
        <v>1</v>
      </c>
      <c r="J45" s="131">
        <v>1</v>
      </c>
      <c r="K45" s="115">
        <v>1</v>
      </c>
      <c r="L45" s="115">
        <v>1</v>
      </c>
      <c r="M45" s="115"/>
      <c r="N45" s="115">
        <v>1</v>
      </c>
      <c r="O45" s="116">
        <f>MIN(15,INT('Static Data'!AR122/15))</f>
        <v>5</v>
      </c>
      <c r="P45" s="117">
        <f>MIN(15,INT('Static Data'!AT122/15))</f>
        <v>6</v>
      </c>
      <c r="Q45" s="118">
        <f>MIN(15,INT('Static Data'!AV122/15))</f>
        <v>6</v>
      </c>
      <c r="R45" s="119">
        <f>MIN(15,INT('Static Data'!AX122/15))</f>
        <v>9</v>
      </c>
      <c r="S45" s="120">
        <f>MIN(15,INT('Static Data'!AZ122/15))</f>
        <v>6</v>
      </c>
      <c r="T45" s="133">
        <v>9</v>
      </c>
      <c r="U45" s="121"/>
      <c r="V45" s="122">
        <v>1</v>
      </c>
      <c r="W45" s="121"/>
      <c r="X45" s="122"/>
      <c r="Y45" s="121"/>
      <c r="Z45" s="122"/>
      <c r="AA45" s="121">
        <v>1</v>
      </c>
      <c r="AB45" s="122"/>
      <c r="AC45" s="121"/>
      <c r="AD45" s="122"/>
      <c r="AE45" s="121"/>
      <c r="AF45" s="122"/>
      <c r="AG45" s="121"/>
      <c r="AH45" s="122"/>
      <c r="AI45" s="121"/>
      <c r="AJ45" s="121"/>
      <c r="AK45" s="51">
        <f t="shared" si="24"/>
        <v>0</v>
      </c>
      <c r="AL45" s="51">
        <f t="shared" si="32"/>
        <v>32</v>
      </c>
      <c r="AM45" s="51">
        <f t="shared" si="33"/>
        <v>2</v>
      </c>
      <c r="BL45" s="1" t="str">
        <f t="shared" si="13"/>
        <v>74</v>
      </c>
      <c r="BM45" s="1">
        <f>ROW()</f>
        <v>45</v>
      </c>
      <c r="BO45" s="1" t="str">
        <f t="shared" si="14"/>
        <v>74</v>
      </c>
      <c r="BP45" s="1" t="str">
        <f t="shared" si="15"/>
        <v>08</v>
      </c>
      <c r="BQ45" s="1" t="str">
        <f t="shared" si="34"/>
        <v>5A00</v>
      </c>
      <c r="BR45" s="1" t="str">
        <f t="shared" si="35"/>
        <v>2300</v>
      </c>
      <c r="BS45" s="43" t="str">
        <f t="shared" si="36"/>
        <v>4200</v>
      </c>
      <c r="BT45" s="1" t="str">
        <f t="shared" si="16"/>
        <v>65</v>
      </c>
      <c r="BU45" s="1" t="str">
        <f t="shared" si="17"/>
        <v>96</v>
      </c>
      <c r="BV45" s="1" t="str">
        <f t="shared" si="18"/>
        <v>B6</v>
      </c>
      <c r="BW45" s="43" t="str">
        <f t="shared" si="19"/>
        <v>04</v>
      </c>
      <c r="BY45" t="str">
        <f t="shared" si="37"/>
        <v>005A</v>
      </c>
      <c r="BZ45" t="str">
        <f t="shared" si="20"/>
        <v>0023</v>
      </c>
      <c r="CB45" s="1">
        <f t="shared" si="38"/>
        <v>41</v>
      </c>
      <c r="CC45" s="9" t="str">
        <f t="shared" si="21"/>
        <v>74085A00230042006596B604</v>
      </c>
      <c r="CE45" s="1">
        <f t="shared" si="22"/>
        <v>43</v>
      </c>
      <c r="CF45" t="str">
        <f t="shared" si="39"/>
        <v>77086900230008544578B604</v>
      </c>
    </row>
    <row r="46" spans="1:84">
      <c r="A46" t="b">
        <f t="shared" si="1"/>
        <v>0</v>
      </c>
      <c r="C46" s="44" t="str">
        <f t="shared" si="23"/>
        <v>75</v>
      </c>
      <c r="D46" s="45" t="str">
        <f>INDEX(Text!$E$2:$E$160,HEX2DEC(C46))</f>
        <v>Plague</v>
      </c>
      <c r="E46" s="110">
        <f t="shared" ref="E46" si="47">E45*2</f>
        <v>18000</v>
      </c>
      <c r="F46" s="111">
        <v>35</v>
      </c>
      <c r="G46" s="112"/>
      <c r="H46" s="113"/>
      <c r="I46" s="114">
        <v>1</v>
      </c>
      <c r="J46" s="131">
        <v>1</v>
      </c>
      <c r="K46" s="115">
        <v>1</v>
      </c>
      <c r="L46" s="115">
        <v>1</v>
      </c>
      <c r="M46" s="115"/>
      <c r="N46" s="115">
        <v>1</v>
      </c>
      <c r="O46" s="116">
        <f>MIN(15,INT('Static Data'!AR123/15))</f>
        <v>5</v>
      </c>
      <c r="P46" s="117">
        <f>MIN(15,INT('Static Data'!AT123/15))</f>
        <v>9</v>
      </c>
      <c r="Q46" s="118">
        <f>MIN(15,INT('Static Data'!AV123/15))</f>
        <v>7</v>
      </c>
      <c r="R46" s="119">
        <f>MIN(15,INT('Static Data'!AX123/15))</f>
        <v>8</v>
      </c>
      <c r="S46" s="120">
        <f>MIN(15,INT('Static Data'!AZ123/15))</f>
        <v>8</v>
      </c>
      <c r="T46" s="133">
        <v>14</v>
      </c>
      <c r="U46" s="121"/>
      <c r="V46" s="122"/>
      <c r="W46" s="121"/>
      <c r="X46" s="122"/>
      <c r="Y46" s="121"/>
      <c r="Z46" s="122"/>
      <c r="AA46" s="121"/>
      <c r="AB46" s="122"/>
      <c r="AC46" s="121"/>
      <c r="AD46" s="122"/>
      <c r="AE46" s="121"/>
      <c r="AF46" s="122"/>
      <c r="AG46" s="121"/>
      <c r="AH46" s="122"/>
      <c r="AI46" s="121"/>
      <c r="AJ46" s="121"/>
      <c r="AK46" s="51">
        <f t="shared" si="24"/>
        <v>0</v>
      </c>
      <c r="AL46" s="51">
        <f t="shared" si="32"/>
        <v>37</v>
      </c>
      <c r="AM46" s="51">
        <f t="shared" si="33"/>
        <v>0</v>
      </c>
      <c r="BL46" s="1" t="str">
        <f t="shared" si="13"/>
        <v>75</v>
      </c>
      <c r="BM46" s="1">
        <f>ROW()</f>
        <v>46</v>
      </c>
      <c r="BO46" s="1" t="str">
        <f t="shared" si="14"/>
        <v>75</v>
      </c>
      <c r="BP46" s="1" t="str">
        <f t="shared" si="15"/>
        <v>0D</v>
      </c>
      <c r="BQ46" s="1" t="str">
        <f t="shared" si="34"/>
        <v>B400</v>
      </c>
      <c r="BR46" s="1" t="str">
        <f t="shared" si="35"/>
        <v>2300</v>
      </c>
      <c r="BS46" s="43" t="str">
        <f t="shared" si="36"/>
        <v>0000</v>
      </c>
      <c r="BT46" s="1" t="str">
        <f t="shared" si="16"/>
        <v>95</v>
      </c>
      <c r="BU46" s="1" t="str">
        <f t="shared" si="17"/>
        <v>87</v>
      </c>
      <c r="BV46" s="1" t="str">
        <f t="shared" si="18"/>
        <v>B8</v>
      </c>
      <c r="BW46" s="43" t="str">
        <f t="shared" si="19"/>
        <v>04</v>
      </c>
      <c r="BY46" t="str">
        <f t="shared" si="37"/>
        <v>00B4</v>
      </c>
      <c r="BZ46" t="str">
        <f t="shared" si="20"/>
        <v>0023</v>
      </c>
      <c r="CB46" s="1">
        <f t="shared" si="38"/>
        <v>41</v>
      </c>
      <c r="CC46" s="9" t="str">
        <f t="shared" si="21"/>
        <v>750DB400230000009587B804</v>
      </c>
      <c r="CE46" s="1">
        <f t="shared" si="22"/>
        <v>44</v>
      </c>
      <c r="CF46" t="str">
        <f t="shared" si="39"/>
        <v>780DD2002300201006A9B604</v>
      </c>
    </row>
    <row r="47" spans="1:84">
      <c r="A47" t="b">
        <f t="shared" si="1"/>
        <v>1</v>
      </c>
      <c r="C47" s="44" t="str">
        <f t="shared" si="23"/>
        <v>76</v>
      </c>
      <c r="D47" s="45" t="str">
        <f>INDEX(Text!$E$2:$E$160,HEX2DEC(C47))</f>
        <v>Juravis</v>
      </c>
      <c r="E47" s="110">
        <v>7000</v>
      </c>
      <c r="F47" s="111">
        <v>35</v>
      </c>
      <c r="G47" s="112"/>
      <c r="H47" s="113"/>
      <c r="I47" s="114">
        <v>1</v>
      </c>
      <c r="J47" s="131">
        <v>1</v>
      </c>
      <c r="K47" s="115">
        <v>1</v>
      </c>
      <c r="L47" s="115">
        <v>1</v>
      </c>
      <c r="M47" s="115"/>
      <c r="N47" s="115">
        <v>1</v>
      </c>
      <c r="O47" s="116">
        <f>MIN(15,INT('Static Data'!AR124/15))</f>
        <v>6</v>
      </c>
      <c r="P47" s="117">
        <f>MIN(15,INT('Static Data'!AT124/15))</f>
        <v>2</v>
      </c>
      <c r="Q47" s="118">
        <f>MIN(15,INT('Static Data'!AV124/15))</f>
        <v>7</v>
      </c>
      <c r="R47" s="119">
        <f>MIN(15,INT('Static Data'!AX124/15))</f>
        <v>7</v>
      </c>
      <c r="S47" s="120">
        <f>MIN(15,INT('Static Data'!AZ124/15))</f>
        <v>5</v>
      </c>
      <c r="T47" s="133">
        <v>5</v>
      </c>
      <c r="U47" s="121"/>
      <c r="V47" s="122"/>
      <c r="W47" s="121"/>
      <c r="X47" s="122">
        <v>1</v>
      </c>
      <c r="Y47" s="121"/>
      <c r="Z47" s="122"/>
      <c r="AA47" s="121"/>
      <c r="AB47" s="122"/>
      <c r="AC47" s="121"/>
      <c r="AD47" s="122"/>
      <c r="AE47" s="121">
        <v>1</v>
      </c>
      <c r="AF47" s="122"/>
      <c r="AG47" s="121"/>
      <c r="AH47" s="122"/>
      <c r="AI47" s="121"/>
      <c r="AJ47" s="121"/>
      <c r="AK47" s="51">
        <f t="shared" si="24"/>
        <v>0</v>
      </c>
      <c r="AL47" s="51">
        <f t="shared" si="32"/>
        <v>27</v>
      </c>
      <c r="AM47" s="51">
        <f t="shared" si="33"/>
        <v>2</v>
      </c>
      <c r="BL47" s="1" t="str">
        <f t="shared" si="13"/>
        <v>76</v>
      </c>
      <c r="BM47" s="1">
        <f>ROW()</f>
        <v>47</v>
      </c>
      <c r="BO47" s="1" t="str">
        <f t="shared" si="14"/>
        <v>76</v>
      </c>
      <c r="BP47" s="1" t="str">
        <f t="shared" si="15"/>
        <v>04</v>
      </c>
      <c r="BQ47" s="1" t="str">
        <f t="shared" si="34"/>
        <v>4600</v>
      </c>
      <c r="BR47" s="1" t="str">
        <f t="shared" si="35"/>
        <v>2300</v>
      </c>
      <c r="BS47" s="43" t="str">
        <f t="shared" si="36"/>
        <v>0804</v>
      </c>
      <c r="BT47" s="1" t="str">
        <f t="shared" si="16"/>
        <v>26</v>
      </c>
      <c r="BU47" s="1" t="str">
        <f t="shared" si="17"/>
        <v>77</v>
      </c>
      <c r="BV47" s="1" t="str">
        <f t="shared" si="18"/>
        <v>B5</v>
      </c>
      <c r="BW47" s="43" t="str">
        <f t="shared" si="19"/>
        <v>04</v>
      </c>
      <c r="BY47" t="str">
        <f t="shared" si="37"/>
        <v>0046</v>
      </c>
      <c r="BZ47" t="str">
        <f t="shared" si="20"/>
        <v>0023</v>
      </c>
      <c r="CB47" s="1">
        <f t="shared" si="38"/>
        <v>42</v>
      </c>
      <c r="CC47" s="9" t="str">
        <f t="shared" si="21"/>
        <v>76044600230008042677B504</v>
      </c>
      <c r="CE47" s="1">
        <f t="shared" si="22"/>
        <v>45</v>
      </c>
      <c r="CF47" t="str">
        <f t="shared" si="39"/>
        <v>79079600230000120449B704</v>
      </c>
    </row>
    <row r="48" spans="1:84">
      <c r="A48" t="b">
        <f t="shared" si="1"/>
        <v>1</v>
      </c>
      <c r="C48" s="44" t="str">
        <f t="shared" si="23"/>
        <v>77</v>
      </c>
      <c r="D48" s="45" t="str">
        <f>INDEX(Text!$E$2:$E$160,HEX2DEC(C48))</f>
        <v>Steel Hawk</v>
      </c>
      <c r="E48" s="110">
        <f t="shared" ref="E48" si="48">E47*1.5</f>
        <v>10500</v>
      </c>
      <c r="F48" s="111">
        <v>35</v>
      </c>
      <c r="G48" s="112"/>
      <c r="H48" s="113"/>
      <c r="I48" s="114">
        <v>1</v>
      </c>
      <c r="J48" s="131">
        <v>1</v>
      </c>
      <c r="K48" s="115">
        <v>1</v>
      </c>
      <c r="L48" s="115">
        <v>1</v>
      </c>
      <c r="M48" s="115"/>
      <c r="N48" s="115">
        <v>1</v>
      </c>
      <c r="O48" s="116">
        <f>MIN(15,INT('Static Data'!AR125/15))</f>
        <v>5</v>
      </c>
      <c r="P48" s="117">
        <f>MIN(15,INT('Static Data'!AT125/15))</f>
        <v>4</v>
      </c>
      <c r="Q48" s="118">
        <f>MIN(15,INT('Static Data'!AV125/15))</f>
        <v>8</v>
      </c>
      <c r="R48" s="119">
        <f>MIN(15,INT('Static Data'!AX125/15))</f>
        <v>7</v>
      </c>
      <c r="S48" s="120">
        <f>MIN(15,INT('Static Data'!AZ125/15))</f>
        <v>6</v>
      </c>
      <c r="T48" s="133">
        <v>9</v>
      </c>
      <c r="U48" s="121"/>
      <c r="V48" s="122"/>
      <c r="W48" s="121"/>
      <c r="X48" s="122">
        <v>1</v>
      </c>
      <c r="Y48" s="121"/>
      <c r="Z48" s="122"/>
      <c r="AA48" s="121"/>
      <c r="AB48" s="122"/>
      <c r="AC48" s="121"/>
      <c r="AD48" s="122"/>
      <c r="AE48" s="121">
        <v>1</v>
      </c>
      <c r="AF48" s="122"/>
      <c r="AG48" s="121">
        <v>1</v>
      </c>
      <c r="AH48" s="122"/>
      <c r="AI48" s="121">
        <v>1</v>
      </c>
      <c r="AJ48" s="121"/>
      <c r="AK48" s="51">
        <f t="shared" si="24"/>
        <v>0</v>
      </c>
      <c r="AL48" s="51">
        <f t="shared" si="32"/>
        <v>30</v>
      </c>
      <c r="AM48" s="51">
        <f t="shared" si="33"/>
        <v>4</v>
      </c>
      <c r="BL48" s="1" t="str">
        <f t="shared" si="13"/>
        <v>77</v>
      </c>
      <c r="BM48" s="1">
        <f>ROW()</f>
        <v>48</v>
      </c>
      <c r="BO48" s="1" t="str">
        <f t="shared" si="14"/>
        <v>77</v>
      </c>
      <c r="BP48" s="1" t="str">
        <f t="shared" si="15"/>
        <v>08</v>
      </c>
      <c r="BQ48" s="1" t="str">
        <f t="shared" si="34"/>
        <v>6900</v>
      </c>
      <c r="BR48" s="1" t="str">
        <f t="shared" si="35"/>
        <v>2300</v>
      </c>
      <c r="BS48" s="43" t="str">
        <f t="shared" si="36"/>
        <v>0854</v>
      </c>
      <c r="BT48" s="1" t="str">
        <f t="shared" si="16"/>
        <v>45</v>
      </c>
      <c r="BU48" s="1" t="str">
        <f t="shared" si="17"/>
        <v>78</v>
      </c>
      <c r="BV48" s="1" t="str">
        <f t="shared" si="18"/>
        <v>B6</v>
      </c>
      <c r="BW48" s="43" t="str">
        <f t="shared" si="19"/>
        <v>04</v>
      </c>
      <c r="BY48" t="str">
        <f t="shared" si="37"/>
        <v>0069</v>
      </c>
      <c r="BZ48" t="str">
        <f t="shared" si="20"/>
        <v>0023</v>
      </c>
      <c r="CB48" s="1">
        <f t="shared" si="38"/>
        <v>43</v>
      </c>
      <c r="CC48" s="9" t="str">
        <f t="shared" si="21"/>
        <v>77086900230008544578B604</v>
      </c>
      <c r="CE48" s="1">
        <f t="shared" si="22"/>
        <v>46</v>
      </c>
      <c r="CF48" t="str">
        <f t="shared" si="39"/>
        <v>7A0BE100230000700559B704</v>
      </c>
    </row>
    <row r="49" spans="1:84">
      <c r="A49" t="b">
        <f t="shared" si="1"/>
        <v>1</v>
      </c>
      <c r="C49" s="44" t="str">
        <f t="shared" si="23"/>
        <v>78</v>
      </c>
      <c r="D49" s="45" t="str">
        <f>INDEX(Text!$E$2:$E$160,HEX2DEC(C49))</f>
        <v>Cocatoris</v>
      </c>
      <c r="E49" s="110">
        <f t="shared" ref="E49" si="49">E48*2</f>
        <v>21000</v>
      </c>
      <c r="F49" s="111">
        <v>35</v>
      </c>
      <c r="G49" s="112"/>
      <c r="H49" s="113"/>
      <c r="I49" s="114">
        <v>1</v>
      </c>
      <c r="J49" s="131">
        <v>1</v>
      </c>
      <c r="K49" s="115">
        <v>1</v>
      </c>
      <c r="L49" s="115">
        <v>1</v>
      </c>
      <c r="M49" s="115"/>
      <c r="N49" s="115">
        <v>1</v>
      </c>
      <c r="O49" s="116">
        <f>MIN(15,INT('Static Data'!AR126/15))</f>
        <v>6</v>
      </c>
      <c r="P49" s="117">
        <f>MIN(15,INT('Static Data'!AT126/15))</f>
        <v>0</v>
      </c>
      <c r="Q49" s="118">
        <f>MIN(15,INT('Static Data'!AV126/15))</f>
        <v>9</v>
      </c>
      <c r="R49" s="119">
        <f>MIN(15,INT('Static Data'!AX126/15))</f>
        <v>10</v>
      </c>
      <c r="S49" s="120">
        <f>MIN(15,INT('Static Data'!AZ126/15))</f>
        <v>6</v>
      </c>
      <c r="T49" s="133">
        <v>14</v>
      </c>
      <c r="U49" s="121"/>
      <c r="V49" s="122"/>
      <c r="W49" s="121"/>
      <c r="X49" s="122"/>
      <c r="Y49" s="121"/>
      <c r="Z49" s="122">
        <v>1</v>
      </c>
      <c r="AA49" s="121"/>
      <c r="AB49" s="122"/>
      <c r="AC49" s="121"/>
      <c r="AD49" s="122"/>
      <c r="AE49" s="121"/>
      <c r="AF49" s="122"/>
      <c r="AG49" s="121">
        <v>1</v>
      </c>
      <c r="AH49" s="122"/>
      <c r="AI49" s="121"/>
      <c r="AJ49" s="121"/>
      <c r="AK49" s="51">
        <f t="shared" si="24"/>
        <v>0</v>
      </c>
      <c r="AL49" s="51">
        <f t="shared" si="32"/>
        <v>31</v>
      </c>
      <c r="AM49" s="51">
        <f t="shared" si="33"/>
        <v>2</v>
      </c>
      <c r="BL49" s="1" t="str">
        <f t="shared" si="13"/>
        <v>78</v>
      </c>
      <c r="BM49" s="1">
        <f>ROW()</f>
        <v>49</v>
      </c>
      <c r="BO49" s="1" t="str">
        <f t="shared" si="14"/>
        <v>78</v>
      </c>
      <c r="BP49" s="1" t="str">
        <f t="shared" si="15"/>
        <v>0D</v>
      </c>
      <c r="BQ49" s="1" t="str">
        <f t="shared" si="34"/>
        <v>D200</v>
      </c>
      <c r="BR49" s="1" t="str">
        <f t="shared" si="35"/>
        <v>2300</v>
      </c>
      <c r="BS49" s="43" t="str">
        <f t="shared" si="36"/>
        <v>2010</v>
      </c>
      <c r="BT49" s="1" t="str">
        <f t="shared" si="16"/>
        <v>06</v>
      </c>
      <c r="BU49" s="1" t="str">
        <f t="shared" si="17"/>
        <v>A9</v>
      </c>
      <c r="BV49" s="1" t="str">
        <f t="shared" si="18"/>
        <v>B6</v>
      </c>
      <c r="BW49" s="43" t="str">
        <f t="shared" si="19"/>
        <v>04</v>
      </c>
      <c r="BY49" t="str">
        <f t="shared" si="37"/>
        <v>00D2</v>
      </c>
      <c r="BZ49" t="str">
        <f t="shared" si="20"/>
        <v>0023</v>
      </c>
      <c r="CB49" s="1">
        <f t="shared" si="38"/>
        <v>44</v>
      </c>
      <c r="CC49" s="9" t="str">
        <f t="shared" si="21"/>
        <v>780DD2002300201006A9B604</v>
      </c>
      <c r="CE49" s="1">
        <f t="shared" si="22"/>
        <v>47</v>
      </c>
      <c r="CF49" t="str">
        <f t="shared" si="39"/>
        <v>7B0EC2012300004005A9B704</v>
      </c>
    </row>
    <row r="50" spans="1:84">
      <c r="A50" t="b">
        <f t="shared" si="1"/>
        <v>1</v>
      </c>
      <c r="C50" s="44" t="str">
        <f t="shared" si="23"/>
        <v>79</v>
      </c>
      <c r="D50" s="45" t="str">
        <f>INDEX(Text!$E$2:$E$160,HEX2DEC(C50))</f>
        <v>Uribo</v>
      </c>
      <c r="E50" s="110">
        <v>15000</v>
      </c>
      <c r="F50" s="111">
        <v>35</v>
      </c>
      <c r="G50" s="112"/>
      <c r="H50" s="113"/>
      <c r="I50" s="114">
        <v>1</v>
      </c>
      <c r="J50" s="131">
        <v>1</v>
      </c>
      <c r="K50" s="115">
        <v>1</v>
      </c>
      <c r="L50" s="115">
        <v>1</v>
      </c>
      <c r="M50" s="115"/>
      <c r="N50" s="115">
        <v>1</v>
      </c>
      <c r="O50" s="116">
        <f>MIN(15,INT('Static Data'!AR127/15))</f>
        <v>4</v>
      </c>
      <c r="P50" s="117">
        <f>MIN(15,INT('Static Data'!AT127/15))</f>
        <v>0</v>
      </c>
      <c r="Q50" s="118">
        <f>MIN(15,INT('Static Data'!AV127/15))</f>
        <v>9</v>
      </c>
      <c r="R50" s="119">
        <f>MIN(15,INT('Static Data'!AX127/15))</f>
        <v>4</v>
      </c>
      <c r="S50" s="120">
        <f>MIN(15,INT('Static Data'!AZ127/15))</f>
        <v>7</v>
      </c>
      <c r="T50" s="133">
        <v>8</v>
      </c>
      <c r="U50" s="121"/>
      <c r="V50" s="122"/>
      <c r="W50" s="121"/>
      <c r="X50" s="122"/>
      <c r="Y50" s="121"/>
      <c r="Z50" s="122"/>
      <c r="AA50" s="121"/>
      <c r="AB50" s="122"/>
      <c r="AC50" s="121"/>
      <c r="AD50" s="122">
        <v>1</v>
      </c>
      <c r="AE50" s="121"/>
      <c r="AF50" s="122"/>
      <c r="AG50" s="121">
        <v>1</v>
      </c>
      <c r="AH50" s="122"/>
      <c r="AI50" s="121"/>
      <c r="AJ50" s="121"/>
      <c r="AK50" s="51">
        <f t="shared" si="24"/>
        <v>0</v>
      </c>
      <c r="AL50" s="51">
        <f t="shared" si="32"/>
        <v>24</v>
      </c>
      <c r="AM50" s="51">
        <f t="shared" si="33"/>
        <v>2</v>
      </c>
      <c r="BL50" s="1" t="str">
        <f t="shared" si="13"/>
        <v>79</v>
      </c>
      <c r="BM50" s="1">
        <f>ROW()</f>
        <v>50</v>
      </c>
      <c r="BO50" s="1" t="str">
        <f t="shared" si="14"/>
        <v>79</v>
      </c>
      <c r="BP50" s="1" t="str">
        <f t="shared" si="15"/>
        <v>07</v>
      </c>
      <c r="BQ50" s="1" t="str">
        <f t="shared" si="34"/>
        <v>9600</v>
      </c>
      <c r="BR50" s="1" t="str">
        <f t="shared" si="35"/>
        <v>2300</v>
      </c>
      <c r="BS50" s="43" t="str">
        <f t="shared" si="36"/>
        <v>0012</v>
      </c>
      <c r="BT50" s="1" t="str">
        <f t="shared" si="16"/>
        <v>04</v>
      </c>
      <c r="BU50" s="1" t="str">
        <f t="shared" si="17"/>
        <v>49</v>
      </c>
      <c r="BV50" s="1" t="str">
        <f t="shared" si="18"/>
        <v>B7</v>
      </c>
      <c r="BW50" s="43" t="str">
        <f t="shared" si="19"/>
        <v>04</v>
      </c>
      <c r="BY50" t="str">
        <f t="shared" si="37"/>
        <v>0096</v>
      </c>
      <c r="BZ50" t="str">
        <f t="shared" si="20"/>
        <v>0023</v>
      </c>
      <c r="CB50" s="1">
        <f t="shared" si="38"/>
        <v>45</v>
      </c>
      <c r="CC50" s="9" t="str">
        <f t="shared" si="21"/>
        <v>79079600230000120449B704</v>
      </c>
      <c r="CE50" s="1">
        <f t="shared" si="22"/>
        <v>48</v>
      </c>
      <c r="CF50" t="str">
        <f t="shared" si="39"/>
        <v>7C05780023000240AA66B604</v>
      </c>
    </row>
    <row r="51" spans="1:84">
      <c r="A51" t="b">
        <f t="shared" si="1"/>
        <v>1</v>
      </c>
      <c r="C51" s="44" t="str">
        <f t="shared" si="23"/>
        <v>7A</v>
      </c>
      <c r="D51" s="45" t="str">
        <f>INDEX(Text!$E$2:$E$160,HEX2DEC(C51))</f>
        <v>Porky</v>
      </c>
      <c r="E51" s="110">
        <f t="shared" ref="E51" si="50">E50*1.5</f>
        <v>22500</v>
      </c>
      <c r="F51" s="111">
        <v>35</v>
      </c>
      <c r="G51" s="112"/>
      <c r="H51" s="113"/>
      <c r="I51" s="114">
        <v>1</v>
      </c>
      <c r="J51" s="131">
        <v>1</v>
      </c>
      <c r="K51" s="115">
        <v>1</v>
      </c>
      <c r="L51" s="115">
        <v>1</v>
      </c>
      <c r="M51" s="115"/>
      <c r="N51" s="115">
        <v>1</v>
      </c>
      <c r="O51" s="116">
        <f>MIN(15,INT('Static Data'!AR128/15))</f>
        <v>5</v>
      </c>
      <c r="P51" s="117">
        <f>MIN(15,INT('Static Data'!AT128/15))</f>
        <v>0</v>
      </c>
      <c r="Q51" s="118">
        <f>MIN(15,INT('Static Data'!AV128/15))</f>
        <v>9</v>
      </c>
      <c r="R51" s="119">
        <f>MIN(15,INT('Static Data'!AX128/15))</f>
        <v>5</v>
      </c>
      <c r="S51" s="120">
        <f>MIN(15,INT('Static Data'!AZ128/15))</f>
        <v>7</v>
      </c>
      <c r="T51" s="133">
        <v>12</v>
      </c>
      <c r="U51" s="121"/>
      <c r="V51" s="122"/>
      <c r="W51" s="121"/>
      <c r="X51" s="122"/>
      <c r="Y51" s="121"/>
      <c r="Z51" s="122"/>
      <c r="AA51" s="121"/>
      <c r="AB51" s="122"/>
      <c r="AC51" s="121"/>
      <c r="AD51" s="122"/>
      <c r="AE51" s="121"/>
      <c r="AF51" s="122"/>
      <c r="AG51" s="121">
        <v>1</v>
      </c>
      <c r="AH51" s="122">
        <v>1</v>
      </c>
      <c r="AI51" s="121">
        <v>1</v>
      </c>
      <c r="AJ51" s="121"/>
      <c r="AK51" s="51">
        <f t="shared" si="24"/>
        <v>0</v>
      </c>
      <c r="AL51" s="51">
        <f t="shared" si="32"/>
        <v>26</v>
      </c>
      <c r="AM51" s="51">
        <f t="shared" si="33"/>
        <v>3</v>
      </c>
      <c r="BL51" s="1" t="str">
        <f t="shared" si="13"/>
        <v>7A</v>
      </c>
      <c r="BM51" s="1">
        <f>ROW()</f>
        <v>51</v>
      </c>
      <c r="BO51" s="1" t="str">
        <f t="shared" si="14"/>
        <v>7A</v>
      </c>
      <c r="BP51" s="1" t="str">
        <f t="shared" si="15"/>
        <v>0B</v>
      </c>
      <c r="BQ51" s="1" t="str">
        <f t="shared" si="34"/>
        <v>E100</v>
      </c>
      <c r="BR51" s="1" t="str">
        <f t="shared" si="35"/>
        <v>2300</v>
      </c>
      <c r="BS51" s="43" t="str">
        <f t="shared" si="36"/>
        <v>0070</v>
      </c>
      <c r="BT51" s="1" t="str">
        <f t="shared" si="16"/>
        <v>05</v>
      </c>
      <c r="BU51" s="1" t="str">
        <f t="shared" si="17"/>
        <v>59</v>
      </c>
      <c r="BV51" s="1" t="str">
        <f t="shared" si="18"/>
        <v>B7</v>
      </c>
      <c r="BW51" s="43" t="str">
        <f t="shared" si="19"/>
        <v>04</v>
      </c>
      <c r="BY51" t="str">
        <f t="shared" si="37"/>
        <v>00E1</v>
      </c>
      <c r="BZ51" t="str">
        <f t="shared" si="20"/>
        <v>0023</v>
      </c>
      <c r="CB51" s="1">
        <f t="shared" si="38"/>
        <v>46</v>
      </c>
      <c r="CC51" s="9" t="str">
        <f t="shared" si="21"/>
        <v>7A0BE100230000700559B704</v>
      </c>
      <c r="CE51" s="1">
        <f t="shared" si="22"/>
        <v>49</v>
      </c>
      <c r="CF51" t="str">
        <f t="shared" si="39"/>
        <v>7D09B40023000200C856B604</v>
      </c>
    </row>
    <row r="52" spans="1:84">
      <c r="A52" t="b">
        <f t="shared" si="1"/>
        <v>1</v>
      </c>
      <c r="C52" s="44" t="str">
        <f t="shared" si="23"/>
        <v>7B</v>
      </c>
      <c r="D52" s="45" t="str">
        <f>INDEX(Text!$E$2:$E$160,HEX2DEC(C52))</f>
        <v>Wildbow</v>
      </c>
      <c r="E52" s="110">
        <f t="shared" ref="E52" si="51">E51*2</f>
        <v>45000</v>
      </c>
      <c r="F52" s="111">
        <v>35</v>
      </c>
      <c r="G52" s="112"/>
      <c r="H52" s="113"/>
      <c r="I52" s="114">
        <v>1</v>
      </c>
      <c r="J52" s="131">
        <v>1</v>
      </c>
      <c r="K52" s="115">
        <v>1</v>
      </c>
      <c r="L52" s="115">
        <v>1</v>
      </c>
      <c r="M52" s="115"/>
      <c r="N52" s="115">
        <v>1</v>
      </c>
      <c r="O52" s="116">
        <f>MIN(15,INT('Static Data'!AR129/15))</f>
        <v>5</v>
      </c>
      <c r="P52" s="117">
        <f>MIN(15,INT('Static Data'!AT129/15))</f>
        <v>0</v>
      </c>
      <c r="Q52" s="118">
        <f>MIN(15,INT('Static Data'!AV129/15))</f>
        <v>9</v>
      </c>
      <c r="R52" s="119">
        <f>MIN(15,INT('Static Data'!AX129/15))</f>
        <v>10</v>
      </c>
      <c r="S52" s="120">
        <f>MIN(15,INT('Static Data'!AZ129/15))</f>
        <v>7</v>
      </c>
      <c r="T52" s="133">
        <v>15</v>
      </c>
      <c r="U52" s="121"/>
      <c r="V52" s="122"/>
      <c r="W52" s="121"/>
      <c r="X52" s="122"/>
      <c r="Y52" s="121"/>
      <c r="Z52" s="122"/>
      <c r="AA52" s="121"/>
      <c r="AB52" s="122"/>
      <c r="AC52" s="121"/>
      <c r="AD52" s="122"/>
      <c r="AE52" s="121"/>
      <c r="AF52" s="122"/>
      <c r="AG52" s="121"/>
      <c r="AH52" s="122"/>
      <c r="AI52" s="121">
        <v>1</v>
      </c>
      <c r="AJ52" s="121"/>
      <c r="AK52" s="51">
        <f t="shared" si="24"/>
        <v>0</v>
      </c>
      <c r="AL52" s="51">
        <f t="shared" si="32"/>
        <v>31</v>
      </c>
      <c r="AM52" s="51">
        <f t="shared" si="33"/>
        <v>1</v>
      </c>
      <c r="BL52" s="1" t="str">
        <f t="shared" si="13"/>
        <v>7B</v>
      </c>
      <c r="BM52" s="1">
        <f>ROW()</f>
        <v>52</v>
      </c>
      <c r="BO52" s="1" t="str">
        <f t="shared" si="14"/>
        <v>7B</v>
      </c>
      <c r="BP52" s="1" t="str">
        <f t="shared" si="15"/>
        <v>0E</v>
      </c>
      <c r="BQ52" s="1" t="str">
        <f t="shared" si="34"/>
        <v>C201</v>
      </c>
      <c r="BR52" s="1" t="str">
        <f t="shared" si="35"/>
        <v>2300</v>
      </c>
      <c r="BS52" s="43" t="str">
        <f t="shared" si="36"/>
        <v>0040</v>
      </c>
      <c r="BT52" s="1" t="str">
        <f t="shared" si="16"/>
        <v>05</v>
      </c>
      <c r="BU52" s="1" t="str">
        <f t="shared" si="17"/>
        <v>A9</v>
      </c>
      <c r="BV52" s="1" t="str">
        <f t="shared" si="18"/>
        <v>B7</v>
      </c>
      <c r="BW52" s="43" t="str">
        <f t="shared" si="19"/>
        <v>04</v>
      </c>
      <c r="BY52" t="str">
        <f t="shared" si="37"/>
        <v>01C2</v>
      </c>
      <c r="BZ52" t="str">
        <f t="shared" si="20"/>
        <v>0023</v>
      </c>
      <c r="CB52" s="1">
        <f t="shared" si="38"/>
        <v>47</v>
      </c>
      <c r="CC52" s="9" t="str">
        <f t="shared" si="21"/>
        <v>7B0EC2012300004005A9B704</v>
      </c>
      <c r="CE52" s="1">
        <f t="shared" si="22"/>
        <v>50</v>
      </c>
      <c r="CF52" t="str">
        <f t="shared" si="39"/>
        <v>7F046E00230004000987B604</v>
      </c>
    </row>
    <row r="53" spans="1:84">
      <c r="A53" t="b">
        <f t="shared" si="1"/>
        <v>1</v>
      </c>
      <c r="C53" s="44" t="str">
        <f t="shared" si="23"/>
        <v>7C</v>
      </c>
      <c r="D53" s="45" t="str">
        <f>INDEX(Text!$E$2:$E$160,HEX2DEC(C53))</f>
        <v>Woodman</v>
      </c>
      <c r="E53" s="110">
        <v>12000</v>
      </c>
      <c r="F53" s="111">
        <v>35</v>
      </c>
      <c r="G53" s="112"/>
      <c r="H53" s="113"/>
      <c r="I53" s="114">
        <v>1</v>
      </c>
      <c r="J53" s="131">
        <v>1</v>
      </c>
      <c r="K53" s="115">
        <v>1</v>
      </c>
      <c r="L53" s="115">
        <v>1</v>
      </c>
      <c r="M53" s="115"/>
      <c r="N53" s="115">
        <v>1</v>
      </c>
      <c r="O53" s="116">
        <f>MIN(15,INT('Static Data'!AR130/15))</f>
        <v>10</v>
      </c>
      <c r="P53" s="117">
        <f>MIN(15,INT('Static Data'!AT130/15))</f>
        <v>10</v>
      </c>
      <c r="Q53" s="118">
        <f>MIN(15,INT('Static Data'!AV130/15))</f>
        <v>6</v>
      </c>
      <c r="R53" s="119">
        <f>MIN(15,INT('Static Data'!AX130/15))</f>
        <v>6</v>
      </c>
      <c r="S53" s="120">
        <f>MIN(15,INT('Static Data'!AZ130/15))</f>
        <v>6</v>
      </c>
      <c r="T53" s="133">
        <v>6</v>
      </c>
      <c r="U53" s="121"/>
      <c r="V53" s="122">
        <v>1</v>
      </c>
      <c r="W53" s="121"/>
      <c r="X53" s="122"/>
      <c r="Y53" s="121"/>
      <c r="Z53" s="122"/>
      <c r="AA53" s="121"/>
      <c r="AB53" s="122"/>
      <c r="AC53" s="121"/>
      <c r="AD53" s="122"/>
      <c r="AE53" s="121"/>
      <c r="AF53" s="122"/>
      <c r="AG53" s="121"/>
      <c r="AH53" s="122"/>
      <c r="AI53" s="121">
        <v>1</v>
      </c>
      <c r="AJ53" s="121"/>
      <c r="AK53" s="51">
        <f t="shared" si="24"/>
        <v>0</v>
      </c>
      <c r="AL53" s="51">
        <f t="shared" si="32"/>
        <v>38</v>
      </c>
      <c r="AM53" s="51">
        <f t="shared" si="33"/>
        <v>2</v>
      </c>
      <c r="BL53" s="1" t="str">
        <f t="shared" si="13"/>
        <v>7C</v>
      </c>
      <c r="BM53" s="1">
        <f>ROW()</f>
        <v>53</v>
      </c>
      <c r="BO53" s="1" t="str">
        <f t="shared" si="14"/>
        <v>7C</v>
      </c>
      <c r="BP53" s="1" t="str">
        <f t="shared" si="15"/>
        <v>05</v>
      </c>
      <c r="BQ53" s="1" t="str">
        <f t="shared" si="34"/>
        <v>7800</v>
      </c>
      <c r="BR53" s="1" t="str">
        <f t="shared" si="35"/>
        <v>2300</v>
      </c>
      <c r="BS53" s="43" t="str">
        <f t="shared" si="36"/>
        <v>0240</v>
      </c>
      <c r="BT53" s="1" t="str">
        <f t="shared" si="16"/>
        <v>AA</v>
      </c>
      <c r="BU53" s="1" t="str">
        <f t="shared" si="17"/>
        <v>66</v>
      </c>
      <c r="BV53" s="1" t="str">
        <f t="shared" si="18"/>
        <v>B6</v>
      </c>
      <c r="BW53" s="43" t="str">
        <f t="shared" si="19"/>
        <v>04</v>
      </c>
      <c r="BY53" t="str">
        <f t="shared" si="37"/>
        <v>0078</v>
      </c>
      <c r="BZ53" t="str">
        <f t="shared" si="20"/>
        <v>0023</v>
      </c>
      <c r="CB53" s="1">
        <f t="shared" si="38"/>
        <v>48</v>
      </c>
      <c r="CC53" s="9" t="str">
        <f t="shared" si="21"/>
        <v>7C05780023000240AA66B604</v>
      </c>
      <c r="CE53" s="1">
        <f t="shared" si="22"/>
        <v>51</v>
      </c>
      <c r="CF53" t="str">
        <f t="shared" si="39"/>
        <v>8006A500230001000AA7B604</v>
      </c>
    </row>
    <row r="54" spans="1:84">
      <c r="A54" t="b">
        <f t="shared" si="1"/>
        <v>1</v>
      </c>
      <c r="C54" s="44" t="str">
        <f t="shared" si="23"/>
        <v>7D</v>
      </c>
      <c r="D54" s="45" t="str">
        <f>INDEX(Text!$E$2:$E$160,HEX2DEC(C54))</f>
        <v>Trent</v>
      </c>
      <c r="E54" s="110">
        <f t="shared" ref="E54" si="52">E53*1.5</f>
        <v>18000</v>
      </c>
      <c r="F54" s="111">
        <v>35</v>
      </c>
      <c r="G54" s="112"/>
      <c r="H54" s="113"/>
      <c r="I54" s="114">
        <v>1</v>
      </c>
      <c r="J54" s="131">
        <v>1</v>
      </c>
      <c r="K54" s="115">
        <v>1</v>
      </c>
      <c r="L54" s="115">
        <v>1</v>
      </c>
      <c r="M54" s="115"/>
      <c r="N54" s="115">
        <v>1</v>
      </c>
      <c r="O54" s="116">
        <f>MIN(15,INT('Static Data'!AR131/15))</f>
        <v>8</v>
      </c>
      <c r="P54" s="117">
        <f>MIN(15,INT('Static Data'!AT131/15))</f>
        <v>12</v>
      </c>
      <c r="Q54" s="118">
        <f>MIN(15,INT('Static Data'!AV131/15))</f>
        <v>6</v>
      </c>
      <c r="R54" s="119">
        <f>MIN(15,INT('Static Data'!AX131/15))</f>
        <v>5</v>
      </c>
      <c r="S54" s="120">
        <f>MIN(15,INT('Static Data'!AZ131/15))</f>
        <v>6</v>
      </c>
      <c r="T54" s="133">
        <v>10</v>
      </c>
      <c r="U54" s="121"/>
      <c r="V54" s="122">
        <v>1</v>
      </c>
      <c r="W54" s="121"/>
      <c r="X54" s="122"/>
      <c r="Y54" s="121"/>
      <c r="Z54" s="122"/>
      <c r="AA54" s="121"/>
      <c r="AB54" s="122"/>
      <c r="AC54" s="121"/>
      <c r="AD54" s="122"/>
      <c r="AE54" s="121"/>
      <c r="AF54" s="122"/>
      <c r="AG54" s="121"/>
      <c r="AH54" s="122"/>
      <c r="AI54" s="121"/>
      <c r="AJ54" s="121"/>
      <c r="AK54" s="51">
        <f t="shared" si="24"/>
        <v>0</v>
      </c>
      <c r="AL54" s="51">
        <f t="shared" si="32"/>
        <v>37</v>
      </c>
      <c r="AM54" s="51">
        <f t="shared" si="33"/>
        <v>1</v>
      </c>
      <c r="BL54" s="1" t="str">
        <f t="shared" si="13"/>
        <v>7D</v>
      </c>
      <c r="BM54" s="1">
        <f>ROW()</f>
        <v>54</v>
      </c>
      <c r="BO54" s="1" t="str">
        <f t="shared" si="14"/>
        <v>7D</v>
      </c>
      <c r="BP54" s="1" t="str">
        <f t="shared" si="15"/>
        <v>09</v>
      </c>
      <c r="BQ54" s="1" t="str">
        <f t="shared" si="34"/>
        <v>B400</v>
      </c>
      <c r="BR54" s="1" t="str">
        <f t="shared" si="35"/>
        <v>2300</v>
      </c>
      <c r="BS54" s="43" t="str">
        <f t="shared" si="36"/>
        <v>0200</v>
      </c>
      <c r="BT54" s="1" t="str">
        <f t="shared" si="16"/>
        <v>C8</v>
      </c>
      <c r="BU54" s="1" t="str">
        <f t="shared" si="17"/>
        <v>56</v>
      </c>
      <c r="BV54" s="1" t="str">
        <f t="shared" si="18"/>
        <v>B6</v>
      </c>
      <c r="BW54" s="43" t="str">
        <f t="shared" si="19"/>
        <v>04</v>
      </c>
      <c r="BY54" t="str">
        <f t="shared" si="37"/>
        <v>00B4</v>
      </c>
      <c r="BZ54" t="str">
        <f t="shared" si="20"/>
        <v>0023</v>
      </c>
      <c r="CB54" s="1">
        <f t="shared" si="38"/>
        <v>49</v>
      </c>
      <c r="CC54" s="9" t="str">
        <f t="shared" si="21"/>
        <v>7D09B40023000200C856B604</v>
      </c>
      <c r="CE54" s="1">
        <f t="shared" si="22"/>
        <v>52</v>
      </c>
      <c r="CF54" t="str">
        <f t="shared" si="39"/>
        <v>810B4A01230020000AB8B604</v>
      </c>
    </row>
    <row r="55" spans="1:84">
      <c r="A55" t="b">
        <f t="shared" si="1"/>
        <v>0</v>
      </c>
      <c r="C55" s="44" t="str">
        <f t="shared" si="23"/>
        <v>7E</v>
      </c>
      <c r="D55" s="45" t="str">
        <f>INDEX(Text!$E$2:$E$160,HEX2DEC(C55))</f>
        <v>Taiju</v>
      </c>
      <c r="E55" s="110">
        <f t="shared" ref="E55" si="53">E54*2</f>
        <v>36000</v>
      </c>
      <c r="F55" s="111">
        <v>35</v>
      </c>
      <c r="G55" s="112"/>
      <c r="H55" s="113"/>
      <c r="I55" s="114">
        <v>1</v>
      </c>
      <c r="J55" s="131">
        <v>1</v>
      </c>
      <c r="K55" s="115">
        <v>1</v>
      </c>
      <c r="L55" s="115">
        <v>1</v>
      </c>
      <c r="M55" s="115"/>
      <c r="N55" s="115">
        <v>1</v>
      </c>
      <c r="O55" s="116">
        <f>MIN(15,INT('Static Data'!AR132/15))</f>
        <v>11</v>
      </c>
      <c r="P55" s="117">
        <f>MIN(15,INT('Static Data'!AT132/15))</f>
        <v>10</v>
      </c>
      <c r="Q55" s="118">
        <f>MIN(15,INT('Static Data'!AV132/15))</f>
        <v>6</v>
      </c>
      <c r="R55" s="119">
        <f>MIN(15,INT('Static Data'!AX132/15))</f>
        <v>6</v>
      </c>
      <c r="S55" s="120">
        <f>MIN(15,INT('Static Data'!AZ132/15))</f>
        <v>6</v>
      </c>
      <c r="T55" s="133">
        <v>14</v>
      </c>
      <c r="U55" s="121"/>
      <c r="V55" s="122"/>
      <c r="W55" s="121"/>
      <c r="X55" s="122"/>
      <c r="Y55" s="121"/>
      <c r="Z55" s="122"/>
      <c r="AA55" s="121"/>
      <c r="AB55" s="122"/>
      <c r="AC55" s="121"/>
      <c r="AD55" s="122"/>
      <c r="AE55" s="121"/>
      <c r="AF55" s="122"/>
      <c r="AG55" s="121"/>
      <c r="AH55" s="122"/>
      <c r="AI55" s="121"/>
      <c r="AJ55" s="121"/>
      <c r="AK55" s="51">
        <f t="shared" si="24"/>
        <v>0</v>
      </c>
      <c r="AL55" s="51">
        <f t="shared" si="32"/>
        <v>39</v>
      </c>
      <c r="AM55" s="51">
        <f t="shared" si="33"/>
        <v>0</v>
      </c>
      <c r="BL55" s="1" t="str">
        <f t="shared" si="13"/>
        <v>7E</v>
      </c>
      <c r="BM55" s="1">
        <f>ROW()</f>
        <v>55</v>
      </c>
      <c r="BO55" s="1" t="str">
        <f t="shared" si="14"/>
        <v>7E</v>
      </c>
      <c r="BP55" s="1" t="str">
        <f t="shared" si="15"/>
        <v>0D</v>
      </c>
      <c r="BQ55" s="1" t="str">
        <f t="shared" si="34"/>
        <v>6801</v>
      </c>
      <c r="BR55" s="1" t="str">
        <f t="shared" si="35"/>
        <v>2300</v>
      </c>
      <c r="BS55" s="43" t="str">
        <f t="shared" si="36"/>
        <v>0000</v>
      </c>
      <c r="BT55" s="1" t="str">
        <f t="shared" si="16"/>
        <v>AB</v>
      </c>
      <c r="BU55" s="1" t="str">
        <f t="shared" si="17"/>
        <v>66</v>
      </c>
      <c r="BV55" s="1" t="str">
        <f t="shared" si="18"/>
        <v>B6</v>
      </c>
      <c r="BW55" s="43" t="str">
        <f t="shared" si="19"/>
        <v>04</v>
      </c>
      <c r="BY55" t="str">
        <f t="shared" si="37"/>
        <v>0168</v>
      </c>
      <c r="BZ55" t="str">
        <f t="shared" si="20"/>
        <v>0023</v>
      </c>
      <c r="CB55" s="1">
        <f t="shared" si="38"/>
        <v>49</v>
      </c>
      <c r="CC55" s="9" t="str">
        <f t="shared" si="21"/>
        <v>7E0D680123000000AB66B604</v>
      </c>
      <c r="CE55" s="1">
        <f t="shared" si="22"/>
        <v>53</v>
      </c>
      <c r="CF55" t="str">
        <f t="shared" si="39"/>
        <v>8207FA00230000081B76B604</v>
      </c>
    </row>
    <row r="56" spans="1:84">
      <c r="A56" t="b">
        <f t="shared" si="1"/>
        <v>1</v>
      </c>
      <c r="C56" s="44" t="str">
        <f t="shared" si="23"/>
        <v>7F</v>
      </c>
      <c r="D56" s="45" t="str">
        <f>INDEX(Text!$E$2:$E$160,HEX2DEC(C56))</f>
        <v>Bull Demon</v>
      </c>
      <c r="E56" s="110">
        <v>11000</v>
      </c>
      <c r="F56" s="111">
        <v>35</v>
      </c>
      <c r="G56" s="112"/>
      <c r="H56" s="113"/>
      <c r="I56" s="114">
        <v>1</v>
      </c>
      <c r="J56" s="131">
        <v>1</v>
      </c>
      <c r="K56" s="115">
        <v>1</v>
      </c>
      <c r="L56" s="115">
        <v>1</v>
      </c>
      <c r="M56" s="115"/>
      <c r="N56" s="115">
        <v>1</v>
      </c>
      <c r="O56" s="116">
        <f>MIN(15,INT('Static Data'!AR133/15))</f>
        <v>9</v>
      </c>
      <c r="P56" s="117">
        <f>MIN(15,INT('Static Data'!AT133/15))</f>
        <v>0</v>
      </c>
      <c r="Q56" s="118">
        <f>MIN(15,INT('Static Data'!AV133/15))</f>
        <v>7</v>
      </c>
      <c r="R56" s="119">
        <f>MIN(15,INT('Static Data'!AX133/15))</f>
        <v>8</v>
      </c>
      <c r="S56" s="120">
        <f>MIN(15,INT('Static Data'!AZ133/15))</f>
        <v>6</v>
      </c>
      <c r="T56" s="133">
        <v>5</v>
      </c>
      <c r="U56" s="121"/>
      <c r="V56" s="122"/>
      <c r="W56" s="121">
        <v>1</v>
      </c>
      <c r="X56" s="122"/>
      <c r="Y56" s="121"/>
      <c r="Z56" s="122"/>
      <c r="AA56" s="121"/>
      <c r="AB56" s="122"/>
      <c r="AC56" s="121"/>
      <c r="AD56" s="122"/>
      <c r="AE56" s="121"/>
      <c r="AF56" s="122"/>
      <c r="AG56" s="121"/>
      <c r="AH56" s="122"/>
      <c r="AI56" s="121"/>
      <c r="AJ56" s="121"/>
      <c r="AK56" s="51">
        <f t="shared" si="24"/>
        <v>0</v>
      </c>
      <c r="AL56" s="51">
        <f t="shared" si="32"/>
        <v>30</v>
      </c>
      <c r="AM56" s="51">
        <f t="shared" si="33"/>
        <v>1</v>
      </c>
      <c r="BL56" s="1" t="str">
        <f t="shared" si="13"/>
        <v>7F</v>
      </c>
      <c r="BM56" s="1">
        <f>ROW()</f>
        <v>56</v>
      </c>
      <c r="BO56" s="1" t="str">
        <f t="shared" si="14"/>
        <v>7F</v>
      </c>
      <c r="BP56" s="1" t="str">
        <f t="shared" si="15"/>
        <v>04</v>
      </c>
      <c r="BQ56" s="1" t="str">
        <f t="shared" si="34"/>
        <v>6E00</v>
      </c>
      <c r="BR56" s="1" t="str">
        <f t="shared" si="35"/>
        <v>2300</v>
      </c>
      <c r="BS56" s="43" t="str">
        <f t="shared" si="36"/>
        <v>0400</v>
      </c>
      <c r="BT56" s="1" t="str">
        <f t="shared" si="16"/>
        <v>09</v>
      </c>
      <c r="BU56" s="1" t="str">
        <f t="shared" si="17"/>
        <v>87</v>
      </c>
      <c r="BV56" s="1" t="str">
        <f t="shared" si="18"/>
        <v>B6</v>
      </c>
      <c r="BW56" s="43" t="str">
        <f t="shared" si="19"/>
        <v>04</v>
      </c>
      <c r="BY56" t="str">
        <f t="shared" si="37"/>
        <v>006E</v>
      </c>
      <c r="BZ56" t="str">
        <f t="shared" si="20"/>
        <v>0023</v>
      </c>
      <c r="CB56" s="1">
        <f t="shared" si="38"/>
        <v>50</v>
      </c>
      <c r="CC56" s="9" t="str">
        <f t="shared" si="21"/>
        <v>7F046E00230004000987B604</v>
      </c>
      <c r="CE56" s="1">
        <f t="shared" si="22"/>
        <v>54</v>
      </c>
      <c r="CF56" t="str">
        <f t="shared" si="39"/>
        <v>830B7701230000081976B704</v>
      </c>
    </row>
    <row r="57" spans="1:84">
      <c r="A57" t="b">
        <f t="shared" si="1"/>
        <v>1</v>
      </c>
      <c r="C57" s="44" t="str">
        <f t="shared" si="23"/>
        <v>80</v>
      </c>
      <c r="D57" s="45" t="str">
        <f>INDEX(Text!$E$2:$E$160,HEX2DEC(C57))</f>
        <v>Minitaurus</v>
      </c>
      <c r="E57" s="110">
        <f t="shared" ref="E57" si="54">E56*1.5</f>
        <v>16500</v>
      </c>
      <c r="F57" s="111">
        <v>35</v>
      </c>
      <c r="G57" s="112"/>
      <c r="H57" s="113"/>
      <c r="I57" s="114">
        <v>1</v>
      </c>
      <c r="J57" s="131">
        <v>1</v>
      </c>
      <c r="K57" s="115">
        <v>1</v>
      </c>
      <c r="L57" s="115">
        <v>1</v>
      </c>
      <c r="M57" s="115"/>
      <c r="N57" s="115">
        <v>1</v>
      </c>
      <c r="O57" s="116">
        <f>MIN(15,INT('Static Data'!AR134/15))</f>
        <v>10</v>
      </c>
      <c r="P57" s="117">
        <f>MIN(15,INT('Static Data'!AT134/15))</f>
        <v>0</v>
      </c>
      <c r="Q57" s="118">
        <f>MIN(15,INT('Static Data'!AV134/15))</f>
        <v>7</v>
      </c>
      <c r="R57" s="119">
        <f>MIN(15,INT('Static Data'!AX134/15))</f>
        <v>10</v>
      </c>
      <c r="S57" s="120">
        <f>MIN(15,INT('Static Data'!AZ134/15))</f>
        <v>6</v>
      </c>
      <c r="T57" s="133">
        <v>7</v>
      </c>
      <c r="U57" s="121">
        <v>1</v>
      </c>
      <c r="V57" s="122"/>
      <c r="W57" s="121"/>
      <c r="X57" s="122"/>
      <c r="Y57" s="121"/>
      <c r="Z57" s="122"/>
      <c r="AA57" s="121"/>
      <c r="AB57" s="122"/>
      <c r="AC57" s="121"/>
      <c r="AD57" s="122"/>
      <c r="AE57" s="121"/>
      <c r="AF57" s="122"/>
      <c r="AG57" s="121"/>
      <c r="AH57" s="122"/>
      <c r="AI57" s="121"/>
      <c r="AJ57" s="121"/>
      <c r="AK57" s="51">
        <f t="shared" si="24"/>
        <v>0</v>
      </c>
      <c r="AL57" s="51">
        <f t="shared" si="32"/>
        <v>33</v>
      </c>
      <c r="AM57" s="51">
        <f t="shared" si="33"/>
        <v>1</v>
      </c>
      <c r="BL57" s="1" t="str">
        <f t="shared" si="13"/>
        <v>80</v>
      </c>
      <c r="BM57" s="1">
        <f>ROW()</f>
        <v>57</v>
      </c>
      <c r="BO57" s="1" t="str">
        <f t="shared" si="14"/>
        <v>80</v>
      </c>
      <c r="BP57" s="1" t="str">
        <f t="shared" si="15"/>
        <v>06</v>
      </c>
      <c r="BQ57" s="1" t="str">
        <f t="shared" si="34"/>
        <v>A500</v>
      </c>
      <c r="BR57" s="1" t="str">
        <f t="shared" si="35"/>
        <v>2300</v>
      </c>
      <c r="BS57" s="43" t="str">
        <f t="shared" si="36"/>
        <v>0100</v>
      </c>
      <c r="BT57" s="1" t="str">
        <f t="shared" si="16"/>
        <v>0A</v>
      </c>
      <c r="BU57" s="1" t="str">
        <f t="shared" si="17"/>
        <v>A7</v>
      </c>
      <c r="BV57" s="1" t="str">
        <f t="shared" si="18"/>
        <v>B6</v>
      </c>
      <c r="BW57" s="43" t="str">
        <f t="shared" si="19"/>
        <v>04</v>
      </c>
      <c r="BY57" t="str">
        <f t="shared" si="37"/>
        <v>00A5</v>
      </c>
      <c r="BZ57" t="str">
        <f t="shared" si="20"/>
        <v>0023</v>
      </c>
      <c r="CB57" s="1">
        <f t="shared" si="38"/>
        <v>51</v>
      </c>
      <c r="CC57" s="9" t="str">
        <f t="shared" si="21"/>
        <v>8006A500230001000AA7B604</v>
      </c>
      <c r="CE57" s="1">
        <f t="shared" si="22"/>
        <v>55</v>
      </c>
      <c r="CF57" t="str">
        <f t="shared" si="39"/>
        <v>850B5E01230021008987B704</v>
      </c>
    </row>
    <row r="58" spans="1:84">
      <c r="A58" t="b">
        <f t="shared" si="1"/>
        <v>1</v>
      </c>
      <c r="C58" s="44" t="str">
        <f t="shared" si="23"/>
        <v>81</v>
      </c>
      <c r="D58" s="45" t="str">
        <f>INDEX(Text!$E$2:$E$160,HEX2DEC(C58))</f>
        <v>Sacred</v>
      </c>
      <c r="E58" s="110">
        <f t="shared" ref="E58" si="55">E57*2</f>
        <v>33000</v>
      </c>
      <c r="F58" s="111">
        <v>35</v>
      </c>
      <c r="G58" s="112"/>
      <c r="H58" s="113"/>
      <c r="I58" s="114">
        <v>1</v>
      </c>
      <c r="J58" s="131">
        <v>1</v>
      </c>
      <c r="K58" s="115">
        <v>1</v>
      </c>
      <c r="L58" s="115">
        <v>1</v>
      </c>
      <c r="M58" s="115"/>
      <c r="N58" s="115">
        <v>1</v>
      </c>
      <c r="O58" s="116">
        <f>MIN(15,INT('Static Data'!AR135/15))</f>
        <v>10</v>
      </c>
      <c r="P58" s="117">
        <f>MIN(15,INT('Static Data'!AT135/15))</f>
        <v>0</v>
      </c>
      <c r="Q58" s="118">
        <f>MIN(15,INT('Static Data'!AV135/15))</f>
        <v>8</v>
      </c>
      <c r="R58" s="119">
        <f>MIN(15,INT('Static Data'!AX135/15))</f>
        <v>11</v>
      </c>
      <c r="S58" s="120">
        <f>MIN(15,INT('Static Data'!AZ135/15))</f>
        <v>6</v>
      </c>
      <c r="T58" s="133">
        <v>12</v>
      </c>
      <c r="U58" s="121"/>
      <c r="V58" s="122"/>
      <c r="W58" s="121"/>
      <c r="X58" s="122"/>
      <c r="Y58" s="121"/>
      <c r="Z58" s="122">
        <v>1</v>
      </c>
      <c r="AA58" s="121"/>
      <c r="AB58" s="122"/>
      <c r="AC58" s="121"/>
      <c r="AD58" s="122"/>
      <c r="AE58" s="121"/>
      <c r="AF58" s="122"/>
      <c r="AG58" s="121"/>
      <c r="AH58" s="122"/>
      <c r="AI58" s="121"/>
      <c r="AJ58" s="121"/>
      <c r="AK58" s="51">
        <f t="shared" si="24"/>
        <v>0</v>
      </c>
      <c r="AL58" s="51">
        <f t="shared" si="32"/>
        <v>35</v>
      </c>
      <c r="AM58" s="51">
        <f t="shared" si="33"/>
        <v>1</v>
      </c>
      <c r="BL58" s="1" t="str">
        <f t="shared" si="13"/>
        <v>81</v>
      </c>
      <c r="BM58" s="1">
        <f>ROW()</f>
        <v>58</v>
      </c>
      <c r="BO58" s="1" t="str">
        <f t="shared" si="14"/>
        <v>81</v>
      </c>
      <c r="BP58" s="1" t="str">
        <f t="shared" si="15"/>
        <v>0B</v>
      </c>
      <c r="BQ58" s="1" t="str">
        <f t="shared" si="34"/>
        <v>4A01</v>
      </c>
      <c r="BR58" s="1" t="str">
        <f t="shared" si="35"/>
        <v>2300</v>
      </c>
      <c r="BS58" s="43" t="str">
        <f t="shared" si="36"/>
        <v>2000</v>
      </c>
      <c r="BT58" s="1" t="str">
        <f t="shared" si="16"/>
        <v>0A</v>
      </c>
      <c r="BU58" s="1" t="str">
        <f t="shared" si="17"/>
        <v>B8</v>
      </c>
      <c r="BV58" s="1" t="str">
        <f t="shared" si="18"/>
        <v>B6</v>
      </c>
      <c r="BW58" s="43" t="str">
        <f t="shared" si="19"/>
        <v>04</v>
      </c>
      <c r="BY58" t="str">
        <f t="shared" si="37"/>
        <v>014A</v>
      </c>
      <c r="BZ58" t="str">
        <f t="shared" si="20"/>
        <v>0023</v>
      </c>
      <c r="CB58" s="1">
        <f t="shared" si="38"/>
        <v>52</v>
      </c>
      <c r="CC58" s="9" t="str">
        <f t="shared" si="21"/>
        <v>810B4A01230020000AB8B604</v>
      </c>
      <c r="CE58" s="1">
        <f t="shared" si="22"/>
        <v>56</v>
      </c>
      <c r="CF58" t="str">
        <f t="shared" si="39"/>
        <v>860E0D02230020009A98B604</v>
      </c>
    </row>
    <row r="59" spans="1:84">
      <c r="A59" t="b">
        <f t="shared" si="1"/>
        <v>1</v>
      </c>
      <c r="C59" s="44" t="str">
        <f t="shared" si="23"/>
        <v>82</v>
      </c>
      <c r="D59" s="45" t="str">
        <f>INDEX(Text!$E$2:$E$160,HEX2DEC(C59))</f>
        <v>Morbol</v>
      </c>
      <c r="E59" s="110">
        <v>25000</v>
      </c>
      <c r="F59" s="111">
        <v>35</v>
      </c>
      <c r="G59" s="112"/>
      <c r="H59" s="113"/>
      <c r="I59" s="114">
        <v>1</v>
      </c>
      <c r="J59" s="131">
        <v>1</v>
      </c>
      <c r="K59" s="115">
        <v>1</v>
      </c>
      <c r="L59" s="115">
        <v>1</v>
      </c>
      <c r="M59" s="115"/>
      <c r="N59" s="115">
        <v>1</v>
      </c>
      <c r="O59" s="116">
        <f>MIN(15,INT('Static Data'!AR136/15))</f>
        <v>11</v>
      </c>
      <c r="P59" s="117">
        <f>MIN(15,INT('Static Data'!AT136/15))</f>
        <v>1</v>
      </c>
      <c r="Q59" s="118">
        <f>MIN(15,INT('Static Data'!AV136/15))</f>
        <v>6</v>
      </c>
      <c r="R59" s="119">
        <f>MIN(15,INT('Static Data'!AX136/15))</f>
        <v>7</v>
      </c>
      <c r="S59" s="120">
        <f>MIN(15,INT('Static Data'!AZ136/15))</f>
        <v>6</v>
      </c>
      <c r="T59" s="133">
        <v>8</v>
      </c>
      <c r="U59" s="121"/>
      <c r="V59" s="122"/>
      <c r="W59" s="121"/>
      <c r="X59" s="122"/>
      <c r="Y59" s="121"/>
      <c r="Z59" s="122"/>
      <c r="AA59" s="121"/>
      <c r="AB59" s="122"/>
      <c r="AC59" s="121"/>
      <c r="AD59" s="122"/>
      <c r="AE59" s="121"/>
      <c r="AF59" s="122">
        <v>1</v>
      </c>
      <c r="AG59" s="121"/>
      <c r="AH59" s="122"/>
      <c r="AI59" s="121"/>
      <c r="AJ59" s="121"/>
      <c r="AK59" s="51">
        <f t="shared" si="24"/>
        <v>0</v>
      </c>
      <c r="AL59" s="51">
        <f t="shared" si="32"/>
        <v>31</v>
      </c>
      <c r="AM59" s="51">
        <f t="shared" si="33"/>
        <v>1</v>
      </c>
      <c r="BL59" s="1" t="str">
        <f t="shared" si="13"/>
        <v>82</v>
      </c>
      <c r="BM59" s="1">
        <f>ROW()</f>
        <v>59</v>
      </c>
      <c r="BO59" s="1" t="str">
        <f t="shared" si="14"/>
        <v>82</v>
      </c>
      <c r="BP59" s="1" t="str">
        <f t="shared" si="15"/>
        <v>07</v>
      </c>
      <c r="BQ59" s="1" t="str">
        <f t="shared" si="34"/>
        <v>FA00</v>
      </c>
      <c r="BR59" s="1" t="str">
        <f t="shared" si="35"/>
        <v>2300</v>
      </c>
      <c r="BS59" s="43" t="str">
        <f t="shared" si="36"/>
        <v>0008</v>
      </c>
      <c r="BT59" s="1" t="str">
        <f t="shared" si="16"/>
        <v>1B</v>
      </c>
      <c r="BU59" s="1" t="str">
        <f t="shared" si="17"/>
        <v>76</v>
      </c>
      <c r="BV59" s="1" t="str">
        <f t="shared" si="18"/>
        <v>B6</v>
      </c>
      <c r="BW59" s="43" t="str">
        <f t="shared" si="19"/>
        <v>04</v>
      </c>
      <c r="BY59" t="str">
        <f t="shared" si="37"/>
        <v>00FA</v>
      </c>
      <c r="BZ59" t="str">
        <f t="shared" si="20"/>
        <v>0023</v>
      </c>
      <c r="CB59" s="1">
        <f t="shared" si="38"/>
        <v>53</v>
      </c>
      <c r="CC59" s="9" t="str">
        <f t="shared" si="21"/>
        <v>8207FA00230000081B76B604</v>
      </c>
      <c r="CE59" s="1">
        <f t="shared" si="22"/>
        <v>57</v>
      </c>
      <c r="CF59" t="str">
        <f t="shared" si="39"/>
        <v>88042C01230001245897B604</v>
      </c>
    </row>
    <row r="60" spans="1:84">
      <c r="A60" t="b">
        <f t="shared" si="1"/>
        <v>1</v>
      </c>
      <c r="C60" s="44" t="str">
        <f t="shared" si="23"/>
        <v>83</v>
      </c>
      <c r="D60" s="45" t="str">
        <f>INDEX(Text!$E$2:$E$160,HEX2DEC(C60))</f>
        <v>Ochu</v>
      </c>
      <c r="E60" s="110">
        <f t="shared" ref="E60" si="56">E59*1.5</f>
        <v>37500</v>
      </c>
      <c r="F60" s="111">
        <v>35</v>
      </c>
      <c r="G60" s="112"/>
      <c r="H60" s="113"/>
      <c r="I60" s="114">
        <v>1</v>
      </c>
      <c r="J60" s="131">
        <v>1</v>
      </c>
      <c r="K60" s="115">
        <v>1</v>
      </c>
      <c r="L60" s="115">
        <v>1</v>
      </c>
      <c r="M60" s="115"/>
      <c r="N60" s="115">
        <v>1</v>
      </c>
      <c r="O60" s="116">
        <f>MIN(15,INT('Static Data'!AR137/15))</f>
        <v>9</v>
      </c>
      <c r="P60" s="117">
        <f>MIN(15,INT('Static Data'!AT137/15))</f>
        <v>1</v>
      </c>
      <c r="Q60" s="118">
        <f>MIN(15,INT('Static Data'!AV137/15))</f>
        <v>6</v>
      </c>
      <c r="R60" s="119">
        <f>MIN(15,INT('Static Data'!AX137/15))</f>
        <v>7</v>
      </c>
      <c r="S60" s="120">
        <f>MIN(15,INT('Static Data'!AZ137/15))</f>
        <v>7</v>
      </c>
      <c r="T60" s="133">
        <v>12</v>
      </c>
      <c r="U60" s="121"/>
      <c r="V60" s="122"/>
      <c r="W60" s="121"/>
      <c r="X60" s="122"/>
      <c r="Y60" s="121"/>
      <c r="Z60" s="122"/>
      <c r="AA60" s="121"/>
      <c r="AB60" s="122"/>
      <c r="AC60" s="121"/>
      <c r="AD60" s="122"/>
      <c r="AE60" s="121"/>
      <c r="AF60" s="122">
        <v>1</v>
      </c>
      <c r="AG60" s="121"/>
      <c r="AH60" s="122"/>
      <c r="AI60" s="121"/>
      <c r="AJ60" s="121"/>
      <c r="AK60" s="51">
        <f t="shared" si="24"/>
        <v>0</v>
      </c>
      <c r="AL60" s="51">
        <f t="shared" si="32"/>
        <v>30</v>
      </c>
      <c r="AM60" s="51">
        <f t="shared" si="33"/>
        <v>1</v>
      </c>
      <c r="BL60" s="1" t="str">
        <f t="shared" si="13"/>
        <v>83</v>
      </c>
      <c r="BM60" s="1">
        <f>ROW()</f>
        <v>60</v>
      </c>
      <c r="BO60" s="1" t="str">
        <f t="shared" si="14"/>
        <v>83</v>
      </c>
      <c r="BP60" s="1" t="str">
        <f t="shared" si="15"/>
        <v>0B</v>
      </c>
      <c r="BQ60" s="1" t="str">
        <f t="shared" si="34"/>
        <v>7701</v>
      </c>
      <c r="BR60" s="1" t="str">
        <f t="shared" si="35"/>
        <v>2300</v>
      </c>
      <c r="BS60" s="43" t="str">
        <f t="shared" si="36"/>
        <v>0008</v>
      </c>
      <c r="BT60" s="1" t="str">
        <f t="shared" si="16"/>
        <v>19</v>
      </c>
      <c r="BU60" s="1" t="str">
        <f t="shared" si="17"/>
        <v>76</v>
      </c>
      <c r="BV60" s="1" t="str">
        <f t="shared" si="18"/>
        <v>B7</v>
      </c>
      <c r="BW60" s="43" t="str">
        <f t="shared" si="19"/>
        <v>04</v>
      </c>
      <c r="BY60" t="str">
        <f t="shared" si="37"/>
        <v>0177</v>
      </c>
      <c r="BZ60" t="str">
        <f t="shared" si="20"/>
        <v>0023</v>
      </c>
      <c r="CB60" s="1">
        <f t="shared" si="38"/>
        <v>54</v>
      </c>
      <c r="CC60" s="9" t="str">
        <f t="shared" si="21"/>
        <v>830B7701230000081976B704</v>
      </c>
      <c r="CE60" s="1">
        <f t="shared" si="22"/>
        <v>58</v>
      </c>
      <c r="CF60" t="str">
        <f t="shared" si="39"/>
        <v>8908C201230000017988B704</v>
      </c>
    </row>
    <row r="61" spans="1:84">
      <c r="A61" t="b">
        <f t="shared" si="1"/>
        <v>0</v>
      </c>
      <c r="C61" s="44" t="str">
        <f t="shared" si="23"/>
        <v>84</v>
      </c>
      <c r="D61" s="45" t="str">
        <f>INDEX(Text!$E$2:$E$160,HEX2DEC(C61))</f>
        <v>Great Morbol</v>
      </c>
      <c r="E61" s="110">
        <f t="shared" ref="E61" si="57">E60*2</f>
        <v>75000</v>
      </c>
      <c r="F61" s="111">
        <v>35</v>
      </c>
      <c r="G61" s="112"/>
      <c r="H61" s="113"/>
      <c r="I61" s="114">
        <v>1</v>
      </c>
      <c r="J61" s="131">
        <v>1</v>
      </c>
      <c r="K61" s="115">
        <v>1</v>
      </c>
      <c r="L61" s="115">
        <v>1</v>
      </c>
      <c r="M61" s="115"/>
      <c r="N61" s="115">
        <v>1</v>
      </c>
      <c r="O61" s="116">
        <f>MIN(15,INT('Static Data'!AR138/15))</f>
        <v>12</v>
      </c>
      <c r="P61" s="117">
        <f>MIN(15,INT('Static Data'!AT138/15))</f>
        <v>0</v>
      </c>
      <c r="Q61" s="118">
        <f>MIN(15,INT('Static Data'!AV138/15))</f>
        <v>6</v>
      </c>
      <c r="R61" s="119">
        <f>MIN(15,INT('Static Data'!AX138/15))</f>
        <v>6</v>
      </c>
      <c r="S61" s="120">
        <f>MIN(15,INT('Static Data'!AZ138/15))</f>
        <v>6</v>
      </c>
      <c r="T61" s="133">
        <v>15</v>
      </c>
      <c r="U61" s="121"/>
      <c r="V61" s="122"/>
      <c r="W61" s="121"/>
      <c r="X61" s="122"/>
      <c r="Y61" s="121"/>
      <c r="Z61" s="122"/>
      <c r="AA61" s="121"/>
      <c r="AB61" s="122"/>
      <c r="AC61" s="121"/>
      <c r="AD61" s="122"/>
      <c r="AE61" s="121"/>
      <c r="AF61" s="122"/>
      <c r="AG61" s="121"/>
      <c r="AH61" s="122"/>
      <c r="AI61" s="121"/>
      <c r="AJ61" s="121"/>
      <c r="AK61" s="51">
        <f t="shared" si="24"/>
        <v>0</v>
      </c>
      <c r="AL61" s="51">
        <f t="shared" si="32"/>
        <v>30</v>
      </c>
      <c r="AM61" s="51">
        <f t="shared" si="33"/>
        <v>0</v>
      </c>
      <c r="BL61" s="1" t="str">
        <f t="shared" si="13"/>
        <v>84</v>
      </c>
      <c r="BM61" s="1">
        <f>ROW()</f>
        <v>61</v>
      </c>
      <c r="BO61" s="1" t="str">
        <f t="shared" si="14"/>
        <v>84</v>
      </c>
      <c r="BP61" s="1" t="str">
        <f t="shared" si="15"/>
        <v>0E</v>
      </c>
      <c r="BQ61" s="1" t="str">
        <f t="shared" si="34"/>
        <v>EE02</v>
      </c>
      <c r="BR61" s="1" t="str">
        <f t="shared" si="35"/>
        <v>2300</v>
      </c>
      <c r="BS61" s="43" t="str">
        <f t="shared" si="36"/>
        <v>0000</v>
      </c>
      <c r="BT61" s="1" t="str">
        <f t="shared" si="16"/>
        <v>0C</v>
      </c>
      <c r="BU61" s="1" t="str">
        <f t="shared" si="17"/>
        <v>66</v>
      </c>
      <c r="BV61" s="1" t="str">
        <f t="shared" si="18"/>
        <v>B6</v>
      </c>
      <c r="BW61" s="43" t="str">
        <f t="shared" si="19"/>
        <v>04</v>
      </c>
      <c r="BY61" t="str">
        <f t="shared" si="37"/>
        <v>02EE</v>
      </c>
      <c r="BZ61" t="str">
        <f t="shared" si="20"/>
        <v>0023</v>
      </c>
      <c r="CB61" s="1">
        <f t="shared" si="38"/>
        <v>54</v>
      </c>
      <c r="CC61" s="9" t="str">
        <f t="shared" si="21"/>
        <v>840EEE02230000000C66B604</v>
      </c>
      <c r="CE61" s="1">
        <f t="shared" si="22"/>
        <v>59</v>
      </c>
      <c r="CF61" t="str">
        <f t="shared" si="39"/>
        <v>8B0FF401230010003588B604</v>
      </c>
    </row>
    <row r="62" spans="1:84">
      <c r="A62" t="b">
        <f t="shared" si="1"/>
        <v>1</v>
      </c>
      <c r="C62" s="44" t="str">
        <f t="shared" si="23"/>
        <v>85</v>
      </c>
      <c r="D62" s="45" t="str">
        <f>INDEX(Text!$E$2:$E$160,HEX2DEC(C62))</f>
        <v>Behemoth</v>
      </c>
      <c r="E62" s="110">
        <v>35000</v>
      </c>
      <c r="F62" s="111">
        <v>35</v>
      </c>
      <c r="G62" s="112"/>
      <c r="H62" s="113"/>
      <c r="I62" s="114">
        <v>1</v>
      </c>
      <c r="J62" s="131">
        <v>1</v>
      </c>
      <c r="K62" s="115">
        <v>1</v>
      </c>
      <c r="L62" s="115">
        <v>1</v>
      </c>
      <c r="M62" s="115"/>
      <c r="N62" s="115">
        <v>1</v>
      </c>
      <c r="O62" s="116">
        <f>MIN(15,INT('Static Data'!AR139/15))</f>
        <v>9</v>
      </c>
      <c r="P62" s="117">
        <f>MIN(15,INT('Static Data'!AT139/15))</f>
        <v>8</v>
      </c>
      <c r="Q62" s="118">
        <f>MIN(15,INT('Static Data'!AV139/15))</f>
        <v>7</v>
      </c>
      <c r="R62" s="119">
        <f>MIN(15,INT('Static Data'!AX139/15))</f>
        <v>8</v>
      </c>
      <c r="S62" s="120">
        <f>MIN(15,INT('Static Data'!AZ139/15))</f>
        <v>7</v>
      </c>
      <c r="T62" s="133">
        <v>12</v>
      </c>
      <c r="U62" s="121">
        <v>1</v>
      </c>
      <c r="V62" s="122"/>
      <c r="W62" s="121"/>
      <c r="X62" s="122"/>
      <c r="Y62" s="121"/>
      <c r="Z62" s="122">
        <v>1</v>
      </c>
      <c r="AA62" s="121"/>
      <c r="AB62" s="122"/>
      <c r="AC62" s="121"/>
      <c r="AD62" s="122"/>
      <c r="AE62" s="121"/>
      <c r="AF62" s="122"/>
      <c r="AG62" s="121"/>
      <c r="AH62" s="122"/>
      <c r="AI62" s="121"/>
      <c r="AJ62" s="121"/>
      <c r="AK62" s="51">
        <f t="shared" si="24"/>
        <v>0</v>
      </c>
      <c r="AL62" s="51">
        <f t="shared" si="32"/>
        <v>39</v>
      </c>
      <c r="AM62" s="51">
        <f t="shared" si="33"/>
        <v>2</v>
      </c>
      <c r="BL62" s="1" t="str">
        <f t="shared" si="13"/>
        <v>85</v>
      </c>
      <c r="BM62" s="1">
        <f>ROW()</f>
        <v>62</v>
      </c>
      <c r="BO62" s="1" t="str">
        <f t="shared" si="14"/>
        <v>85</v>
      </c>
      <c r="BP62" s="1" t="str">
        <f t="shared" si="15"/>
        <v>0B</v>
      </c>
      <c r="BQ62" s="1" t="str">
        <f t="shared" si="34"/>
        <v>5E01</v>
      </c>
      <c r="BR62" s="1" t="str">
        <f t="shared" si="35"/>
        <v>2300</v>
      </c>
      <c r="BS62" s="43" t="str">
        <f t="shared" si="36"/>
        <v>2100</v>
      </c>
      <c r="BT62" s="1" t="str">
        <f t="shared" si="16"/>
        <v>89</v>
      </c>
      <c r="BU62" s="1" t="str">
        <f t="shared" si="17"/>
        <v>87</v>
      </c>
      <c r="BV62" s="1" t="str">
        <f t="shared" si="18"/>
        <v>B7</v>
      </c>
      <c r="BW62" s="43" t="str">
        <f t="shared" si="19"/>
        <v>04</v>
      </c>
      <c r="BY62" t="str">
        <f t="shared" si="37"/>
        <v>015E</v>
      </c>
      <c r="BZ62" t="str">
        <f t="shared" si="20"/>
        <v>0023</v>
      </c>
      <c r="CB62" s="1">
        <f t="shared" si="38"/>
        <v>55</v>
      </c>
      <c r="CC62" s="9" t="str">
        <f t="shared" si="21"/>
        <v>850B5E01230021008987B704</v>
      </c>
      <c r="CE62" s="1">
        <f t="shared" si="22"/>
        <v>0</v>
      </c>
      <c r="CF62" t="str">
        <f t="shared" si="39"/>
        <v/>
      </c>
    </row>
    <row r="63" spans="1:84">
      <c r="A63" t="b">
        <f t="shared" si="1"/>
        <v>1</v>
      </c>
      <c r="C63" s="44" t="str">
        <f t="shared" si="23"/>
        <v>86</v>
      </c>
      <c r="D63" s="45" t="str">
        <f>INDEX(Text!$E$2:$E$160,HEX2DEC(C63))</f>
        <v>King Behemoth</v>
      </c>
      <c r="E63" s="110">
        <f t="shared" ref="E63" si="58">E62*1.5</f>
        <v>52500</v>
      </c>
      <c r="F63" s="111">
        <v>35</v>
      </c>
      <c r="G63" s="112"/>
      <c r="H63" s="113"/>
      <c r="I63" s="114">
        <v>1</v>
      </c>
      <c r="J63" s="131">
        <v>1</v>
      </c>
      <c r="K63" s="115">
        <v>1</v>
      </c>
      <c r="L63" s="115">
        <v>1</v>
      </c>
      <c r="M63" s="115"/>
      <c r="N63" s="115">
        <v>1</v>
      </c>
      <c r="O63" s="116">
        <f>MIN(15,INT('Static Data'!AR140/15))</f>
        <v>10</v>
      </c>
      <c r="P63" s="117">
        <f>MIN(15,INT('Static Data'!AT140/15))</f>
        <v>9</v>
      </c>
      <c r="Q63" s="118">
        <f>MIN(15,INT('Static Data'!AV140/15))</f>
        <v>8</v>
      </c>
      <c r="R63" s="119">
        <f>MIN(15,INT('Static Data'!AX140/15))</f>
        <v>9</v>
      </c>
      <c r="S63" s="120">
        <f>MIN(15,INT('Static Data'!AZ140/15))</f>
        <v>6</v>
      </c>
      <c r="T63" s="133">
        <v>15</v>
      </c>
      <c r="U63" s="121"/>
      <c r="V63" s="122"/>
      <c r="W63" s="121"/>
      <c r="X63" s="122"/>
      <c r="Y63" s="121"/>
      <c r="Z63" s="122">
        <v>1</v>
      </c>
      <c r="AA63" s="121"/>
      <c r="AB63" s="122"/>
      <c r="AC63" s="121"/>
      <c r="AD63" s="122"/>
      <c r="AE63" s="121"/>
      <c r="AF63" s="122"/>
      <c r="AG63" s="121"/>
      <c r="AH63" s="122"/>
      <c r="AI63" s="121"/>
      <c r="AJ63" s="121"/>
      <c r="AK63" s="51">
        <f t="shared" si="24"/>
        <v>0</v>
      </c>
      <c r="AL63" s="51">
        <f t="shared" si="32"/>
        <v>42</v>
      </c>
      <c r="AM63" s="51">
        <f t="shared" si="33"/>
        <v>1</v>
      </c>
      <c r="BL63" s="1" t="str">
        <f t="shared" si="13"/>
        <v>86</v>
      </c>
      <c r="BM63" s="1">
        <f>ROW()</f>
        <v>63</v>
      </c>
      <c r="BO63" s="1" t="str">
        <f t="shared" si="14"/>
        <v>86</v>
      </c>
      <c r="BP63" s="1" t="str">
        <f t="shared" si="15"/>
        <v>0E</v>
      </c>
      <c r="BQ63" s="1" t="str">
        <f t="shared" si="34"/>
        <v>0D02</v>
      </c>
      <c r="BR63" s="1" t="str">
        <f t="shared" si="35"/>
        <v>2300</v>
      </c>
      <c r="BS63" s="43" t="str">
        <f t="shared" si="36"/>
        <v>2000</v>
      </c>
      <c r="BT63" s="1" t="str">
        <f t="shared" si="16"/>
        <v>9A</v>
      </c>
      <c r="BU63" s="1" t="str">
        <f t="shared" si="17"/>
        <v>98</v>
      </c>
      <c r="BV63" s="1" t="str">
        <f t="shared" si="18"/>
        <v>B6</v>
      </c>
      <c r="BW63" s="43" t="str">
        <f t="shared" si="19"/>
        <v>04</v>
      </c>
      <c r="BY63" t="str">
        <f t="shared" si="37"/>
        <v>020D</v>
      </c>
      <c r="BZ63" t="str">
        <f t="shared" si="20"/>
        <v>0023</v>
      </c>
      <c r="CB63" s="1">
        <f t="shared" si="38"/>
        <v>56</v>
      </c>
      <c r="CC63" s="9" t="str">
        <f t="shared" si="21"/>
        <v>860E0D02230020009A98B604</v>
      </c>
      <c r="CE63" s="1">
        <f t="shared" si="22"/>
        <v>0</v>
      </c>
      <c r="CF63" t="str">
        <f t="shared" si="39"/>
        <v/>
      </c>
    </row>
    <row r="64" spans="1:84">
      <c r="A64" t="b">
        <f t="shared" si="1"/>
        <v>0</v>
      </c>
      <c r="C64" s="44" t="str">
        <f t="shared" si="23"/>
        <v>87</v>
      </c>
      <c r="D64" s="45" t="str">
        <f>INDEX(Text!$E$2:$E$160,HEX2DEC(C64))</f>
        <v>Dark Behemoth</v>
      </c>
      <c r="E64" s="110">
        <f t="shared" ref="E64" si="59">E63*2</f>
        <v>105000</v>
      </c>
      <c r="F64" s="111">
        <v>35</v>
      </c>
      <c r="G64" s="112"/>
      <c r="H64" s="113"/>
      <c r="I64" s="114">
        <v>1</v>
      </c>
      <c r="J64" s="131">
        <v>1</v>
      </c>
      <c r="K64" s="115">
        <v>1</v>
      </c>
      <c r="L64" s="115">
        <v>1</v>
      </c>
      <c r="M64" s="115"/>
      <c r="N64" s="115">
        <v>1</v>
      </c>
      <c r="O64" s="116">
        <f>MIN(15,INT('Static Data'!AR141/15))</f>
        <v>10</v>
      </c>
      <c r="P64" s="117">
        <f>MIN(15,INT('Static Data'!AT141/15))</f>
        <v>10</v>
      </c>
      <c r="Q64" s="118">
        <f>MIN(15,INT('Static Data'!AV141/15))</f>
        <v>8</v>
      </c>
      <c r="R64" s="119">
        <f>MIN(15,INT('Static Data'!AX141/15))</f>
        <v>13</v>
      </c>
      <c r="S64" s="120">
        <f>MIN(15,INT('Static Data'!AZ141/15))</f>
        <v>6</v>
      </c>
      <c r="T64" s="133">
        <v>17</v>
      </c>
      <c r="U64" s="121"/>
      <c r="V64" s="122"/>
      <c r="W64" s="121"/>
      <c r="X64" s="122"/>
      <c r="Y64" s="121"/>
      <c r="Z64" s="122"/>
      <c r="AA64" s="121"/>
      <c r="AB64" s="122"/>
      <c r="AC64" s="121"/>
      <c r="AD64" s="122"/>
      <c r="AE64" s="121"/>
      <c r="AF64" s="122"/>
      <c r="AG64" s="121"/>
      <c r="AH64" s="122"/>
      <c r="AI64" s="121"/>
      <c r="AJ64" s="121"/>
      <c r="AK64" s="51">
        <f t="shared" si="24"/>
        <v>0</v>
      </c>
      <c r="AL64" s="51">
        <f t="shared" si="32"/>
        <v>47</v>
      </c>
      <c r="AM64" s="51">
        <f t="shared" si="33"/>
        <v>0</v>
      </c>
      <c r="BL64" s="1" t="str">
        <f t="shared" si="13"/>
        <v>87</v>
      </c>
      <c r="BM64" s="1">
        <f>ROW()</f>
        <v>64</v>
      </c>
      <c r="BO64" s="1" t="str">
        <f t="shared" si="14"/>
        <v>87</v>
      </c>
      <c r="BP64" s="1" t="str">
        <f t="shared" si="15"/>
        <v>10</v>
      </c>
      <c r="BQ64" s="1" t="str">
        <f t="shared" si="34"/>
        <v>1A04</v>
      </c>
      <c r="BR64" s="1" t="str">
        <f t="shared" si="35"/>
        <v>2300</v>
      </c>
      <c r="BS64" s="43" t="str">
        <f t="shared" si="36"/>
        <v>0000</v>
      </c>
      <c r="BT64" s="1" t="str">
        <f t="shared" si="16"/>
        <v>AA</v>
      </c>
      <c r="BU64" s="1" t="str">
        <f t="shared" si="17"/>
        <v>D8</v>
      </c>
      <c r="BV64" s="1" t="str">
        <f t="shared" si="18"/>
        <v>B6</v>
      </c>
      <c r="BW64" s="43" t="str">
        <f t="shared" si="19"/>
        <v>04</v>
      </c>
      <c r="BY64" t="str">
        <f t="shared" si="37"/>
        <v>041A</v>
      </c>
      <c r="BZ64" t="str">
        <f t="shared" si="20"/>
        <v>0023</v>
      </c>
      <c r="CB64" s="1">
        <f t="shared" si="38"/>
        <v>56</v>
      </c>
      <c r="CC64" s="9" t="str">
        <f t="shared" si="21"/>
        <v>87101A0423000000AAD8B604</v>
      </c>
      <c r="CE64" s="1">
        <f t="shared" si="22"/>
        <v>0</v>
      </c>
      <c r="CF64" t="str">
        <f t="shared" si="39"/>
        <v/>
      </c>
    </row>
    <row r="65" spans="1:84">
      <c r="A65" t="b">
        <f t="shared" si="1"/>
        <v>1</v>
      </c>
      <c r="C65" s="44" t="str">
        <f t="shared" si="23"/>
        <v>88</v>
      </c>
      <c r="D65" s="45" t="str">
        <f>INDEX(Text!$E$2:$E$160,HEX2DEC(C65))</f>
        <v>Dragon</v>
      </c>
      <c r="E65" s="110">
        <v>30000</v>
      </c>
      <c r="F65" s="111">
        <v>35</v>
      </c>
      <c r="G65" s="112"/>
      <c r="H65" s="113"/>
      <c r="I65" s="114">
        <v>1</v>
      </c>
      <c r="J65" s="131">
        <v>1</v>
      </c>
      <c r="K65" s="115">
        <v>1</v>
      </c>
      <c r="L65" s="115">
        <v>1</v>
      </c>
      <c r="M65" s="115"/>
      <c r="N65" s="115">
        <v>1</v>
      </c>
      <c r="O65" s="116">
        <f>MIN(15,INT('Static Data'!AR142/15))</f>
        <v>8</v>
      </c>
      <c r="P65" s="117">
        <f>MIN(15,INT('Static Data'!AT142/15))</f>
        <v>5</v>
      </c>
      <c r="Q65" s="118">
        <f>MIN(15,INT('Static Data'!AV142/15))</f>
        <v>7</v>
      </c>
      <c r="R65" s="119">
        <f>MIN(15,INT('Static Data'!AX142/15))</f>
        <v>9</v>
      </c>
      <c r="S65" s="120">
        <f>MIN(15,INT('Static Data'!AZ142/15))</f>
        <v>6</v>
      </c>
      <c r="T65" s="133">
        <v>5</v>
      </c>
      <c r="U65" s="121">
        <v>1</v>
      </c>
      <c r="V65" s="122"/>
      <c r="W65" s="121"/>
      <c r="X65" s="122"/>
      <c r="Y65" s="121"/>
      <c r="Z65" s="122"/>
      <c r="AA65" s="121"/>
      <c r="AB65" s="122"/>
      <c r="AC65" s="121"/>
      <c r="AD65" s="122"/>
      <c r="AE65" s="121">
        <v>1</v>
      </c>
      <c r="AF65" s="122"/>
      <c r="AG65" s="121"/>
      <c r="AH65" s="122">
        <v>1</v>
      </c>
      <c r="AI65" s="121"/>
      <c r="AJ65" s="121"/>
      <c r="AK65" s="51">
        <f t="shared" si="24"/>
        <v>0</v>
      </c>
      <c r="AL65" s="51">
        <f t="shared" si="32"/>
        <v>35</v>
      </c>
      <c r="AM65" s="51">
        <f t="shared" si="33"/>
        <v>3</v>
      </c>
      <c r="BL65" s="1" t="str">
        <f t="shared" si="13"/>
        <v>88</v>
      </c>
      <c r="BM65" s="1">
        <f>ROW()</f>
        <v>65</v>
      </c>
      <c r="BO65" s="1" t="str">
        <f t="shared" si="14"/>
        <v>88</v>
      </c>
      <c r="BP65" s="1" t="str">
        <f t="shared" si="15"/>
        <v>04</v>
      </c>
      <c r="BQ65" s="1" t="str">
        <f t="shared" si="34"/>
        <v>2C01</v>
      </c>
      <c r="BR65" s="1" t="str">
        <f t="shared" si="35"/>
        <v>2300</v>
      </c>
      <c r="BS65" s="43" t="str">
        <f t="shared" si="36"/>
        <v>0124</v>
      </c>
      <c r="BT65" s="1" t="str">
        <f t="shared" si="16"/>
        <v>58</v>
      </c>
      <c r="BU65" s="1" t="str">
        <f t="shared" si="17"/>
        <v>97</v>
      </c>
      <c r="BV65" s="1" t="str">
        <f t="shared" si="18"/>
        <v>B6</v>
      </c>
      <c r="BW65" s="43" t="str">
        <f t="shared" si="19"/>
        <v>04</v>
      </c>
      <c r="BY65" t="str">
        <f t="shared" si="37"/>
        <v>012C</v>
      </c>
      <c r="BZ65" t="str">
        <f t="shared" si="20"/>
        <v>0023</v>
      </c>
      <c r="CB65" s="1">
        <f t="shared" si="38"/>
        <v>57</v>
      </c>
      <c r="CC65" s="9" t="str">
        <f t="shared" si="21"/>
        <v>88042C01230001245897B604</v>
      </c>
      <c r="CE65" s="1">
        <f t="shared" si="22"/>
        <v>0</v>
      </c>
      <c r="CF65" t="str">
        <f t="shared" si="39"/>
        <v/>
      </c>
    </row>
    <row r="66" spans="1:84">
      <c r="A66" t="b">
        <f t="shared" si="1"/>
        <v>1</v>
      </c>
      <c r="C66" s="44" t="str">
        <f t="shared" si="23"/>
        <v>89</v>
      </c>
      <c r="D66" s="45" t="str">
        <f>INDEX(Text!$E$2:$E$160,HEX2DEC(C66))</f>
        <v>Blue Dragon</v>
      </c>
      <c r="E66" s="110">
        <f t="shared" ref="E66" si="60">E65*1.5</f>
        <v>45000</v>
      </c>
      <c r="F66" s="111">
        <v>35</v>
      </c>
      <c r="G66" s="112"/>
      <c r="H66" s="113"/>
      <c r="I66" s="114">
        <v>1</v>
      </c>
      <c r="J66" s="131">
        <v>1</v>
      </c>
      <c r="K66" s="115">
        <v>1</v>
      </c>
      <c r="L66" s="115">
        <v>1</v>
      </c>
      <c r="M66" s="115"/>
      <c r="N66" s="115">
        <v>1</v>
      </c>
      <c r="O66" s="116">
        <f>MIN(15,INT('Static Data'!AR143/15))</f>
        <v>9</v>
      </c>
      <c r="P66" s="117">
        <f>MIN(15,INT('Static Data'!AT143/15))</f>
        <v>7</v>
      </c>
      <c r="Q66" s="118">
        <f>MIN(15,INT('Static Data'!AV143/15))</f>
        <v>8</v>
      </c>
      <c r="R66" s="119">
        <f>MIN(15,INT('Static Data'!AX143/15))</f>
        <v>8</v>
      </c>
      <c r="S66" s="120">
        <f>MIN(15,INT('Static Data'!AZ143/15))</f>
        <v>7</v>
      </c>
      <c r="T66" s="133">
        <v>9</v>
      </c>
      <c r="U66" s="121"/>
      <c r="V66" s="122"/>
      <c r="W66" s="121"/>
      <c r="X66" s="122"/>
      <c r="Y66" s="121"/>
      <c r="Z66" s="122"/>
      <c r="AA66" s="121"/>
      <c r="AB66" s="122"/>
      <c r="AC66" s="121">
        <v>1</v>
      </c>
      <c r="AD66" s="122"/>
      <c r="AE66" s="121"/>
      <c r="AF66" s="122"/>
      <c r="AG66" s="121"/>
      <c r="AH66" s="122"/>
      <c r="AI66" s="121"/>
      <c r="AJ66" s="121"/>
      <c r="AK66" s="51">
        <f t="shared" si="24"/>
        <v>0</v>
      </c>
      <c r="AL66" s="51">
        <f t="shared" si="32"/>
        <v>39</v>
      </c>
      <c r="AM66" s="51">
        <f t="shared" si="33"/>
        <v>1</v>
      </c>
      <c r="BL66" s="1" t="str">
        <f t="shared" si="13"/>
        <v>89</v>
      </c>
      <c r="BM66" s="1">
        <f>ROW()</f>
        <v>66</v>
      </c>
      <c r="BO66" s="1" t="str">
        <f t="shared" si="14"/>
        <v>89</v>
      </c>
      <c r="BP66" s="1" t="str">
        <f t="shared" si="15"/>
        <v>08</v>
      </c>
      <c r="BQ66" s="1" t="str">
        <f t="shared" si="34"/>
        <v>C201</v>
      </c>
      <c r="BR66" s="1" t="str">
        <f t="shared" si="35"/>
        <v>2300</v>
      </c>
      <c r="BS66" s="43" t="str">
        <f t="shared" si="36"/>
        <v>0001</v>
      </c>
      <c r="BT66" s="1" t="str">
        <f t="shared" si="16"/>
        <v>79</v>
      </c>
      <c r="BU66" s="1" t="str">
        <f t="shared" si="17"/>
        <v>88</v>
      </c>
      <c r="BV66" s="1" t="str">
        <f t="shared" si="18"/>
        <v>B7</v>
      </c>
      <c r="BW66" s="43" t="str">
        <f t="shared" si="19"/>
        <v>04</v>
      </c>
      <c r="BY66" t="str">
        <f t="shared" si="37"/>
        <v>01C2</v>
      </c>
      <c r="BZ66" t="str">
        <f t="shared" si="20"/>
        <v>0023</v>
      </c>
      <c r="CB66" s="1">
        <f t="shared" si="38"/>
        <v>58</v>
      </c>
      <c r="CC66" s="9" t="str">
        <f t="shared" si="21"/>
        <v>8908C201230000017988B704</v>
      </c>
      <c r="CE66" s="1">
        <f t="shared" si="22"/>
        <v>0</v>
      </c>
      <c r="CF66" t="str">
        <f t="shared" si="39"/>
        <v/>
      </c>
    </row>
    <row r="67" spans="1:84">
      <c r="A67" t="b">
        <f t="shared" ref="A67:A130" si="61">AND(NOT(BQ67="0000"),NOT(BR67="0000"),0+RIGHT(HEX2BIN(BW67,8),3),NOT(BS67="0000"))</f>
        <v>0</v>
      </c>
      <c r="C67" s="44" t="str">
        <f t="shared" si="23"/>
        <v>8A</v>
      </c>
      <c r="D67" s="45" t="str">
        <f>INDEX(Text!$E$2:$E$160,HEX2DEC(C67))</f>
        <v>Red Dragon</v>
      </c>
      <c r="E67" s="110">
        <f t="shared" ref="E67" si="62">E66*2</f>
        <v>90000</v>
      </c>
      <c r="F67" s="111">
        <v>35</v>
      </c>
      <c r="G67" s="112"/>
      <c r="H67" s="113"/>
      <c r="I67" s="114">
        <v>1</v>
      </c>
      <c r="J67" s="131">
        <v>1</v>
      </c>
      <c r="K67" s="115">
        <v>1</v>
      </c>
      <c r="L67" s="115">
        <v>1</v>
      </c>
      <c r="M67" s="115"/>
      <c r="N67" s="115">
        <v>1</v>
      </c>
      <c r="O67" s="116">
        <f>MIN(15,INT('Static Data'!AR144/15))</f>
        <v>10</v>
      </c>
      <c r="P67" s="117">
        <f>MIN(15,INT('Static Data'!AT144/15))</f>
        <v>7</v>
      </c>
      <c r="Q67" s="118">
        <f>MIN(15,INT('Static Data'!AV144/15))</f>
        <v>8</v>
      </c>
      <c r="R67" s="119">
        <f>MIN(15,INT('Static Data'!AX144/15))</f>
        <v>9</v>
      </c>
      <c r="S67" s="120">
        <f>MIN(15,INT('Static Data'!AZ144/15))</f>
        <v>6</v>
      </c>
      <c r="T67" s="133">
        <v>13</v>
      </c>
      <c r="U67" s="121"/>
      <c r="V67" s="122"/>
      <c r="W67" s="121"/>
      <c r="X67" s="122"/>
      <c r="Y67" s="121"/>
      <c r="Z67" s="122"/>
      <c r="AA67" s="121"/>
      <c r="AB67" s="122"/>
      <c r="AC67" s="121"/>
      <c r="AD67" s="122"/>
      <c r="AE67" s="121"/>
      <c r="AF67" s="122"/>
      <c r="AG67" s="121"/>
      <c r="AH67" s="122"/>
      <c r="AI67" s="121"/>
      <c r="AJ67" s="121"/>
      <c r="AK67" s="51">
        <f t="shared" si="24"/>
        <v>0</v>
      </c>
      <c r="AL67" s="51">
        <f t="shared" ref="AL67:AL98" si="63">SUM(O67:S67)</f>
        <v>40</v>
      </c>
      <c r="AM67" s="51">
        <f t="shared" ref="AM67:AM98" si="64">SUM(U67:AJ67)</f>
        <v>0</v>
      </c>
      <c r="BL67" s="1" t="str">
        <f t="shared" si="13"/>
        <v>8A</v>
      </c>
      <c r="BM67" s="1">
        <f>ROW()</f>
        <v>67</v>
      </c>
      <c r="BO67" s="1" t="str">
        <f t="shared" si="14"/>
        <v>8A</v>
      </c>
      <c r="BP67" s="1" t="str">
        <f t="shared" si="15"/>
        <v>0C</v>
      </c>
      <c r="BQ67" s="1" t="str">
        <f t="shared" si="34"/>
        <v>8403</v>
      </c>
      <c r="BR67" s="1" t="str">
        <f t="shared" si="35"/>
        <v>2300</v>
      </c>
      <c r="BS67" s="43" t="str">
        <f t="shared" ref="BS67:BS98" si="65">BIN2HEX(IF(ISBLANK(AB67),0,1)&amp;IF(ISBLANK(AA67),0,1)&amp;IF(ISBLANK(Z67),0,1)&amp;IF(ISBLANK(Y67),0,1)&amp;IF(ISBLANK(X67),0,1)&amp;IF(ISBLANK(W67),0,1)&amp;IF(ISBLANK(V67),0,1)&amp;IF(ISBLANK(U67),0,1),2)&amp;BIN2HEX(IF(ISBLANK(AJ67),0,1)&amp;IF(ISBLANK(AI67),0,1)&amp;IF(ISBLANK(AH67),0,1)&amp;IF(ISBLANK(AG67),0,1)&amp;IF(ISBLANK(AF67),0,1)&amp;IF(ISBLANK(AE67),0,1)&amp;IF(ISBLANK(AD67),0,1)&amp;IF(ISBLANK(AC67),0,1),2)</f>
        <v>0000</v>
      </c>
      <c r="BT67" s="1" t="str">
        <f t="shared" si="16"/>
        <v>7A</v>
      </c>
      <c r="BU67" s="1" t="str">
        <f t="shared" si="17"/>
        <v>98</v>
      </c>
      <c r="BV67" s="1" t="str">
        <f t="shared" si="18"/>
        <v>B6</v>
      </c>
      <c r="BW67" s="43" t="str">
        <f t="shared" si="19"/>
        <v>04</v>
      </c>
      <c r="BY67" t="str">
        <f t="shared" si="37"/>
        <v>0384</v>
      </c>
      <c r="BZ67" t="str">
        <f t="shared" si="20"/>
        <v>0023</v>
      </c>
      <c r="CB67" s="1">
        <f t="shared" ref="CB67:CB98" si="66">IF(A67,CB66+1,CB66)</f>
        <v>58</v>
      </c>
      <c r="CC67" s="9" t="str">
        <f t="shared" si="21"/>
        <v>8A0C8403230000007A98B604</v>
      </c>
      <c r="CE67" s="1">
        <f t="shared" si="22"/>
        <v>0</v>
      </c>
      <c r="CF67" t="str">
        <f t="shared" ref="CF67:CF98" si="67">IF(CE67,VLOOKUP(CE67,$CB$3:$CC$161,2,FALSE),"")</f>
        <v/>
      </c>
    </row>
    <row r="68" spans="1:84">
      <c r="A68" t="b">
        <f t="shared" si="61"/>
        <v>1</v>
      </c>
      <c r="C68" s="44" t="str">
        <f t="shared" si="23"/>
        <v>8B</v>
      </c>
      <c r="D68" s="45" t="str">
        <f>INDEX(Text!$E$2:$E$160,HEX2DEC(C68))</f>
        <v>Hyudra</v>
      </c>
      <c r="E68" s="110">
        <v>50000</v>
      </c>
      <c r="F68" s="111">
        <v>35</v>
      </c>
      <c r="G68" s="112"/>
      <c r="H68" s="113"/>
      <c r="I68" s="114">
        <v>1</v>
      </c>
      <c r="J68" s="131">
        <v>1</v>
      </c>
      <c r="K68" s="115">
        <v>1</v>
      </c>
      <c r="L68" s="115">
        <v>1</v>
      </c>
      <c r="M68" s="115"/>
      <c r="N68" s="115">
        <v>1</v>
      </c>
      <c r="O68" s="116">
        <f>MIN(15,INT('Static Data'!AR145/15))</f>
        <v>5</v>
      </c>
      <c r="P68" s="117">
        <f>MIN(15,INT('Static Data'!AT145/15))</f>
        <v>3</v>
      </c>
      <c r="Q68" s="118">
        <f>MIN(15,INT('Static Data'!AV145/15))</f>
        <v>8</v>
      </c>
      <c r="R68" s="119">
        <f>MIN(15,INT('Static Data'!AX145/15))</f>
        <v>8</v>
      </c>
      <c r="S68" s="120">
        <f>MIN(15,INT('Static Data'!AZ145/15))</f>
        <v>6</v>
      </c>
      <c r="T68" s="133">
        <v>16</v>
      </c>
      <c r="U68" s="121"/>
      <c r="V68" s="122"/>
      <c r="W68" s="121"/>
      <c r="X68" s="122"/>
      <c r="Y68" s="121">
        <v>1</v>
      </c>
      <c r="Z68" s="122"/>
      <c r="AA68" s="121"/>
      <c r="AB68" s="122"/>
      <c r="AC68" s="121"/>
      <c r="AD68" s="122"/>
      <c r="AE68" s="121"/>
      <c r="AF68" s="122"/>
      <c r="AG68" s="121"/>
      <c r="AH68" s="122"/>
      <c r="AI68" s="121"/>
      <c r="AJ68" s="121"/>
      <c r="AK68" s="51">
        <f t="shared" si="24"/>
        <v>0</v>
      </c>
      <c r="AL68" s="51">
        <f t="shared" si="63"/>
        <v>30</v>
      </c>
      <c r="AM68" s="51">
        <f t="shared" si="64"/>
        <v>1</v>
      </c>
      <c r="BL68" s="1" t="str">
        <f t="shared" ref="BL68:BL131" si="68">C68</f>
        <v>8B</v>
      </c>
      <c r="BM68" s="1">
        <f>ROW()</f>
        <v>68</v>
      </c>
      <c r="BO68" s="1" t="str">
        <f t="shared" ref="BO68:BO131" si="69">C68</f>
        <v>8B</v>
      </c>
      <c r="BP68" s="1" t="str">
        <f t="shared" ref="BP68:BP131" si="70">DEC2HEX(MAX(1,T68)-1,2)</f>
        <v>0F</v>
      </c>
      <c r="BQ68" s="1" t="str">
        <f t="shared" si="34"/>
        <v>F401</v>
      </c>
      <c r="BR68" s="1" t="str">
        <f t="shared" si="35"/>
        <v>2300</v>
      </c>
      <c r="BS68" s="43" t="str">
        <f t="shared" si="65"/>
        <v>1000</v>
      </c>
      <c r="BT68" s="1" t="str">
        <f t="shared" ref="BT68:BT131" si="71">DEC2HEX(P68,1)&amp;DEC2HEX(O68,1)</f>
        <v>35</v>
      </c>
      <c r="BU68" s="1" t="str">
        <f t="shared" ref="BU68:BU131" si="72">DEC2HEX(R68,1)&amp;DEC2HEX(Q68,1)</f>
        <v>88</v>
      </c>
      <c r="BV68" s="1" t="str">
        <f t="shared" ref="BV68:BV131" si="73">BIN2HEX(IF(ISBLANK(N68),0,1)&amp;IF(ISBLANK(M68),0,1)&amp;IF(ISBLANK(L68),0,1)&amp;IF(ISBLANK(K68),0,1),1)&amp;DEC2HEX(S68,1)</f>
        <v>B6</v>
      </c>
      <c r="BW68" s="43" t="str">
        <f t="shared" ref="BW68:BW131" si="74">BIN2HEX(DEC2BIN(MAX(1,J68)-1,5)&amp;IF(ISBLANK(I68),0,1)&amp;IF(ISBLANK(H68),0,1)&amp;IF(ISBLANK(G68),0,1),2)</f>
        <v>04</v>
      </c>
      <c r="BY68" t="str">
        <f t="shared" si="37"/>
        <v>01F4</v>
      </c>
      <c r="BZ68" t="str">
        <f t="shared" ref="BZ68:BZ131" si="75">DEC2HEX(F68,4)</f>
        <v>0023</v>
      </c>
      <c r="CB68" s="1">
        <f t="shared" si="66"/>
        <v>59</v>
      </c>
      <c r="CC68" s="9" t="str">
        <f t="shared" ref="CC68:CC131" si="76">BO68&amp;BP68&amp;BQ68&amp;BR68&amp;BS68&amp;BT68&amp;BU68&amp;BV68&amp;BW68</f>
        <v>8B0FF401230010003588B604</v>
      </c>
      <c r="CE68" s="1">
        <f t="shared" ref="CE68:CE131" si="77">IF(ROW()-2&lt;=$CE$2,ROW()-2,0)</f>
        <v>0</v>
      </c>
      <c r="CF68" t="str">
        <f t="shared" si="67"/>
        <v/>
      </c>
    </row>
    <row r="69" spans="1:84">
      <c r="A69" t="b">
        <f t="shared" si="61"/>
        <v>0</v>
      </c>
      <c r="C69" s="44" t="str">
        <f t="shared" ref="C69:C70" si="78">DEC2HEX(HEX2DEC(C68)+1,2)</f>
        <v>8C</v>
      </c>
      <c r="D69" s="45" t="str">
        <f>INDEX(Text!$E$2:$E$160,HEX2DEC(C69))</f>
        <v>Hydra</v>
      </c>
      <c r="E69" s="110">
        <f t="shared" ref="E69" si="79">E68*1.5</f>
        <v>75000</v>
      </c>
      <c r="F69" s="111">
        <v>35</v>
      </c>
      <c r="G69" s="112"/>
      <c r="H69" s="113"/>
      <c r="I69" s="114">
        <v>1</v>
      </c>
      <c r="J69" s="131">
        <v>1</v>
      </c>
      <c r="K69" s="115">
        <v>1</v>
      </c>
      <c r="L69" s="115">
        <v>1</v>
      </c>
      <c r="M69" s="115"/>
      <c r="N69" s="115">
        <v>1</v>
      </c>
      <c r="O69" s="116">
        <f>MIN(15,INT('Static Data'!AR146/15))</f>
        <v>6</v>
      </c>
      <c r="P69" s="117">
        <f>MIN(15,INT('Static Data'!AT146/15))</f>
        <v>10</v>
      </c>
      <c r="Q69" s="118">
        <f>MIN(15,INT('Static Data'!AV146/15))</f>
        <v>8</v>
      </c>
      <c r="R69" s="119">
        <f>MIN(15,INT('Static Data'!AX146/15))</f>
        <v>10</v>
      </c>
      <c r="S69" s="120">
        <f>MIN(15,INT('Static Data'!AZ146/15))</f>
        <v>6</v>
      </c>
      <c r="T69" s="133">
        <v>17</v>
      </c>
      <c r="U69" s="121"/>
      <c r="V69" s="122"/>
      <c r="W69" s="121"/>
      <c r="X69" s="122"/>
      <c r="Y69" s="121"/>
      <c r="Z69" s="122"/>
      <c r="AA69" s="121"/>
      <c r="AB69" s="122"/>
      <c r="AC69" s="121"/>
      <c r="AD69" s="122"/>
      <c r="AE69" s="121"/>
      <c r="AF69" s="122"/>
      <c r="AG69" s="121"/>
      <c r="AH69" s="122"/>
      <c r="AI69" s="121"/>
      <c r="AJ69" s="121"/>
      <c r="AK69" s="51">
        <f t="shared" si="24"/>
        <v>0</v>
      </c>
      <c r="AL69" s="51">
        <f t="shared" si="63"/>
        <v>40</v>
      </c>
      <c r="AM69" s="51">
        <f t="shared" si="64"/>
        <v>0</v>
      </c>
      <c r="BL69" s="1" t="str">
        <f t="shared" si="68"/>
        <v>8C</v>
      </c>
      <c r="BM69" s="1">
        <f>ROW()</f>
        <v>69</v>
      </c>
      <c r="BO69" s="1" t="str">
        <f t="shared" si="69"/>
        <v>8C</v>
      </c>
      <c r="BP69" s="1" t="str">
        <f t="shared" si="70"/>
        <v>10</v>
      </c>
      <c r="BQ69" s="1" t="str">
        <f t="shared" si="34"/>
        <v>EE02</v>
      </c>
      <c r="BR69" s="1" t="str">
        <f t="shared" si="35"/>
        <v>2300</v>
      </c>
      <c r="BS69" s="43" t="str">
        <f t="shared" si="65"/>
        <v>0000</v>
      </c>
      <c r="BT69" s="1" t="str">
        <f t="shared" si="71"/>
        <v>A6</v>
      </c>
      <c r="BU69" s="1" t="str">
        <f t="shared" si="72"/>
        <v>A8</v>
      </c>
      <c r="BV69" s="1" t="str">
        <f t="shared" si="73"/>
        <v>B6</v>
      </c>
      <c r="BW69" s="43" t="str">
        <f t="shared" si="74"/>
        <v>04</v>
      </c>
      <c r="BY69" t="str">
        <f t="shared" si="37"/>
        <v>02EE</v>
      </c>
      <c r="BZ69" t="str">
        <f t="shared" si="75"/>
        <v>0023</v>
      </c>
      <c r="CB69" s="1">
        <f t="shared" si="66"/>
        <v>59</v>
      </c>
      <c r="CC69" s="9" t="str">
        <f t="shared" si="76"/>
        <v>8C10EE0223000000A6A8B604</v>
      </c>
      <c r="CE69" s="1">
        <f t="shared" si="77"/>
        <v>0</v>
      </c>
      <c r="CF69" t="str">
        <f t="shared" si="67"/>
        <v/>
      </c>
    </row>
    <row r="70" spans="1:84">
      <c r="A70" t="b">
        <f t="shared" si="61"/>
        <v>0</v>
      </c>
      <c r="C70" s="44" t="str">
        <f t="shared" si="78"/>
        <v>8D</v>
      </c>
      <c r="D70" s="45" t="str">
        <f>INDEX(Text!$E$2:$E$160,HEX2DEC(C70))</f>
        <v>Tiamat</v>
      </c>
      <c r="E70" s="110">
        <f t="shared" ref="E70" si="80">E69*2</f>
        <v>150000</v>
      </c>
      <c r="F70" s="111">
        <v>35</v>
      </c>
      <c r="G70" s="112"/>
      <c r="H70" s="113"/>
      <c r="I70" s="114">
        <v>1</v>
      </c>
      <c r="J70" s="131">
        <v>1</v>
      </c>
      <c r="K70" s="115">
        <v>1</v>
      </c>
      <c r="L70" s="115">
        <v>1</v>
      </c>
      <c r="M70" s="115"/>
      <c r="N70" s="115">
        <v>1</v>
      </c>
      <c r="O70" s="116">
        <f>MIN(15,INT('Static Data'!AR147/15))</f>
        <v>7</v>
      </c>
      <c r="P70" s="117">
        <f>MIN(15,INT('Static Data'!AT147/15))</f>
        <v>6</v>
      </c>
      <c r="Q70" s="118">
        <f>MIN(15,INT('Static Data'!AV147/15))</f>
        <v>9</v>
      </c>
      <c r="R70" s="119">
        <f>MIN(15,INT('Static Data'!AX147/15))</f>
        <v>11</v>
      </c>
      <c r="S70" s="120">
        <f>MIN(15,INT('Static Data'!AZ147/15))</f>
        <v>8</v>
      </c>
      <c r="T70" s="133">
        <v>17</v>
      </c>
      <c r="U70" s="121"/>
      <c r="V70" s="122"/>
      <c r="W70" s="121"/>
      <c r="X70" s="122"/>
      <c r="Y70" s="121"/>
      <c r="Z70" s="122"/>
      <c r="AA70" s="121"/>
      <c r="AB70" s="122"/>
      <c r="AC70" s="121"/>
      <c r="AD70" s="122"/>
      <c r="AE70" s="121"/>
      <c r="AF70" s="122"/>
      <c r="AG70" s="121"/>
      <c r="AH70" s="122"/>
      <c r="AI70" s="121"/>
      <c r="AJ70" s="121"/>
      <c r="AK70" s="51">
        <f t="shared" si="24"/>
        <v>0</v>
      </c>
      <c r="AL70" s="51">
        <f t="shared" si="63"/>
        <v>41</v>
      </c>
      <c r="AM70" s="51">
        <f t="shared" si="64"/>
        <v>0</v>
      </c>
      <c r="BL70" s="1" t="str">
        <f t="shared" si="68"/>
        <v>8D</v>
      </c>
      <c r="BM70" s="1">
        <f>ROW()</f>
        <v>70</v>
      </c>
      <c r="BO70" s="1" t="str">
        <f t="shared" si="69"/>
        <v>8D</v>
      </c>
      <c r="BP70" s="1" t="str">
        <f t="shared" si="70"/>
        <v>10</v>
      </c>
      <c r="BQ70" s="1" t="str">
        <f t="shared" si="34"/>
        <v>DC05</v>
      </c>
      <c r="BR70" s="1" t="str">
        <f t="shared" si="35"/>
        <v>2300</v>
      </c>
      <c r="BS70" s="43" t="str">
        <f t="shared" si="65"/>
        <v>0000</v>
      </c>
      <c r="BT70" s="1" t="str">
        <f t="shared" si="71"/>
        <v>67</v>
      </c>
      <c r="BU70" s="1" t="str">
        <f t="shared" si="72"/>
        <v>B9</v>
      </c>
      <c r="BV70" s="1" t="str">
        <f t="shared" si="73"/>
        <v>B8</v>
      </c>
      <c r="BW70" s="43" t="str">
        <f t="shared" si="74"/>
        <v>04</v>
      </c>
      <c r="BY70" t="str">
        <f t="shared" si="37"/>
        <v>05DC</v>
      </c>
      <c r="BZ70" t="str">
        <f t="shared" si="75"/>
        <v>0023</v>
      </c>
      <c r="CB70" s="1">
        <f t="shared" si="66"/>
        <v>59</v>
      </c>
      <c r="CC70" s="9" t="str">
        <f t="shared" si="76"/>
        <v>8D10DC052300000067B9B804</v>
      </c>
      <c r="CE70" s="1">
        <f t="shared" si="77"/>
        <v>0</v>
      </c>
      <c r="CF70" t="str">
        <f t="shared" si="67"/>
        <v/>
      </c>
    </row>
    <row r="71" spans="1:84">
      <c r="A71" t="b">
        <f t="shared" si="61"/>
        <v>0</v>
      </c>
      <c r="C71" s="44" t="str">
        <f>"01"</f>
        <v>01</v>
      </c>
      <c r="D71" s="45" t="str">
        <f>INDEX(Text!$E$2:$E$160,HEX2DEC(C71))</f>
        <v>Squire</v>
      </c>
      <c r="E71" s="110"/>
      <c r="F71" s="111"/>
      <c r="G71" s="112">
        <v>1</v>
      </c>
      <c r="H71" s="113"/>
      <c r="I71" s="114"/>
      <c r="J71" s="131">
        <v>1</v>
      </c>
      <c r="K71" s="115"/>
      <c r="L71" s="115"/>
      <c r="M71" s="115"/>
      <c r="N71" s="115"/>
      <c r="O71" s="116">
        <f>MIN(15,INT('Static Data'!AR7/15))</f>
        <v>8</v>
      </c>
      <c r="P71" s="117">
        <f>MIN(15,INT('Static Data'!AT7/15))</f>
        <v>7</v>
      </c>
      <c r="Q71" s="118">
        <f>MIN(15,INT('Static Data'!AV7/15))</f>
        <v>7</v>
      </c>
      <c r="R71" s="119">
        <f>MIN(15,INT('Static Data'!AX7/15))</f>
        <v>7</v>
      </c>
      <c r="S71" s="120">
        <f>MIN(15,INT('Static Data'!AZ7/15))</f>
        <v>6</v>
      </c>
      <c r="T71" s="133">
        <v>1</v>
      </c>
      <c r="U71" s="121"/>
      <c r="V71" s="122"/>
      <c r="W71" s="121"/>
      <c r="X71" s="122"/>
      <c r="Y71" s="121"/>
      <c r="Z71" s="122"/>
      <c r="AA71" s="121"/>
      <c r="AB71" s="122"/>
      <c r="AC71" s="121"/>
      <c r="AD71" s="122"/>
      <c r="AE71" s="121"/>
      <c r="AF71" s="122"/>
      <c r="AG71" s="121"/>
      <c r="AH71" s="122"/>
      <c r="AI71" s="121"/>
      <c r="AJ71" s="121"/>
      <c r="AK71" s="51">
        <f t="shared" si="24"/>
        <v>0</v>
      </c>
      <c r="AL71" s="51">
        <f t="shared" si="63"/>
        <v>35</v>
      </c>
      <c r="AM71" s="51">
        <f t="shared" si="64"/>
        <v>0</v>
      </c>
      <c r="BL71" s="1" t="str">
        <f t="shared" si="68"/>
        <v>01</v>
      </c>
      <c r="BM71" s="1">
        <f>ROW()</f>
        <v>71</v>
      </c>
      <c r="BO71" s="1" t="str">
        <f t="shared" si="69"/>
        <v>01</v>
      </c>
      <c r="BP71" s="1" t="str">
        <f t="shared" si="70"/>
        <v>00</v>
      </c>
      <c r="BQ71" s="1" t="str">
        <f t="shared" ref="BQ71:BQ134" si="81">RIGHT(BY71,2)&amp;LEFT(BY71,2)</f>
        <v>0000</v>
      </c>
      <c r="BR71" s="1" t="str">
        <f t="shared" ref="BR71:BR134" si="82">RIGHT(BZ71,2)&amp;LEFT(BZ71,2)</f>
        <v>0000</v>
      </c>
      <c r="BS71" s="43" t="str">
        <f t="shared" si="65"/>
        <v>0000</v>
      </c>
      <c r="BT71" s="1" t="str">
        <f t="shared" si="71"/>
        <v>78</v>
      </c>
      <c r="BU71" s="1" t="str">
        <f t="shared" si="72"/>
        <v>77</v>
      </c>
      <c r="BV71" s="1" t="str">
        <f t="shared" si="73"/>
        <v>06</v>
      </c>
      <c r="BW71" s="43" t="str">
        <f t="shared" si="74"/>
        <v>01</v>
      </c>
      <c r="BY71" t="str">
        <f t="shared" ref="BY71:BY134" si="83">DEC2HEX(E71/100,4)</f>
        <v>0000</v>
      </c>
      <c r="BZ71" t="str">
        <f t="shared" si="75"/>
        <v>0000</v>
      </c>
      <c r="CB71" s="1">
        <f t="shared" si="66"/>
        <v>59</v>
      </c>
      <c r="CC71" s="9" t="str">
        <f t="shared" si="76"/>
        <v>010000000000000078770601</v>
      </c>
      <c r="CE71" s="1">
        <f t="shared" si="77"/>
        <v>0</v>
      </c>
      <c r="CF71" t="str">
        <f t="shared" si="67"/>
        <v/>
      </c>
    </row>
    <row r="72" spans="1:84">
      <c r="A72" t="b">
        <f t="shared" si="61"/>
        <v>0</v>
      </c>
      <c r="C72" s="44" t="str">
        <f t="shared" ref="C72:C135" si="84">DEC2HEX(HEX2DEC(C71)+1,2)</f>
        <v>02</v>
      </c>
      <c r="D72" s="45" t="str">
        <f>INDEX(Text!$E$2:$E$160,HEX2DEC(C72))</f>
        <v>Squire</v>
      </c>
      <c r="E72" s="110"/>
      <c r="F72" s="111"/>
      <c r="G72" s="112">
        <v>1</v>
      </c>
      <c r="H72" s="113"/>
      <c r="I72" s="114"/>
      <c r="J72" s="131">
        <v>1</v>
      </c>
      <c r="K72" s="115"/>
      <c r="L72" s="115"/>
      <c r="M72" s="115"/>
      <c r="N72" s="115"/>
      <c r="O72" s="116">
        <f>MIN(15,INT('Static Data'!AR8/15))</f>
        <v>8</v>
      </c>
      <c r="P72" s="117">
        <f>MIN(15,INT('Static Data'!AT8/15))</f>
        <v>7</v>
      </c>
      <c r="Q72" s="118">
        <f>MIN(15,INT('Static Data'!AV8/15))</f>
        <v>7</v>
      </c>
      <c r="R72" s="119">
        <f>MIN(15,INT('Static Data'!AX8/15))</f>
        <v>7</v>
      </c>
      <c r="S72" s="120">
        <f>MIN(15,INT('Static Data'!AZ8/15))</f>
        <v>6</v>
      </c>
      <c r="T72" s="133">
        <v>1</v>
      </c>
      <c r="U72" s="121"/>
      <c r="V72" s="122"/>
      <c r="W72" s="121"/>
      <c r="X72" s="122"/>
      <c r="Y72" s="121"/>
      <c r="Z72" s="122"/>
      <c r="AA72" s="121"/>
      <c r="AB72" s="122"/>
      <c r="AC72" s="121"/>
      <c r="AD72" s="122"/>
      <c r="AE72" s="121"/>
      <c r="AF72" s="122"/>
      <c r="AG72" s="121"/>
      <c r="AH72" s="122"/>
      <c r="AI72" s="121"/>
      <c r="AJ72" s="121"/>
      <c r="AK72" s="51">
        <f t="shared" si="24"/>
        <v>0</v>
      </c>
      <c r="AL72" s="51">
        <f t="shared" si="63"/>
        <v>35</v>
      </c>
      <c r="AM72" s="51">
        <f t="shared" si="64"/>
        <v>0</v>
      </c>
      <c r="BL72" s="1" t="str">
        <f t="shared" si="68"/>
        <v>02</v>
      </c>
      <c r="BM72" s="1">
        <f>ROW()</f>
        <v>72</v>
      </c>
      <c r="BO72" s="1" t="str">
        <f t="shared" si="69"/>
        <v>02</v>
      </c>
      <c r="BP72" s="1" t="str">
        <f t="shared" si="70"/>
        <v>00</v>
      </c>
      <c r="BQ72" s="1" t="str">
        <f t="shared" si="81"/>
        <v>0000</v>
      </c>
      <c r="BR72" s="1" t="str">
        <f t="shared" si="82"/>
        <v>0000</v>
      </c>
      <c r="BS72" s="43" t="str">
        <f t="shared" si="65"/>
        <v>0000</v>
      </c>
      <c r="BT72" s="1" t="str">
        <f t="shared" si="71"/>
        <v>78</v>
      </c>
      <c r="BU72" s="1" t="str">
        <f t="shared" si="72"/>
        <v>77</v>
      </c>
      <c r="BV72" s="1" t="str">
        <f t="shared" si="73"/>
        <v>06</v>
      </c>
      <c r="BW72" s="43" t="str">
        <f t="shared" si="74"/>
        <v>01</v>
      </c>
      <c r="BY72" t="str">
        <f t="shared" si="83"/>
        <v>0000</v>
      </c>
      <c r="BZ72" t="str">
        <f t="shared" si="75"/>
        <v>0000</v>
      </c>
      <c r="CB72" s="1">
        <f t="shared" si="66"/>
        <v>59</v>
      </c>
      <c r="CC72" s="9" t="str">
        <f t="shared" si="76"/>
        <v>020000000000000078770601</v>
      </c>
      <c r="CE72" s="1">
        <f t="shared" si="77"/>
        <v>0</v>
      </c>
      <c r="CF72" t="str">
        <f t="shared" si="67"/>
        <v/>
      </c>
    </row>
    <row r="73" spans="1:84">
      <c r="A73" t="b">
        <f t="shared" si="61"/>
        <v>0</v>
      </c>
      <c r="C73" s="44" t="str">
        <f t="shared" si="84"/>
        <v>03</v>
      </c>
      <c r="D73" s="45" t="str">
        <f>INDEX(Text!$E$2:$E$160,HEX2DEC(C73))</f>
        <v>Squire</v>
      </c>
      <c r="E73" s="110"/>
      <c r="F73" s="111"/>
      <c r="G73" s="112">
        <v>1</v>
      </c>
      <c r="H73" s="113"/>
      <c r="I73" s="114"/>
      <c r="J73" s="131">
        <v>1</v>
      </c>
      <c r="K73" s="115"/>
      <c r="L73" s="115"/>
      <c r="M73" s="115"/>
      <c r="N73" s="115"/>
      <c r="O73" s="116">
        <f>MIN(15,INT('Static Data'!AR9/15))</f>
        <v>8</v>
      </c>
      <c r="P73" s="117">
        <f>MIN(15,INT('Static Data'!AT9/15))</f>
        <v>7</v>
      </c>
      <c r="Q73" s="118">
        <f>MIN(15,INT('Static Data'!AV9/15))</f>
        <v>7</v>
      </c>
      <c r="R73" s="119">
        <f>MIN(15,INT('Static Data'!AX9/15))</f>
        <v>7</v>
      </c>
      <c r="S73" s="120">
        <f>MIN(15,INT('Static Data'!AZ9/15))</f>
        <v>6</v>
      </c>
      <c r="T73" s="133">
        <v>1</v>
      </c>
      <c r="U73" s="121"/>
      <c r="V73" s="122"/>
      <c r="W73" s="121"/>
      <c r="X73" s="122"/>
      <c r="Y73" s="121"/>
      <c r="Z73" s="122"/>
      <c r="AA73" s="121"/>
      <c r="AB73" s="122"/>
      <c r="AC73" s="121"/>
      <c r="AD73" s="122"/>
      <c r="AE73" s="121"/>
      <c r="AF73" s="122"/>
      <c r="AG73" s="121"/>
      <c r="AH73" s="122"/>
      <c r="AI73" s="121"/>
      <c r="AJ73" s="121"/>
      <c r="AK73" s="51">
        <f t="shared" si="24"/>
        <v>0</v>
      </c>
      <c r="AL73" s="51">
        <f t="shared" si="63"/>
        <v>35</v>
      </c>
      <c r="AM73" s="51">
        <f t="shared" si="64"/>
        <v>0</v>
      </c>
      <c r="BL73" s="1" t="str">
        <f t="shared" si="68"/>
        <v>03</v>
      </c>
      <c r="BM73" s="1">
        <f>ROW()</f>
        <v>73</v>
      </c>
      <c r="BO73" s="1" t="str">
        <f t="shared" si="69"/>
        <v>03</v>
      </c>
      <c r="BP73" s="1" t="str">
        <f t="shared" si="70"/>
        <v>00</v>
      </c>
      <c r="BQ73" s="1" t="str">
        <f t="shared" si="81"/>
        <v>0000</v>
      </c>
      <c r="BR73" s="1" t="str">
        <f t="shared" si="82"/>
        <v>0000</v>
      </c>
      <c r="BS73" s="43" t="str">
        <f t="shared" si="65"/>
        <v>0000</v>
      </c>
      <c r="BT73" s="1" t="str">
        <f t="shared" si="71"/>
        <v>78</v>
      </c>
      <c r="BU73" s="1" t="str">
        <f t="shared" si="72"/>
        <v>77</v>
      </c>
      <c r="BV73" s="1" t="str">
        <f t="shared" si="73"/>
        <v>06</v>
      </c>
      <c r="BW73" s="43" t="str">
        <f t="shared" si="74"/>
        <v>01</v>
      </c>
      <c r="BY73" t="str">
        <f t="shared" si="83"/>
        <v>0000</v>
      </c>
      <c r="BZ73" t="str">
        <f t="shared" si="75"/>
        <v>0000</v>
      </c>
      <c r="CB73" s="1">
        <f t="shared" si="66"/>
        <v>59</v>
      </c>
      <c r="CC73" s="9" t="str">
        <f t="shared" si="76"/>
        <v>030000000000000078770601</v>
      </c>
      <c r="CE73" s="1">
        <f t="shared" si="77"/>
        <v>0</v>
      </c>
      <c r="CF73" t="str">
        <f t="shared" si="67"/>
        <v/>
      </c>
    </row>
    <row r="74" spans="1:84">
      <c r="A74" t="b">
        <f t="shared" si="61"/>
        <v>0</v>
      </c>
      <c r="C74" s="44" t="str">
        <f t="shared" si="84"/>
        <v>04</v>
      </c>
      <c r="D74" s="45" t="str">
        <f>INDEX(Text!$E$2:$E$160,HEX2DEC(C74))</f>
        <v>Squire</v>
      </c>
      <c r="E74" s="110"/>
      <c r="F74" s="111"/>
      <c r="G74" s="112">
        <v>1</v>
      </c>
      <c r="H74" s="113"/>
      <c r="I74" s="114"/>
      <c r="J74" s="131">
        <v>1</v>
      </c>
      <c r="K74" s="115"/>
      <c r="L74" s="115"/>
      <c r="M74" s="115"/>
      <c r="N74" s="115"/>
      <c r="O74" s="116">
        <f>MIN(15,INT('Static Data'!AR10/15))</f>
        <v>8</v>
      </c>
      <c r="P74" s="117">
        <f>MIN(15,INT('Static Data'!AT10/15))</f>
        <v>6</v>
      </c>
      <c r="Q74" s="118">
        <f>MIN(15,INT('Static Data'!AV10/15))</f>
        <v>6</v>
      </c>
      <c r="R74" s="119">
        <f>MIN(15,INT('Static Data'!AX10/15))</f>
        <v>8</v>
      </c>
      <c r="S74" s="120">
        <f>MIN(15,INT('Static Data'!AZ10/15))</f>
        <v>6</v>
      </c>
      <c r="T74" s="133">
        <v>1</v>
      </c>
      <c r="U74" s="121"/>
      <c r="V74" s="122"/>
      <c r="W74" s="121"/>
      <c r="X74" s="122"/>
      <c r="Y74" s="121"/>
      <c r="Z74" s="122"/>
      <c r="AA74" s="121"/>
      <c r="AB74" s="122"/>
      <c r="AC74" s="121"/>
      <c r="AD74" s="122"/>
      <c r="AE74" s="121"/>
      <c r="AF74" s="122"/>
      <c r="AG74" s="121"/>
      <c r="AH74" s="122"/>
      <c r="AI74" s="121"/>
      <c r="AJ74" s="121"/>
      <c r="AK74" s="51">
        <f t="shared" si="24"/>
        <v>0</v>
      </c>
      <c r="AL74" s="51">
        <f t="shared" si="63"/>
        <v>34</v>
      </c>
      <c r="AM74" s="51">
        <f t="shared" si="64"/>
        <v>0</v>
      </c>
      <c r="BL74" s="1" t="str">
        <f t="shared" si="68"/>
        <v>04</v>
      </c>
      <c r="BM74" s="1">
        <f>ROW()</f>
        <v>74</v>
      </c>
      <c r="BO74" s="1" t="str">
        <f t="shared" si="69"/>
        <v>04</v>
      </c>
      <c r="BP74" s="1" t="str">
        <f t="shared" si="70"/>
        <v>00</v>
      </c>
      <c r="BQ74" s="1" t="str">
        <f t="shared" si="81"/>
        <v>0000</v>
      </c>
      <c r="BR74" s="1" t="str">
        <f t="shared" si="82"/>
        <v>0000</v>
      </c>
      <c r="BS74" s="43" t="str">
        <f t="shared" si="65"/>
        <v>0000</v>
      </c>
      <c r="BT74" s="1" t="str">
        <f t="shared" si="71"/>
        <v>68</v>
      </c>
      <c r="BU74" s="1" t="str">
        <f t="shared" si="72"/>
        <v>86</v>
      </c>
      <c r="BV74" s="1" t="str">
        <f t="shared" si="73"/>
        <v>06</v>
      </c>
      <c r="BW74" s="43" t="str">
        <f t="shared" si="74"/>
        <v>01</v>
      </c>
      <c r="BY74" t="str">
        <f t="shared" si="83"/>
        <v>0000</v>
      </c>
      <c r="BZ74" t="str">
        <f t="shared" si="75"/>
        <v>0000</v>
      </c>
      <c r="CB74" s="1">
        <f t="shared" si="66"/>
        <v>59</v>
      </c>
      <c r="CC74" s="9" t="str">
        <f t="shared" si="76"/>
        <v>040000000000000068860601</v>
      </c>
      <c r="CE74" s="1">
        <f t="shared" si="77"/>
        <v>0</v>
      </c>
      <c r="CF74" t="str">
        <f t="shared" si="67"/>
        <v/>
      </c>
    </row>
    <row r="75" spans="1:84">
      <c r="A75" t="b">
        <f t="shared" si="61"/>
        <v>0</v>
      </c>
      <c r="C75" s="44" t="str">
        <f t="shared" si="84"/>
        <v>05</v>
      </c>
      <c r="D75" s="45" t="str">
        <f>INDEX(Text!$E$2:$E$160,HEX2DEC(C75))</f>
        <v>Holy Knight</v>
      </c>
      <c r="E75" s="110"/>
      <c r="F75" s="111"/>
      <c r="G75" s="112">
        <v>1</v>
      </c>
      <c r="H75" s="113"/>
      <c r="I75" s="114"/>
      <c r="J75" s="131">
        <v>1</v>
      </c>
      <c r="K75" s="115"/>
      <c r="L75" s="115"/>
      <c r="M75" s="115"/>
      <c r="N75" s="115"/>
      <c r="O75" s="116">
        <f>MIN(15,INT('Static Data'!AR11/15))</f>
        <v>9</v>
      </c>
      <c r="P75" s="117">
        <f>MIN(15,INT('Static Data'!AT11/15))</f>
        <v>6</v>
      </c>
      <c r="Q75" s="118">
        <f>MIN(15,INT('Static Data'!AV11/15))</f>
        <v>7</v>
      </c>
      <c r="R75" s="119">
        <f>MIN(15,INT('Static Data'!AX11/15))</f>
        <v>8</v>
      </c>
      <c r="S75" s="120">
        <f>MIN(15,INT('Static Data'!AZ11/15))</f>
        <v>7</v>
      </c>
      <c r="T75" s="133">
        <v>1</v>
      </c>
      <c r="U75" s="121"/>
      <c r="V75" s="122"/>
      <c r="W75" s="121"/>
      <c r="X75" s="122"/>
      <c r="Y75" s="121"/>
      <c r="Z75" s="122"/>
      <c r="AA75" s="121"/>
      <c r="AB75" s="122"/>
      <c r="AC75" s="121"/>
      <c r="AD75" s="122"/>
      <c r="AE75" s="121"/>
      <c r="AF75" s="122"/>
      <c r="AG75" s="121"/>
      <c r="AH75" s="122"/>
      <c r="AI75" s="121"/>
      <c r="AJ75" s="121"/>
      <c r="AK75" s="51">
        <f t="shared" si="24"/>
        <v>0</v>
      </c>
      <c r="AL75" s="51">
        <f t="shared" si="63"/>
        <v>37</v>
      </c>
      <c r="AM75" s="51">
        <f t="shared" si="64"/>
        <v>0</v>
      </c>
      <c r="BL75" s="1" t="str">
        <f t="shared" si="68"/>
        <v>05</v>
      </c>
      <c r="BM75" s="1">
        <f>ROW()</f>
        <v>75</v>
      </c>
      <c r="BO75" s="1" t="str">
        <f t="shared" si="69"/>
        <v>05</v>
      </c>
      <c r="BP75" s="1" t="str">
        <f t="shared" si="70"/>
        <v>00</v>
      </c>
      <c r="BQ75" s="1" t="str">
        <f t="shared" si="81"/>
        <v>0000</v>
      </c>
      <c r="BR75" s="1" t="str">
        <f t="shared" si="82"/>
        <v>0000</v>
      </c>
      <c r="BS75" s="43" t="str">
        <f t="shared" si="65"/>
        <v>0000</v>
      </c>
      <c r="BT75" s="1" t="str">
        <f t="shared" si="71"/>
        <v>69</v>
      </c>
      <c r="BU75" s="1" t="str">
        <f t="shared" si="72"/>
        <v>87</v>
      </c>
      <c r="BV75" s="1" t="str">
        <f t="shared" si="73"/>
        <v>07</v>
      </c>
      <c r="BW75" s="43" t="str">
        <f t="shared" si="74"/>
        <v>01</v>
      </c>
      <c r="BY75" t="str">
        <f t="shared" si="83"/>
        <v>0000</v>
      </c>
      <c r="BZ75" t="str">
        <f t="shared" si="75"/>
        <v>0000</v>
      </c>
      <c r="CB75" s="1">
        <f t="shared" si="66"/>
        <v>59</v>
      </c>
      <c r="CC75" s="9" t="str">
        <f t="shared" si="76"/>
        <v>050000000000000069870701</v>
      </c>
      <c r="CE75" s="1">
        <f t="shared" si="77"/>
        <v>0</v>
      </c>
      <c r="CF75" t="str">
        <f t="shared" si="67"/>
        <v/>
      </c>
    </row>
    <row r="76" spans="1:84">
      <c r="A76" t="b">
        <f t="shared" si="61"/>
        <v>0</v>
      </c>
      <c r="C76" s="44" t="str">
        <f t="shared" si="84"/>
        <v>06</v>
      </c>
      <c r="D76" s="45" t="str">
        <f>INDEX(Text!$E$2:$E$160,HEX2DEC(C76))</f>
        <v>Arc Knight</v>
      </c>
      <c r="E76" s="110"/>
      <c r="F76" s="111"/>
      <c r="G76" s="112">
        <v>1</v>
      </c>
      <c r="H76" s="113"/>
      <c r="I76" s="114"/>
      <c r="J76" s="131">
        <v>1</v>
      </c>
      <c r="K76" s="115"/>
      <c r="L76" s="115"/>
      <c r="M76" s="115"/>
      <c r="N76" s="115"/>
      <c r="O76" s="116">
        <f>MIN(15,INT('Static Data'!AR12/15))</f>
        <v>10</v>
      </c>
      <c r="P76" s="117">
        <f>MIN(15,INT('Static Data'!AT12/15))</f>
        <v>6</v>
      </c>
      <c r="Q76" s="118">
        <f>MIN(15,INT('Static Data'!AV12/15))</f>
        <v>8</v>
      </c>
      <c r="R76" s="119">
        <f>MIN(15,INT('Static Data'!AX12/15))</f>
        <v>8</v>
      </c>
      <c r="S76" s="120">
        <f>MIN(15,INT('Static Data'!AZ12/15))</f>
        <v>7</v>
      </c>
      <c r="T76" s="133">
        <v>1</v>
      </c>
      <c r="U76" s="121"/>
      <c r="V76" s="122"/>
      <c r="W76" s="121"/>
      <c r="X76" s="122"/>
      <c r="Y76" s="121"/>
      <c r="Z76" s="122"/>
      <c r="AA76" s="121"/>
      <c r="AB76" s="122"/>
      <c r="AC76" s="121"/>
      <c r="AD76" s="122"/>
      <c r="AE76" s="121"/>
      <c r="AF76" s="122"/>
      <c r="AG76" s="121"/>
      <c r="AH76" s="122"/>
      <c r="AI76" s="121"/>
      <c r="AJ76" s="121"/>
      <c r="AK76" s="51">
        <f t="shared" si="24"/>
        <v>0</v>
      </c>
      <c r="AL76" s="51">
        <f t="shared" si="63"/>
        <v>39</v>
      </c>
      <c r="AM76" s="51">
        <f t="shared" si="64"/>
        <v>0</v>
      </c>
      <c r="BL76" s="1" t="str">
        <f t="shared" si="68"/>
        <v>06</v>
      </c>
      <c r="BM76" s="1">
        <f>ROW()</f>
        <v>76</v>
      </c>
      <c r="BO76" s="1" t="str">
        <f t="shared" si="69"/>
        <v>06</v>
      </c>
      <c r="BP76" s="1" t="str">
        <f t="shared" si="70"/>
        <v>00</v>
      </c>
      <c r="BQ76" s="1" t="str">
        <f t="shared" si="81"/>
        <v>0000</v>
      </c>
      <c r="BR76" s="1" t="str">
        <f t="shared" si="82"/>
        <v>0000</v>
      </c>
      <c r="BS76" s="43" t="str">
        <f t="shared" si="65"/>
        <v>0000</v>
      </c>
      <c r="BT76" s="1" t="str">
        <f t="shared" si="71"/>
        <v>6A</v>
      </c>
      <c r="BU76" s="1" t="str">
        <f t="shared" si="72"/>
        <v>88</v>
      </c>
      <c r="BV76" s="1" t="str">
        <f t="shared" si="73"/>
        <v>07</v>
      </c>
      <c r="BW76" s="43" t="str">
        <f t="shared" si="74"/>
        <v>01</v>
      </c>
      <c r="BY76" t="str">
        <f t="shared" si="83"/>
        <v>0000</v>
      </c>
      <c r="BZ76" t="str">
        <f t="shared" si="75"/>
        <v>0000</v>
      </c>
      <c r="CB76" s="1">
        <f t="shared" si="66"/>
        <v>59</v>
      </c>
      <c r="CC76" s="9" t="str">
        <f t="shared" si="76"/>
        <v>06000000000000006A880701</v>
      </c>
      <c r="CE76" s="1">
        <f t="shared" si="77"/>
        <v>0</v>
      </c>
      <c r="CF76" t="str">
        <f t="shared" si="67"/>
        <v/>
      </c>
    </row>
    <row r="77" spans="1:84">
      <c r="A77" t="b">
        <f t="shared" si="61"/>
        <v>0</v>
      </c>
      <c r="C77" s="44" t="str">
        <f t="shared" si="84"/>
        <v>07</v>
      </c>
      <c r="D77" s="45" t="str">
        <f>INDEX(Text!$E$2:$E$160,HEX2DEC(C77))</f>
        <v>Squire</v>
      </c>
      <c r="E77" s="110"/>
      <c r="F77" s="111"/>
      <c r="G77" s="112">
        <v>1</v>
      </c>
      <c r="H77" s="113"/>
      <c r="I77" s="114"/>
      <c r="J77" s="131">
        <v>1</v>
      </c>
      <c r="K77" s="115"/>
      <c r="L77" s="115"/>
      <c r="M77" s="115"/>
      <c r="N77" s="115"/>
      <c r="O77" s="116">
        <f>MIN(15,INT('Static Data'!AR13/15))</f>
        <v>8</v>
      </c>
      <c r="P77" s="117">
        <f>MIN(15,INT('Static Data'!AT13/15))</f>
        <v>6</v>
      </c>
      <c r="Q77" s="118">
        <f>MIN(15,INT('Static Data'!AV13/15))</f>
        <v>6</v>
      </c>
      <c r="R77" s="119">
        <f>MIN(15,INT('Static Data'!AX13/15))</f>
        <v>7</v>
      </c>
      <c r="S77" s="120">
        <f>MIN(15,INT('Static Data'!AZ13/15))</f>
        <v>6</v>
      </c>
      <c r="T77" s="133">
        <v>1</v>
      </c>
      <c r="U77" s="121"/>
      <c r="V77" s="122"/>
      <c r="W77" s="121"/>
      <c r="X77" s="122"/>
      <c r="Y77" s="121"/>
      <c r="Z77" s="122"/>
      <c r="AA77" s="121"/>
      <c r="AB77" s="122"/>
      <c r="AC77" s="121"/>
      <c r="AD77" s="122"/>
      <c r="AE77" s="121"/>
      <c r="AF77" s="122"/>
      <c r="AG77" s="121"/>
      <c r="AH77" s="122"/>
      <c r="AI77" s="121"/>
      <c r="AJ77" s="121"/>
      <c r="AK77" s="51">
        <f t="shared" si="24"/>
        <v>0</v>
      </c>
      <c r="AL77" s="51">
        <f t="shared" si="63"/>
        <v>33</v>
      </c>
      <c r="AM77" s="51">
        <f t="shared" si="64"/>
        <v>0</v>
      </c>
      <c r="BL77" s="1" t="str">
        <f t="shared" si="68"/>
        <v>07</v>
      </c>
      <c r="BM77" s="1">
        <f>ROW()</f>
        <v>77</v>
      </c>
      <c r="BO77" s="1" t="str">
        <f t="shared" si="69"/>
        <v>07</v>
      </c>
      <c r="BP77" s="1" t="str">
        <f t="shared" si="70"/>
        <v>00</v>
      </c>
      <c r="BQ77" s="1" t="str">
        <f t="shared" si="81"/>
        <v>0000</v>
      </c>
      <c r="BR77" s="1" t="str">
        <f t="shared" si="82"/>
        <v>0000</v>
      </c>
      <c r="BS77" s="43" t="str">
        <f t="shared" si="65"/>
        <v>0000</v>
      </c>
      <c r="BT77" s="1" t="str">
        <f t="shared" si="71"/>
        <v>68</v>
      </c>
      <c r="BU77" s="1" t="str">
        <f t="shared" si="72"/>
        <v>76</v>
      </c>
      <c r="BV77" s="1" t="str">
        <f t="shared" si="73"/>
        <v>06</v>
      </c>
      <c r="BW77" s="43" t="str">
        <f t="shared" si="74"/>
        <v>01</v>
      </c>
      <c r="BY77" t="str">
        <f t="shared" si="83"/>
        <v>0000</v>
      </c>
      <c r="BZ77" t="str">
        <f t="shared" si="75"/>
        <v>0000</v>
      </c>
      <c r="CB77" s="1">
        <f t="shared" si="66"/>
        <v>59</v>
      </c>
      <c r="CC77" s="9" t="str">
        <f t="shared" si="76"/>
        <v>070000000000000068760601</v>
      </c>
      <c r="CE77" s="1">
        <f t="shared" si="77"/>
        <v>0</v>
      </c>
      <c r="CF77" t="str">
        <f t="shared" si="67"/>
        <v/>
      </c>
    </row>
    <row r="78" spans="1:84">
      <c r="A78" t="b">
        <f t="shared" si="61"/>
        <v>0</v>
      </c>
      <c r="C78" s="44" t="str">
        <f t="shared" si="84"/>
        <v>08</v>
      </c>
      <c r="D78" s="45" t="str">
        <f>INDEX(Text!$E$2:$E$160,HEX2DEC(C78))</f>
        <v>Arc Knight</v>
      </c>
      <c r="E78" s="110"/>
      <c r="F78" s="111"/>
      <c r="G78" s="112">
        <v>1</v>
      </c>
      <c r="H78" s="113"/>
      <c r="I78" s="114"/>
      <c r="J78" s="131">
        <v>1</v>
      </c>
      <c r="K78" s="115"/>
      <c r="L78" s="115"/>
      <c r="M78" s="115"/>
      <c r="N78" s="115"/>
      <c r="O78" s="116">
        <f>MIN(15,INT('Static Data'!AR14/15))</f>
        <v>11</v>
      </c>
      <c r="P78" s="117">
        <f>MIN(15,INT('Static Data'!AT14/15))</f>
        <v>5</v>
      </c>
      <c r="Q78" s="118">
        <f>MIN(15,INT('Static Data'!AV14/15))</f>
        <v>6</v>
      </c>
      <c r="R78" s="119">
        <f>MIN(15,INT('Static Data'!AX14/15))</f>
        <v>8</v>
      </c>
      <c r="S78" s="120">
        <f>MIN(15,INT('Static Data'!AZ14/15))</f>
        <v>6</v>
      </c>
      <c r="T78" s="133">
        <v>1</v>
      </c>
      <c r="U78" s="121"/>
      <c r="V78" s="122"/>
      <c r="W78" s="121"/>
      <c r="X78" s="122"/>
      <c r="Y78" s="121"/>
      <c r="Z78" s="122"/>
      <c r="AA78" s="121"/>
      <c r="AB78" s="122"/>
      <c r="AC78" s="121"/>
      <c r="AD78" s="122"/>
      <c r="AE78" s="121"/>
      <c r="AF78" s="122"/>
      <c r="AG78" s="121"/>
      <c r="AH78" s="122"/>
      <c r="AI78" s="121"/>
      <c r="AJ78" s="121"/>
      <c r="AK78" s="51">
        <f t="shared" si="24"/>
        <v>0</v>
      </c>
      <c r="AL78" s="51">
        <f t="shared" si="63"/>
        <v>36</v>
      </c>
      <c r="AM78" s="51">
        <f t="shared" si="64"/>
        <v>0</v>
      </c>
      <c r="BL78" s="1" t="str">
        <f t="shared" si="68"/>
        <v>08</v>
      </c>
      <c r="BM78" s="1">
        <f>ROW()</f>
        <v>78</v>
      </c>
      <c r="BO78" s="1" t="str">
        <f t="shared" si="69"/>
        <v>08</v>
      </c>
      <c r="BP78" s="1" t="str">
        <f t="shared" si="70"/>
        <v>00</v>
      </c>
      <c r="BQ78" s="1" t="str">
        <f t="shared" si="81"/>
        <v>0000</v>
      </c>
      <c r="BR78" s="1" t="str">
        <f t="shared" si="82"/>
        <v>0000</v>
      </c>
      <c r="BS78" s="43" t="str">
        <f t="shared" si="65"/>
        <v>0000</v>
      </c>
      <c r="BT78" s="1" t="str">
        <f t="shared" si="71"/>
        <v>5B</v>
      </c>
      <c r="BU78" s="1" t="str">
        <f t="shared" si="72"/>
        <v>86</v>
      </c>
      <c r="BV78" s="1" t="str">
        <f t="shared" si="73"/>
        <v>06</v>
      </c>
      <c r="BW78" s="43" t="str">
        <f t="shared" si="74"/>
        <v>01</v>
      </c>
      <c r="BY78" t="str">
        <f t="shared" si="83"/>
        <v>0000</v>
      </c>
      <c r="BZ78" t="str">
        <f t="shared" si="75"/>
        <v>0000</v>
      </c>
      <c r="CB78" s="1">
        <f t="shared" si="66"/>
        <v>59</v>
      </c>
      <c r="CC78" s="9" t="str">
        <f t="shared" si="76"/>
        <v>08000000000000005B860601</v>
      </c>
      <c r="CE78" s="1">
        <f t="shared" si="77"/>
        <v>0</v>
      </c>
      <c r="CF78" t="str">
        <f t="shared" si="67"/>
        <v/>
      </c>
    </row>
    <row r="79" spans="1:84">
      <c r="A79" t="b">
        <f t="shared" si="61"/>
        <v>0</v>
      </c>
      <c r="C79" s="44" t="str">
        <f t="shared" si="84"/>
        <v>09</v>
      </c>
      <c r="D79" s="45" t="str">
        <f>INDEX(Text!$E$2:$E$160,HEX2DEC(C79))</f>
        <v>Lune Knight</v>
      </c>
      <c r="E79" s="110"/>
      <c r="F79" s="111"/>
      <c r="G79" s="112">
        <v>1</v>
      </c>
      <c r="H79" s="113"/>
      <c r="I79" s="114"/>
      <c r="J79" s="131">
        <v>1</v>
      </c>
      <c r="K79" s="115"/>
      <c r="L79" s="115"/>
      <c r="M79" s="115"/>
      <c r="N79" s="115"/>
      <c r="O79" s="116">
        <f>MIN(15,INT('Static Data'!AR15/15))</f>
        <v>11</v>
      </c>
      <c r="P79" s="117">
        <f>MIN(15,INT('Static Data'!AT15/15))</f>
        <v>6</v>
      </c>
      <c r="Q79" s="118">
        <f>MIN(15,INT('Static Data'!AV15/15))</f>
        <v>7</v>
      </c>
      <c r="R79" s="119">
        <f>MIN(15,INT('Static Data'!AX15/15))</f>
        <v>7</v>
      </c>
      <c r="S79" s="120">
        <f>MIN(15,INT('Static Data'!AZ15/15))</f>
        <v>6</v>
      </c>
      <c r="T79" s="133">
        <v>1</v>
      </c>
      <c r="U79" s="121"/>
      <c r="V79" s="122"/>
      <c r="W79" s="121"/>
      <c r="X79" s="122"/>
      <c r="Y79" s="121"/>
      <c r="Z79" s="122"/>
      <c r="AA79" s="121"/>
      <c r="AB79" s="122"/>
      <c r="AC79" s="121"/>
      <c r="AD79" s="122"/>
      <c r="AE79" s="121"/>
      <c r="AF79" s="122"/>
      <c r="AG79" s="121"/>
      <c r="AH79" s="122"/>
      <c r="AI79" s="121"/>
      <c r="AJ79" s="121"/>
      <c r="AK79" s="51">
        <f t="shared" si="24"/>
        <v>0</v>
      </c>
      <c r="AL79" s="51">
        <f t="shared" si="63"/>
        <v>37</v>
      </c>
      <c r="AM79" s="51">
        <f t="shared" si="64"/>
        <v>0</v>
      </c>
      <c r="BL79" s="1" t="str">
        <f t="shared" si="68"/>
        <v>09</v>
      </c>
      <c r="BM79" s="1">
        <f>ROW()</f>
        <v>79</v>
      </c>
      <c r="BO79" s="1" t="str">
        <f t="shared" si="69"/>
        <v>09</v>
      </c>
      <c r="BP79" s="1" t="str">
        <f t="shared" si="70"/>
        <v>00</v>
      </c>
      <c r="BQ79" s="1" t="str">
        <f t="shared" si="81"/>
        <v>0000</v>
      </c>
      <c r="BR79" s="1" t="str">
        <f t="shared" si="82"/>
        <v>0000</v>
      </c>
      <c r="BS79" s="43" t="str">
        <f t="shared" si="65"/>
        <v>0000</v>
      </c>
      <c r="BT79" s="1" t="str">
        <f t="shared" si="71"/>
        <v>6B</v>
      </c>
      <c r="BU79" s="1" t="str">
        <f t="shared" si="72"/>
        <v>77</v>
      </c>
      <c r="BV79" s="1" t="str">
        <f t="shared" si="73"/>
        <v>06</v>
      </c>
      <c r="BW79" s="43" t="str">
        <f t="shared" si="74"/>
        <v>01</v>
      </c>
      <c r="BY79" t="str">
        <f t="shared" si="83"/>
        <v>0000</v>
      </c>
      <c r="BZ79" t="str">
        <f t="shared" si="75"/>
        <v>0000</v>
      </c>
      <c r="CB79" s="1">
        <f t="shared" si="66"/>
        <v>59</v>
      </c>
      <c r="CC79" s="9" t="str">
        <f t="shared" si="76"/>
        <v>09000000000000006B770601</v>
      </c>
      <c r="CE79" s="1">
        <f t="shared" si="77"/>
        <v>0</v>
      </c>
      <c r="CF79" t="str">
        <f t="shared" si="67"/>
        <v/>
      </c>
    </row>
    <row r="80" spans="1:84">
      <c r="A80" t="b">
        <f t="shared" si="61"/>
        <v>0</v>
      </c>
      <c r="C80" s="44" t="str">
        <f t="shared" si="84"/>
        <v>0A</v>
      </c>
      <c r="D80" s="45" t="str">
        <f>INDEX(Text!$E$2:$E$160,HEX2DEC(C80))</f>
        <v>Duke</v>
      </c>
      <c r="E80" s="110"/>
      <c r="F80" s="111"/>
      <c r="G80" s="112">
        <v>1</v>
      </c>
      <c r="H80" s="113"/>
      <c r="I80" s="114"/>
      <c r="J80" s="131">
        <v>1</v>
      </c>
      <c r="K80" s="115"/>
      <c r="L80" s="115"/>
      <c r="M80" s="115"/>
      <c r="N80" s="115"/>
      <c r="O80" s="116">
        <f>MIN(15,INT('Static Data'!AR16/15))</f>
        <v>6</v>
      </c>
      <c r="P80" s="117">
        <f>MIN(15,INT('Static Data'!AT16/15))</f>
        <v>6</v>
      </c>
      <c r="Q80" s="118">
        <f>MIN(15,INT('Static Data'!AV16/15))</f>
        <v>6</v>
      </c>
      <c r="R80" s="119">
        <f>MIN(15,INT('Static Data'!AX16/15))</f>
        <v>6</v>
      </c>
      <c r="S80" s="120">
        <f>MIN(15,INT('Static Data'!AZ16/15))</f>
        <v>6</v>
      </c>
      <c r="T80" s="133">
        <v>1</v>
      </c>
      <c r="U80" s="121"/>
      <c r="V80" s="122"/>
      <c r="W80" s="121"/>
      <c r="X80" s="122"/>
      <c r="Y80" s="121"/>
      <c r="Z80" s="122"/>
      <c r="AA80" s="121"/>
      <c r="AB80" s="122"/>
      <c r="AC80" s="121"/>
      <c r="AD80" s="122"/>
      <c r="AE80" s="121"/>
      <c r="AF80" s="122"/>
      <c r="AG80" s="121"/>
      <c r="AH80" s="122"/>
      <c r="AI80" s="121"/>
      <c r="AJ80" s="121"/>
      <c r="AK80" s="51">
        <f t="shared" si="24"/>
        <v>0</v>
      </c>
      <c r="AL80" s="51">
        <f t="shared" si="63"/>
        <v>30</v>
      </c>
      <c r="AM80" s="51">
        <f t="shared" si="64"/>
        <v>0</v>
      </c>
      <c r="BL80" s="1" t="str">
        <f t="shared" si="68"/>
        <v>0A</v>
      </c>
      <c r="BM80" s="1">
        <f>ROW()</f>
        <v>80</v>
      </c>
      <c r="BO80" s="1" t="str">
        <f t="shared" si="69"/>
        <v>0A</v>
      </c>
      <c r="BP80" s="1" t="str">
        <f t="shared" si="70"/>
        <v>00</v>
      </c>
      <c r="BQ80" s="1" t="str">
        <f t="shared" si="81"/>
        <v>0000</v>
      </c>
      <c r="BR80" s="1" t="str">
        <f t="shared" si="82"/>
        <v>0000</v>
      </c>
      <c r="BS80" s="43" t="str">
        <f t="shared" si="65"/>
        <v>0000</v>
      </c>
      <c r="BT80" s="1" t="str">
        <f t="shared" si="71"/>
        <v>66</v>
      </c>
      <c r="BU80" s="1" t="str">
        <f t="shared" si="72"/>
        <v>66</v>
      </c>
      <c r="BV80" s="1" t="str">
        <f t="shared" si="73"/>
        <v>06</v>
      </c>
      <c r="BW80" s="43" t="str">
        <f t="shared" si="74"/>
        <v>01</v>
      </c>
      <c r="BY80" t="str">
        <f t="shared" si="83"/>
        <v>0000</v>
      </c>
      <c r="BZ80" t="str">
        <f t="shared" si="75"/>
        <v>0000</v>
      </c>
      <c r="CB80" s="1">
        <f t="shared" si="66"/>
        <v>59</v>
      </c>
      <c r="CC80" s="9" t="str">
        <f t="shared" si="76"/>
        <v>0A0000000000000066660601</v>
      </c>
      <c r="CE80" s="1">
        <f t="shared" si="77"/>
        <v>0</v>
      </c>
      <c r="CF80" t="str">
        <f t="shared" si="67"/>
        <v/>
      </c>
    </row>
    <row r="81" spans="1:84">
      <c r="A81" t="b">
        <f t="shared" si="61"/>
        <v>0</v>
      </c>
      <c r="C81" s="44" t="str">
        <f t="shared" si="84"/>
        <v>0B</v>
      </c>
      <c r="D81" s="45" t="str">
        <f>INDEX(Text!$E$2:$E$160,HEX2DEC(C81))</f>
        <v>Duke</v>
      </c>
      <c r="E81" s="110"/>
      <c r="F81" s="111"/>
      <c r="G81" s="112">
        <v>1</v>
      </c>
      <c r="H81" s="113"/>
      <c r="I81" s="114"/>
      <c r="J81" s="131">
        <v>1</v>
      </c>
      <c r="K81" s="115"/>
      <c r="L81" s="115"/>
      <c r="M81" s="115"/>
      <c r="N81" s="115"/>
      <c r="O81" s="116">
        <f>MIN(15,INT('Static Data'!AR17/15))</f>
        <v>6</v>
      </c>
      <c r="P81" s="117">
        <f>MIN(15,INT('Static Data'!AT17/15))</f>
        <v>6</v>
      </c>
      <c r="Q81" s="118">
        <f>MIN(15,INT('Static Data'!AV17/15))</f>
        <v>6</v>
      </c>
      <c r="R81" s="119">
        <f>MIN(15,INT('Static Data'!AX17/15))</f>
        <v>6</v>
      </c>
      <c r="S81" s="120">
        <f>MIN(15,INT('Static Data'!AZ17/15))</f>
        <v>6</v>
      </c>
      <c r="T81" s="133">
        <v>1</v>
      </c>
      <c r="U81" s="121"/>
      <c r="V81" s="122"/>
      <c r="W81" s="121"/>
      <c r="X81" s="122"/>
      <c r="Y81" s="121"/>
      <c r="Z81" s="122"/>
      <c r="AA81" s="121"/>
      <c r="AB81" s="122"/>
      <c r="AC81" s="121"/>
      <c r="AD81" s="122"/>
      <c r="AE81" s="121"/>
      <c r="AF81" s="122"/>
      <c r="AG81" s="121"/>
      <c r="AH81" s="122"/>
      <c r="AI81" s="121"/>
      <c r="AJ81" s="121"/>
      <c r="AK81" s="51">
        <f t="shared" si="24"/>
        <v>0</v>
      </c>
      <c r="AL81" s="51">
        <f t="shared" si="63"/>
        <v>30</v>
      </c>
      <c r="AM81" s="51">
        <f t="shared" si="64"/>
        <v>0</v>
      </c>
      <c r="BL81" s="1" t="str">
        <f t="shared" si="68"/>
        <v>0B</v>
      </c>
      <c r="BM81" s="1">
        <f>ROW()</f>
        <v>81</v>
      </c>
      <c r="BO81" s="1" t="str">
        <f t="shared" si="69"/>
        <v>0B</v>
      </c>
      <c r="BP81" s="1" t="str">
        <f t="shared" si="70"/>
        <v>00</v>
      </c>
      <c r="BQ81" s="1" t="str">
        <f t="shared" si="81"/>
        <v>0000</v>
      </c>
      <c r="BR81" s="1" t="str">
        <f t="shared" si="82"/>
        <v>0000</v>
      </c>
      <c r="BS81" s="43" t="str">
        <f t="shared" si="65"/>
        <v>0000</v>
      </c>
      <c r="BT81" s="1" t="str">
        <f t="shared" si="71"/>
        <v>66</v>
      </c>
      <c r="BU81" s="1" t="str">
        <f t="shared" si="72"/>
        <v>66</v>
      </c>
      <c r="BV81" s="1" t="str">
        <f t="shared" si="73"/>
        <v>06</v>
      </c>
      <c r="BW81" s="43" t="str">
        <f t="shared" si="74"/>
        <v>01</v>
      </c>
      <c r="BY81" t="str">
        <f t="shared" si="83"/>
        <v>0000</v>
      </c>
      <c r="BZ81" t="str">
        <f t="shared" si="75"/>
        <v>0000</v>
      </c>
      <c r="CB81" s="1">
        <f t="shared" si="66"/>
        <v>59</v>
      </c>
      <c r="CC81" s="9" t="str">
        <f t="shared" si="76"/>
        <v>0B0000000000000066660601</v>
      </c>
      <c r="CE81" s="1">
        <f t="shared" si="77"/>
        <v>0</v>
      </c>
      <c r="CF81" t="str">
        <f t="shared" si="67"/>
        <v/>
      </c>
    </row>
    <row r="82" spans="1:84">
      <c r="A82" t="b">
        <f t="shared" si="61"/>
        <v>0</v>
      </c>
      <c r="C82" s="44" t="str">
        <f t="shared" si="84"/>
        <v>0C</v>
      </c>
      <c r="D82" s="45" t="str">
        <f>INDEX(Text!$E$2:$E$160,HEX2DEC(C82))</f>
        <v>Princess</v>
      </c>
      <c r="E82" s="110"/>
      <c r="F82" s="111"/>
      <c r="G82" s="112"/>
      <c r="H82" s="113">
        <v>1</v>
      </c>
      <c r="I82" s="114"/>
      <c r="J82" s="131">
        <v>1</v>
      </c>
      <c r="K82" s="115"/>
      <c r="L82" s="115"/>
      <c r="M82" s="115"/>
      <c r="N82" s="115"/>
      <c r="O82" s="116">
        <f>MIN(15,INT('Static Data'!AR18/15))</f>
        <v>6</v>
      </c>
      <c r="P82" s="135">
        <f>MIN(15,INT('Static Data'!AT18/15))</f>
        <v>6</v>
      </c>
      <c r="Q82" s="118">
        <f>MIN(15,INT('Static Data'!AV18/15))</f>
        <v>6</v>
      </c>
      <c r="R82" s="119">
        <f>MIN(15,INT('Static Data'!AX18/15))</f>
        <v>6</v>
      </c>
      <c r="S82" s="134">
        <f>MIN(15,INT('Static Data'!AZ18/15))</f>
        <v>6</v>
      </c>
      <c r="T82" s="133">
        <v>1</v>
      </c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51">
        <f t="shared" si="24"/>
        <v>0</v>
      </c>
      <c r="AL82" s="51">
        <f t="shared" si="63"/>
        <v>30</v>
      </c>
      <c r="AM82" s="51">
        <f t="shared" si="64"/>
        <v>0</v>
      </c>
      <c r="BL82" s="1" t="str">
        <f t="shared" si="68"/>
        <v>0C</v>
      </c>
      <c r="BM82" s="1">
        <f>ROW()</f>
        <v>82</v>
      </c>
      <c r="BO82" s="1" t="str">
        <f t="shared" si="69"/>
        <v>0C</v>
      </c>
      <c r="BP82" s="1" t="str">
        <f t="shared" si="70"/>
        <v>00</v>
      </c>
      <c r="BQ82" s="1" t="str">
        <f t="shared" si="81"/>
        <v>0000</v>
      </c>
      <c r="BR82" s="1" t="str">
        <f t="shared" si="82"/>
        <v>0000</v>
      </c>
      <c r="BS82" s="43" t="str">
        <f t="shared" si="65"/>
        <v>0000</v>
      </c>
      <c r="BT82" s="1" t="str">
        <f t="shared" si="71"/>
        <v>66</v>
      </c>
      <c r="BU82" s="1" t="str">
        <f t="shared" si="72"/>
        <v>66</v>
      </c>
      <c r="BV82" s="1" t="str">
        <f t="shared" si="73"/>
        <v>06</v>
      </c>
      <c r="BW82" s="43" t="str">
        <f t="shared" si="74"/>
        <v>02</v>
      </c>
      <c r="BY82" t="str">
        <f t="shared" si="83"/>
        <v>0000</v>
      </c>
      <c r="BZ82" t="str">
        <f t="shared" si="75"/>
        <v>0000</v>
      </c>
      <c r="CB82" s="1">
        <f t="shared" si="66"/>
        <v>59</v>
      </c>
      <c r="CC82" s="9" t="str">
        <f t="shared" si="76"/>
        <v>0C0000000000000066660602</v>
      </c>
      <c r="CE82" s="1">
        <f t="shared" si="77"/>
        <v>0</v>
      </c>
      <c r="CF82" t="str">
        <f t="shared" si="67"/>
        <v/>
      </c>
    </row>
    <row r="83" spans="1:84">
      <c r="A83" t="b">
        <f t="shared" si="61"/>
        <v>0</v>
      </c>
      <c r="C83" s="44" t="str">
        <f t="shared" si="84"/>
        <v>0D</v>
      </c>
      <c r="D83" s="45" t="str">
        <f>INDEX(Text!$E$2:$E$160,HEX2DEC(C83))</f>
        <v>Holy Swordsman</v>
      </c>
      <c r="E83" s="110"/>
      <c r="F83" s="111"/>
      <c r="G83" s="112">
        <v>1</v>
      </c>
      <c r="H83" s="113"/>
      <c r="I83" s="114"/>
      <c r="J83" s="131">
        <v>1</v>
      </c>
      <c r="K83" s="115"/>
      <c r="L83" s="115"/>
      <c r="M83" s="115"/>
      <c r="N83" s="115"/>
      <c r="O83" s="116">
        <f>MIN(15,INT('Static Data'!AR19/15))</f>
        <v>10</v>
      </c>
      <c r="P83" s="117">
        <f>MIN(15,INT('Static Data'!AT19/15))</f>
        <v>8</v>
      </c>
      <c r="Q83" s="118">
        <f>MIN(15,INT('Static Data'!AV19/15))</f>
        <v>7</v>
      </c>
      <c r="R83" s="119">
        <f>MIN(15,INT('Static Data'!AX19/15))</f>
        <v>8</v>
      </c>
      <c r="S83" s="120">
        <f>MIN(15,INT('Static Data'!AZ19/15))</f>
        <v>6</v>
      </c>
      <c r="T83" s="133">
        <v>1</v>
      </c>
      <c r="U83" s="121"/>
      <c r="V83" s="122"/>
      <c r="W83" s="121"/>
      <c r="X83" s="122"/>
      <c r="Y83" s="121"/>
      <c r="Z83" s="122"/>
      <c r="AA83" s="121"/>
      <c r="AB83" s="122"/>
      <c r="AC83" s="121"/>
      <c r="AD83" s="122"/>
      <c r="AE83" s="121"/>
      <c r="AF83" s="122"/>
      <c r="AG83" s="121"/>
      <c r="AH83" s="122"/>
      <c r="AI83" s="121"/>
      <c r="AJ83" s="121"/>
      <c r="AK83" s="51">
        <f t="shared" si="24"/>
        <v>0</v>
      </c>
      <c r="AL83" s="51">
        <f t="shared" si="63"/>
        <v>39</v>
      </c>
      <c r="AM83" s="51">
        <f t="shared" si="64"/>
        <v>0</v>
      </c>
      <c r="BL83" s="1" t="str">
        <f t="shared" si="68"/>
        <v>0D</v>
      </c>
      <c r="BM83" s="1">
        <f>ROW()</f>
        <v>83</v>
      </c>
      <c r="BO83" s="1" t="str">
        <f t="shared" si="69"/>
        <v>0D</v>
      </c>
      <c r="BP83" s="1" t="str">
        <f t="shared" si="70"/>
        <v>00</v>
      </c>
      <c r="BQ83" s="1" t="str">
        <f t="shared" si="81"/>
        <v>0000</v>
      </c>
      <c r="BR83" s="1" t="str">
        <f t="shared" si="82"/>
        <v>0000</v>
      </c>
      <c r="BS83" s="43" t="str">
        <f t="shared" si="65"/>
        <v>0000</v>
      </c>
      <c r="BT83" s="1" t="str">
        <f t="shared" si="71"/>
        <v>8A</v>
      </c>
      <c r="BU83" s="1" t="str">
        <f t="shared" si="72"/>
        <v>87</v>
      </c>
      <c r="BV83" s="1" t="str">
        <f t="shared" si="73"/>
        <v>06</v>
      </c>
      <c r="BW83" s="43" t="str">
        <f t="shared" si="74"/>
        <v>01</v>
      </c>
      <c r="BY83" t="str">
        <f t="shared" si="83"/>
        <v>0000</v>
      </c>
      <c r="BZ83" t="str">
        <f t="shared" si="75"/>
        <v>0000</v>
      </c>
      <c r="CB83" s="1">
        <f t="shared" si="66"/>
        <v>59</v>
      </c>
      <c r="CC83" s="9" t="str">
        <f t="shared" si="76"/>
        <v>0D000000000000008A870601</v>
      </c>
      <c r="CE83" s="1">
        <f t="shared" si="77"/>
        <v>0</v>
      </c>
      <c r="CF83" t="str">
        <f t="shared" si="67"/>
        <v/>
      </c>
    </row>
    <row r="84" spans="1:84">
      <c r="A84" t="b">
        <f t="shared" si="61"/>
        <v>0</v>
      </c>
      <c r="C84" s="44" t="str">
        <f t="shared" si="84"/>
        <v>0E</v>
      </c>
      <c r="D84" s="45" t="str">
        <f>INDEX(Text!$E$2:$E$160,HEX2DEC(C84))</f>
        <v>High Priest</v>
      </c>
      <c r="E84" s="110"/>
      <c r="F84" s="111"/>
      <c r="G84" s="112">
        <v>1</v>
      </c>
      <c r="H84" s="113"/>
      <c r="I84" s="114"/>
      <c r="J84" s="131">
        <v>1</v>
      </c>
      <c r="K84" s="115"/>
      <c r="L84" s="115"/>
      <c r="M84" s="115"/>
      <c r="N84" s="115"/>
      <c r="O84" s="116">
        <f>MIN(15,INT('Static Data'!AR20/15))</f>
        <v>6</v>
      </c>
      <c r="P84" s="117">
        <f>MIN(15,INT('Static Data'!AT20/15))</f>
        <v>6</v>
      </c>
      <c r="Q84" s="118">
        <f>MIN(15,INT('Static Data'!AV20/15))</f>
        <v>6</v>
      </c>
      <c r="R84" s="119">
        <f>MIN(15,INT('Static Data'!AX20/15))</f>
        <v>6</v>
      </c>
      <c r="S84" s="120">
        <f>MIN(15,INT('Static Data'!AZ20/15))</f>
        <v>6</v>
      </c>
      <c r="T84" s="133">
        <v>1</v>
      </c>
      <c r="U84" s="121"/>
      <c r="V84" s="122"/>
      <c r="W84" s="121"/>
      <c r="X84" s="122"/>
      <c r="Y84" s="121"/>
      <c r="Z84" s="122"/>
      <c r="AA84" s="121"/>
      <c r="AB84" s="122"/>
      <c r="AC84" s="121"/>
      <c r="AD84" s="122"/>
      <c r="AE84" s="121"/>
      <c r="AF84" s="122"/>
      <c r="AG84" s="121"/>
      <c r="AH84" s="122"/>
      <c r="AI84" s="121"/>
      <c r="AJ84" s="121"/>
      <c r="AK84" s="51">
        <f t="shared" si="24"/>
        <v>0</v>
      </c>
      <c r="AL84" s="51">
        <f t="shared" si="63"/>
        <v>30</v>
      </c>
      <c r="AM84" s="51">
        <f t="shared" si="64"/>
        <v>0</v>
      </c>
      <c r="BL84" s="1" t="str">
        <f t="shared" si="68"/>
        <v>0E</v>
      </c>
      <c r="BM84" s="1">
        <f>ROW()</f>
        <v>84</v>
      </c>
      <c r="BO84" s="1" t="str">
        <f t="shared" si="69"/>
        <v>0E</v>
      </c>
      <c r="BP84" s="1" t="str">
        <f t="shared" si="70"/>
        <v>00</v>
      </c>
      <c r="BQ84" s="1" t="str">
        <f t="shared" si="81"/>
        <v>0000</v>
      </c>
      <c r="BR84" s="1" t="str">
        <f t="shared" si="82"/>
        <v>0000</v>
      </c>
      <c r="BS84" s="43" t="str">
        <f t="shared" si="65"/>
        <v>0000</v>
      </c>
      <c r="BT84" s="1" t="str">
        <f t="shared" si="71"/>
        <v>66</v>
      </c>
      <c r="BU84" s="1" t="str">
        <f t="shared" si="72"/>
        <v>66</v>
      </c>
      <c r="BV84" s="1" t="str">
        <f t="shared" si="73"/>
        <v>06</v>
      </c>
      <c r="BW84" s="43" t="str">
        <f t="shared" si="74"/>
        <v>01</v>
      </c>
      <c r="BY84" t="str">
        <f t="shared" si="83"/>
        <v>0000</v>
      </c>
      <c r="BZ84" t="str">
        <f t="shared" si="75"/>
        <v>0000</v>
      </c>
      <c r="CB84" s="1">
        <f t="shared" si="66"/>
        <v>59</v>
      </c>
      <c r="CC84" s="9" t="str">
        <f t="shared" si="76"/>
        <v>0E0000000000000066660601</v>
      </c>
      <c r="CE84" s="1">
        <f t="shared" si="77"/>
        <v>0</v>
      </c>
      <c r="CF84" t="str">
        <f t="shared" si="67"/>
        <v/>
      </c>
    </row>
    <row r="85" spans="1:84">
      <c r="A85" t="b">
        <f t="shared" si="61"/>
        <v>0</v>
      </c>
      <c r="C85" s="44" t="str">
        <f t="shared" si="84"/>
        <v>0F</v>
      </c>
      <c r="D85" s="45" t="str">
        <f>INDEX(Text!$E$2:$E$160,HEX2DEC(C85))</f>
        <v>Dragoner</v>
      </c>
      <c r="E85" s="110"/>
      <c r="F85" s="111"/>
      <c r="G85" s="112"/>
      <c r="H85" s="113">
        <v>1</v>
      </c>
      <c r="I85" s="114"/>
      <c r="J85" s="131">
        <v>1</v>
      </c>
      <c r="K85" s="115"/>
      <c r="L85" s="115"/>
      <c r="M85" s="115"/>
      <c r="N85" s="115"/>
      <c r="O85" s="116">
        <f>MIN(15,INT('Static Data'!AR21/15))</f>
        <v>9</v>
      </c>
      <c r="P85" s="135">
        <f>MIN(15,INT('Static Data'!AT21/15))</f>
        <v>7</v>
      </c>
      <c r="Q85" s="118">
        <f>MIN(15,INT('Static Data'!AV21/15))</f>
        <v>8</v>
      </c>
      <c r="R85" s="119">
        <f>MIN(15,INT('Static Data'!AX21/15))</f>
        <v>8</v>
      </c>
      <c r="S85" s="134">
        <f>MIN(15,INT('Static Data'!AZ21/15))</f>
        <v>7</v>
      </c>
      <c r="T85" s="133">
        <v>1</v>
      </c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51">
        <f t="shared" si="24"/>
        <v>0</v>
      </c>
      <c r="AL85" s="51">
        <f t="shared" si="63"/>
        <v>39</v>
      </c>
      <c r="AM85" s="51">
        <f t="shared" si="64"/>
        <v>0</v>
      </c>
      <c r="BL85" s="1" t="str">
        <f t="shared" si="68"/>
        <v>0F</v>
      </c>
      <c r="BM85" s="1">
        <f>ROW()</f>
        <v>85</v>
      </c>
      <c r="BO85" s="1" t="str">
        <f t="shared" si="69"/>
        <v>0F</v>
      </c>
      <c r="BP85" s="1" t="str">
        <f t="shared" si="70"/>
        <v>00</v>
      </c>
      <c r="BQ85" s="1" t="str">
        <f t="shared" si="81"/>
        <v>0000</v>
      </c>
      <c r="BR85" s="1" t="str">
        <f t="shared" si="82"/>
        <v>0000</v>
      </c>
      <c r="BS85" s="43" t="str">
        <f t="shared" si="65"/>
        <v>0000</v>
      </c>
      <c r="BT85" s="1" t="str">
        <f t="shared" si="71"/>
        <v>79</v>
      </c>
      <c r="BU85" s="1" t="str">
        <f t="shared" si="72"/>
        <v>88</v>
      </c>
      <c r="BV85" s="1" t="str">
        <f t="shared" si="73"/>
        <v>07</v>
      </c>
      <c r="BW85" s="43" t="str">
        <f t="shared" si="74"/>
        <v>02</v>
      </c>
      <c r="BY85" t="str">
        <f t="shared" si="83"/>
        <v>0000</v>
      </c>
      <c r="BZ85" t="str">
        <f t="shared" si="75"/>
        <v>0000</v>
      </c>
      <c r="CB85" s="1">
        <f t="shared" si="66"/>
        <v>59</v>
      </c>
      <c r="CC85" s="9" t="str">
        <f t="shared" si="76"/>
        <v>0F0000000000000079880702</v>
      </c>
      <c r="CE85" s="1">
        <f t="shared" si="77"/>
        <v>0</v>
      </c>
      <c r="CF85" t="str">
        <f t="shared" si="67"/>
        <v/>
      </c>
    </row>
    <row r="86" spans="1:84">
      <c r="A86" t="b">
        <f t="shared" si="61"/>
        <v>0</v>
      </c>
      <c r="C86" s="44" t="str">
        <f t="shared" si="84"/>
        <v>10</v>
      </c>
      <c r="D86" s="45" t="str">
        <f>INDEX(Text!$E$2:$E$160,HEX2DEC(C86))</f>
        <v>Holy Priest</v>
      </c>
      <c r="E86" s="110"/>
      <c r="F86" s="111"/>
      <c r="G86" s="112">
        <v>1</v>
      </c>
      <c r="H86" s="113"/>
      <c r="I86" s="114"/>
      <c r="J86" s="131">
        <v>1</v>
      </c>
      <c r="K86" s="115"/>
      <c r="L86" s="115"/>
      <c r="M86" s="115"/>
      <c r="N86" s="115"/>
      <c r="O86" s="116">
        <f>MIN(15,INT('Static Data'!AR22/15))</f>
        <v>10</v>
      </c>
      <c r="P86" s="117">
        <f>MIN(15,INT('Static Data'!AT22/15))</f>
        <v>13</v>
      </c>
      <c r="Q86" s="118">
        <f>MIN(15,INT('Static Data'!AV22/15))</f>
        <v>6</v>
      </c>
      <c r="R86" s="119">
        <f>MIN(15,INT('Static Data'!AX22/15))</f>
        <v>6</v>
      </c>
      <c r="S86" s="120">
        <f>MIN(15,INT('Static Data'!AZ22/15))</f>
        <v>10</v>
      </c>
      <c r="T86" s="133">
        <v>1</v>
      </c>
      <c r="U86" s="121"/>
      <c r="V86" s="122"/>
      <c r="W86" s="121"/>
      <c r="X86" s="122"/>
      <c r="Y86" s="121"/>
      <c r="Z86" s="122"/>
      <c r="AA86" s="121"/>
      <c r="AB86" s="122"/>
      <c r="AC86" s="121"/>
      <c r="AD86" s="122"/>
      <c r="AE86" s="121"/>
      <c r="AF86" s="122"/>
      <c r="AG86" s="121"/>
      <c r="AH86" s="122"/>
      <c r="AI86" s="121"/>
      <c r="AJ86" s="121"/>
      <c r="AK86" s="51">
        <f t="shared" si="24"/>
        <v>0</v>
      </c>
      <c r="AL86" s="51">
        <f t="shared" si="63"/>
        <v>45</v>
      </c>
      <c r="AM86" s="51">
        <f t="shared" si="64"/>
        <v>0</v>
      </c>
      <c r="BL86" s="1" t="str">
        <f t="shared" si="68"/>
        <v>10</v>
      </c>
      <c r="BM86" s="1">
        <f>ROW()</f>
        <v>86</v>
      </c>
      <c r="BO86" s="1" t="str">
        <f t="shared" si="69"/>
        <v>10</v>
      </c>
      <c r="BP86" s="1" t="str">
        <f t="shared" si="70"/>
        <v>00</v>
      </c>
      <c r="BQ86" s="1" t="str">
        <f t="shared" si="81"/>
        <v>0000</v>
      </c>
      <c r="BR86" s="1" t="str">
        <f t="shared" si="82"/>
        <v>0000</v>
      </c>
      <c r="BS86" s="43" t="str">
        <f t="shared" si="65"/>
        <v>0000</v>
      </c>
      <c r="BT86" s="1" t="str">
        <f t="shared" si="71"/>
        <v>DA</v>
      </c>
      <c r="BU86" s="1" t="str">
        <f t="shared" si="72"/>
        <v>66</v>
      </c>
      <c r="BV86" s="1" t="str">
        <f t="shared" si="73"/>
        <v>0A</v>
      </c>
      <c r="BW86" s="43" t="str">
        <f t="shared" si="74"/>
        <v>01</v>
      </c>
      <c r="BY86" t="str">
        <f t="shared" si="83"/>
        <v>0000</v>
      </c>
      <c r="BZ86" t="str">
        <f t="shared" si="75"/>
        <v>0000</v>
      </c>
      <c r="CB86" s="1">
        <f t="shared" si="66"/>
        <v>59</v>
      </c>
      <c r="CC86" s="9" t="str">
        <f t="shared" si="76"/>
        <v>1000000000000000DA660A01</v>
      </c>
      <c r="CE86" s="1">
        <f t="shared" si="77"/>
        <v>0</v>
      </c>
      <c r="CF86" t="str">
        <f t="shared" si="67"/>
        <v/>
      </c>
    </row>
    <row r="87" spans="1:84">
      <c r="A87" t="b">
        <f t="shared" si="61"/>
        <v>0</v>
      </c>
      <c r="C87" s="44" t="str">
        <f t="shared" si="84"/>
        <v>11</v>
      </c>
      <c r="D87" s="45" t="str">
        <f>INDEX(Text!$E$2:$E$160,HEX2DEC(C87))</f>
        <v>Dark Knight</v>
      </c>
      <c r="E87" s="110"/>
      <c r="F87" s="111"/>
      <c r="G87" s="112">
        <v>1</v>
      </c>
      <c r="H87" s="113"/>
      <c r="I87" s="114"/>
      <c r="J87" s="131">
        <v>1</v>
      </c>
      <c r="K87" s="115"/>
      <c r="L87" s="115"/>
      <c r="M87" s="115"/>
      <c r="N87" s="115"/>
      <c r="O87" s="116">
        <f>MIN(15,INT('Static Data'!AR23/15))</f>
        <v>10</v>
      </c>
      <c r="P87" s="117">
        <f>MIN(15,INT('Static Data'!AT23/15))</f>
        <v>6</v>
      </c>
      <c r="Q87" s="118">
        <f>MIN(15,INT('Static Data'!AV23/15))</f>
        <v>8</v>
      </c>
      <c r="R87" s="119">
        <f>MIN(15,INT('Static Data'!AX23/15))</f>
        <v>6</v>
      </c>
      <c r="S87" s="120">
        <f>MIN(15,INT('Static Data'!AZ23/15))</f>
        <v>6</v>
      </c>
      <c r="T87" s="133">
        <v>1</v>
      </c>
      <c r="U87" s="121"/>
      <c r="V87" s="122"/>
      <c r="W87" s="121"/>
      <c r="X87" s="122"/>
      <c r="Y87" s="121"/>
      <c r="Z87" s="122"/>
      <c r="AA87" s="121"/>
      <c r="AB87" s="122"/>
      <c r="AC87" s="121"/>
      <c r="AD87" s="122"/>
      <c r="AE87" s="121"/>
      <c r="AF87" s="122"/>
      <c r="AG87" s="121"/>
      <c r="AH87" s="122"/>
      <c r="AI87" s="121"/>
      <c r="AJ87" s="121"/>
      <c r="AK87" s="51">
        <f t="shared" si="24"/>
        <v>0</v>
      </c>
      <c r="AL87" s="51">
        <f t="shared" si="63"/>
        <v>36</v>
      </c>
      <c r="AM87" s="51">
        <f t="shared" si="64"/>
        <v>0</v>
      </c>
      <c r="BL87" s="1" t="str">
        <f t="shared" si="68"/>
        <v>11</v>
      </c>
      <c r="BM87" s="1">
        <f>ROW()</f>
        <v>87</v>
      </c>
      <c r="BO87" s="1" t="str">
        <f t="shared" si="69"/>
        <v>11</v>
      </c>
      <c r="BP87" s="1" t="str">
        <f t="shared" si="70"/>
        <v>00</v>
      </c>
      <c r="BQ87" s="1" t="str">
        <f t="shared" si="81"/>
        <v>0000</v>
      </c>
      <c r="BR87" s="1" t="str">
        <f t="shared" si="82"/>
        <v>0000</v>
      </c>
      <c r="BS87" s="43" t="str">
        <f t="shared" si="65"/>
        <v>0000</v>
      </c>
      <c r="BT87" s="1" t="str">
        <f t="shared" si="71"/>
        <v>6A</v>
      </c>
      <c r="BU87" s="1" t="str">
        <f t="shared" si="72"/>
        <v>68</v>
      </c>
      <c r="BV87" s="1" t="str">
        <f t="shared" si="73"/>
        <v>06</v>
      </c>
      <c r="BW87" s="43" t="str">
        <f t="shared" si="74"/>
        <v>01</v>
      </c>
      <c r="BY87" t="str">
        <f t="shared" si="83"/>
        <v>0000</v>
      </c>
      <c r="BZ87" t="str">
        <f t="shared" si="75"/>
        <v>0000</v>
      </c>
      <c r="CB87" s="1">
        <f t="shared" si="66"/>
        <v>59</v>
      </c>
      <c r="CC87" s="9" t="str">
        <f t="shared" si="76"/>
        <v>11000000000000006A680601</v>
      </c>
      <c r="CE87" s="1">
        <f t="shared" si="77"/>
        <v>0</v>
      </c>
      <c r="CF87" t="str">
        <f t="shared" si="67"/>
        <v/>
      </c>
    </row>
    <row r="88" spans="1:84">
      <c r="A88" t="b">
        <f t="shared" si="61"/>
        <v>0</v>
      </c>
      <c r="C88" s="44" t="str">
        <f t="shared" si="84"/>
        <v>12</v>
      </c>
      <c r="D88" s="45" t="str">
        <f>INDEX(Text!$E$2:$E$160,HEX2DEC(C88))</f>
        <v>Hell Knight</v>
      </c>
      <c r="E88" s="110"/>
      <c r="F88" s="111"/>
      <c r="G88" s="112">
        <v>1</v>
      </c>
      <c r="H88" s="113"/>
      <c r="I88" s="114"/>
      <c r="J88" s="131">
        <v>1</v>
      </c>
      <c r="K88" s="115"/>
      <c r="L88" s="115"/>
      <c r="M88" s="115"/>
      <c r="N88" s="115"/>
      <c r="O88" s="116">
        <f>MIN(15,INT('Static Data'!AR24/15))</f>
        <v>0</v>
      </c>
      <c r="P88" s="117">
        <f>MIN(15,INT('Static Data'!AT24/15))</f>
        <v>0</v>
      </c>
      <c r="Q88" s="118">
        <f>MIN(15,INT('Static Data'!AV24/15))</f>
        <v>0</v>
      </c>
      <c r="R88" s="119">
        <f>MIN(15,INT('Static Data'!AX24/15))</f>
        <v>0</v>
      </c>
      <c r="S88" s="120">
        <f>MIN(15,INT('Static Data'!AZ24/15))</f>
        <v>0</v>
      </c>
      <c r="T88" s="133">
        <v>1</v>
      </c>
      <c r="U88" s="121"/>
      <c r="V88" s="122"/>
      <c r="W88" s="121"/>
      <c r="X88" s="122"/>
      <c r="Y88" s="121"/>
      <c r="Z88" s="122"/>
      <c r="AA88" s="121"/>
      <c r="AB88" s="122"/>
      <c r="AC88" s="121"/>
      <c r="AD88" s="122"/>
      <c r="AE88" s="121"/>
      <c r="AF88" s="122"/>
      <c r="AG88" s="121"/>
      <c r="AH88" s="122"/>
      <c r="AI88" s="121"/>
      <c r="AJ88" s="121"/>
      <c r="AK88" s="51">
        <f t="shared" ref="AK88:AK151" si="85">INDEX($BJ$3:$BJ$22,MAX(1,J88))</f>
        <v>0</v>
      </c>
      <c r="AL88" s="51">
        <f t="shared" si="63"/>
        <v>0</v>
      </c>
      <c r="AM88" s="51">
        <f t="shared" si="64"/>
        <v>0</v>
      </c>
      <c r="BL88" s="1" t="str">
        <f t="shared" si="68"/>
        <v>12</v>
      </c>
      <c r="BM88" s="1">
        <f>ROW()</f>
        <v>88</v>
      </c>
      <c r="BO88" s="1" t="str">
        <f t="shared" si="69"/>
        <v>12</v>
      </c>
      <c r="BP88" s="1" t="str">
        <f t="shared" si="70"/>
        <v>00</v>
      </c>
      <c r="BQ88" s="1" t="str">
        <f t="shared" si="81"/>
        <v>0000</v>
      </c>
      <c r="BR88" s="1" t="str">
        <f t="shared" si="82"/>
        <v>0000</v>
      </c>
      <c r="BS88" s="43" t="str">
        <f t="shared" si="65"/>
        <v>0000</v>
      </c>
      <c r="BT88" s="1" t="str">
        <f t="shared" si="71"/>
        <v>00</v>
      </c>
      <c r="BU88" s="1" t="str">
        <f t="shared" si="72"/>
        <v>00</v>
      </c>
      <c r="BV88" s="1" t="str">
        <f t="shared" si="73"/>
        <v>00</v>
      </c>
      <c r="BW88" s="43" t="str">
        <f t="shared" si="74"/>
        <v>01</v>
      </c>
      <c r="BY88" t="str">
        <f t="shared" si="83"/>
        <v>0000</v>
      </c>
      <c r="BZ88" t="str">
        <f t="shared" si="75"/>
        <v>0000</v>
      </c>
      <c r="CB88" s="1">
        <f t="shared" si="66"/>
        <v>59</v>
      </c>
      <c r="CC88" s="9" t="str">
        <f t="shared" si="76"/>
        <v>120000000000000000000001</v>
      </c>
      <c r="CE88" s="1">
        <f t="shared" si="77"/>
        <v>0</v>
      </c>
      <c r="CF88" t="str">
        <f t="shared" si="67"/>
        <v/>
      </c>
    </row>
    <row r="89" spans="1:84">
      <c r="A89" t="b">
        <f t="shared" si="61"/>
        <v>0</v>
      </c>
      <c r="C89" s="44" t="str">
        <f t="shared" si="84"/>
        <v>13</v>
      </c>
      <c r="D89" s="45" t="str">
        <f>INDEX(Text!$E$2:$E$160,HEX2DEC(C89))</f>
        <v>Bishop</v>
      </c>
      <c r="E89" s="110"/>
      <c r="F89" s="111"/>
      <c r="G89" s="112">
        <v>1</v>
      </c>
      <c r="H89" s="113"/>
      <c r="I89" s="114"/>
      <c r="J89" s="131">
        <v>1</v>
      </c>
      <c r="K89" s="115"/>
      <c r="L89" s="115"/>
      <c r="M89" s="115"/>
      <c r="N89" s="115"/>
      <c r="O89" s="116">
        <f>MIN(15,INT('Static Data'!AR25/15))</f>
        <v>6</v>
      </c>
      <c r="P89" s="117">
        <f>MIN(15,INT('Static Data'!AT25/15))</f>
        <v>12</v>
      </c>
      <c r="Q89" s="118">
        <f>MIN(15,INT('Static Data'!AV25/15))</f>
        <v>6</v>
      </c>
      <c r="R89" s="119">
        <f>MIN(15,INT('Static Data'!AX25/15))</f>
        <v>6</v>
      </c>
      <c r="S89" s="120">
        <f>MIN(15,INT('Static Data'!AZ25/15))</f>
        <v>6</v>
      </c>
      <c r="T89" s="133">
        <v>1</v>
      </c>
      <c r="U89" s="121"/>
      <c r="V89" s="122"/>
      <c r="W89" s="121"/>
      <c r="X89" s="122"/>
      <c r="Y89" s="121"/>
      <c r="Z89" s="122"/>
      <c r="AA89" s="121"/>
      <c r="AB89" s="122"/>
      <c r="AC89" s="121"/>
      <c r="AD89" s="122"/>
      <c r="AE89" s="121"/>
      <c r="AF89" s="122"/>
      <c r="AG89" s="121"/>
      <c r="AH89" s="122"/>
      <c r="AI89" s="121"/>
      <c r="AJ89" s="121"/>
      <c r="AK89" s="51">
        <f t="shared" si="85"/>
        <v>0</v>
      </c>
      <c r="AL89" s="51">
        <f t="shared" si="63"/>
        <v>36</v>
      </c>
      <c r="AM89" s="51">
        <f t="shared" si="64"/>
        <v>0</v>
      </c>
      <c r="BL89" s="1" t="str">
        <f t="shared" si="68"/>
        <v>13</v>
      </c>
      <c r="BM89" s="1">
        <f>ROW()</f>
        <v>89</v>
      </c>
      <c r="BO89" s="1" t="str">
        <f t="shared" si="69"/>
        <v>13</v>
      </c>
      <c r="BP89" s="1" t="str">
        <f t="shared" si="70"/>
        <v>00</v>
      </c>
      <c r="BQ89" s="1" t="str">
        <f t="shared" si="81"/>
        <v>0000</v>
      </c>
      <c r="BR89" s="1" t="str">
        <f t="shared" si="82"/>
        <v>0000</v>
      </c>
      <c r="BS89" s="43" t="str">
        <f t="shared" si="65"/>
        <v>0000</v>
      </c>
      <c r="BT89" s="1" t="str">
        <f t="shared" si="71"/>
        <v>C6</v>
      </c>
      <c r="BU89" s="1" t="str">
        <f t="shared" si="72"/>
        <v>66</v>
      </c>
      <c r="BV89" s="1" t="str">
        <f t="shared" si="73"/>
        <v>06</v>
      </c>
      <c r="BW89" s="43" t="str">
        <f t="shared" si="74"/>
        <v>01</v>
      </c>
      <c r="BY89" t="str">
        <f t="shared" si="83"/>
        <v>0000</v>
      </c>
      <c r="BZ89" t="str">
        <f t="shared" si="75"/>
        <v>0000</v>
      </c>
      <c r="CB89" s="1">
        <f t="shared" si="66"/>
        <v>59</v>
      </c>
      <c r="CC89" s="9" t="str">
        <f t="shared" si="76"/>
        <v>1300000000000000C6660601</v>
      </c>
      <c r="CE89" s="1">
        <f t="shared" si="77"/>
        <v>0</v>
      </c>
      <c r="CF89" t="str">
        <f t="shared" si="67"/>
        <v/>
      </c>
    </row>
    <row r="90" spans="1:84">
      <c r="A90" t="b">
        <f t="shared" si="61"/>
        <v>0</v>
      </c>
      <c r="C90" s="44" t="str">
        <f t="shared" si="84"/>
        <v>14</v>
      </c>
      <c r="D90" s="45" t="str">
        <f>INDEX(Text!$E$2:$E$160,HEX2DEC(C90))</f>
        <v>Cleric</v>
      </c>
      <c r="E90" s="110"/>
      <c r="F90" s="111"/>
      <c r="G90" s="112"/>
      <c r="H90" s="113">
        <v>1</v>
      </c>
      <c r="I90" s="114"/>
      <c r="J90" s="131">
        <v>1</v>
      </c>
      <c r="K90" s="115"/>
      <c r="L90" s="115"/>
      <c r="M90" s="115"/>
      <c r="N90" s="115"/>
      <c r="O90" s="116">
        <f>MIN(15,INT('Static Data'!AR26/15))</f>
        <v>6</v>
      </c>
      <c r="P90" s="117">
        <f>MIN(15,INT('Static Data'!AT26/15))</f>
        <v>10</v>
      </c>
      <c r="Q90" s="118">
        <f>MIN(15,INT('Static Data'!AV26/15))</f>
        <v>7</v>
      </c>
      <c r="R90" s="119">
        <f>MIN(15,INT('Static Data'!AX26/15))</f>
        <v>6</v>
      </c>
      <c r="S90" s="120">
        <f>MIN(15,INT('Static Data'!AZ26/15))</f>
        <v>10</v>
      </c>
      <c r="T90" s="133">
        <v>1</v>
      </c>
      <c r="U90" s="121"/>
      <c r="V90" s="122"/>
      <c r="W90" s="121"/>
      <c r="X90" s="122"/>
      <c r="Y90" s="121"/>
      <c r="Z90" s="122"/>
      <c r="AA90" s="121"/>
      <c r="AB90" s="122"/>
      <c r="AC90" s="121"/>
      <c r="AD90" s="122"/>
      <c r="AE90" s="121"/>
      <c r="AF90" s="122"/>
      <c r="AG90" s="121"/>
      <c r="AH90" s="122"/>
      <c r="AI90" s="121"/>
      <c r="AJ90" s="121"/>
      <c r="AK90" s="51">
        <f t="shared" si="85"/>
        <v>0</v>
      </c>
      <c r="AL90" s="51">
        <f t="shared" si="63"/>
        <v>39</v>
      </c>
      <c r="AM90" s="51">
        <f t="shared" si="64"/>
        <v>0</v>
      </c>
      <c r="BL90" s="1" t="str">
        <f t="shared" si="68"/>
        <v>14</v>
      </c>
      <c r="BM90" s="1">
        <f>ROW()</f>
        <v>90</v>
      </c>
      <c r="BO90" s="1" t="str">
        <f t="shared" si="69"/>
        <v>14</v>
      </c>
      <c r="BP90" s="1" t="str">
        <f t="shared" si="70"/>
        <v>00</v>
      </c>
      <c r="BQ90" s="1" t="str">
        <f t="shared" si="81"/>
        <v>0000</v>
      </c>
      <c r="BR90" s="1" t="str">
        <f t="shared" si="82"/>
        <v>0000</v>
      </c>
      <c r="BS90" s="43" t="str">
        <f t="shared" si="65"/>
        <v>0000</v>
      </c>
      <c r="BT90" s="1" t="str">
        <f t="shared" si="71"/>
        <v>A6</v>
      </c>
      <c r="BU90" s="1" t="str">
        <f t="shared" si="72"/>
        <v>67</v>
      </c>
      <c r="BV90" s="1" t="str">
        <f t="shared" si="73"/>
        <v>0A</v>
      </c>
      <c r="BW90" s="43" t="str">
        <f t="shared" si="74"/>
        <v>02</v>
      </c>
      <c r="BY90" t="str">
        <f t="shared" si="83"/>
        <v>0000</v>
      </c>
      <c r="BZ90" t="str">
        <f t="shared" si="75"/>
        <v>0000</v>
      </c>
      <c r="CB90" s="1">
        <f t="shared" si="66"/>
        <v>59</v>
      </c>
      <c r="CC90" s="9" t="str">
        <f t="shared" si="76"/>
        <v>1400000000000000A6670A02</v>
      </c>
      <c r="CE90" s="1">
        <f t="shared" si="77"/>
        <v>0</v>
      </c>
      <c r="CF90" t="str">
        <f t="shared" si="67"/>
        <v/>
      </c>
    </row>
    <row r="91" spans="1:84">
      <c r="A91" t="b">
        <f t="shared" si="61"/>
        <v>0</v>
      </c>
      <c r="C91" s="44" t="str">
        <f t="shared" si="84"/>
        <v>15</v>
      </c>
      <c r="D91" s="45" t="str">
        <f>INDEX(Text!$E$2:$E$160,HEX2DEC(C91))</f>
        <v>Astrologist</v>
      </c>
      <c r="E91" s="110"/>
      <c r="F91" s="111"/>
      <c r="G91" s="112">
        <v>1</v>
      </c>
      <c r="H91" s="113"/>
      <c r="I91" s="114"/>
      <c r="J91" s="131">
        <v>1</v>
      </c>
      <c r="K91" s="115"/>
      <c r="L91" s="115"/>
      <c r="M91" s="115"/>
      <c r="N91" s="115"/>
      <c r="O91" s="116">
        <f>MIN(15,INT('Static Data'!AR27/15))</f>
        <v>9</v>
      </c>
      <c r="P91" s="117">
        <f>MIN(15,INT('Static Data'!AT27/15))</f>
        <v>7</v>
      </c>
      <c r="Q91" s="118">
        <f>MIN(15,INT('Static Data'!AV27/15))</f>
        <v>8</v>
      </c>
      <c r="R91" s="119">
        <f>MIN(15,INT('Static Data'!AX27/15))</f>
        <v>6</v>
      </c>
      <c r="S91" s="120">
        <f>MIN(15,INT('Static Data'!AZ27/15))</f>
        <v>8</v>
      </c>
      <c r="T91" s="133">
        <v>1</v>
      </c>
      <c r="U91" s="121"/>
      <c r="V91" s="122"/>
      <c r="W91" s="121"/>
      <c r="X91" s="122"/>
      <c r="Y91" s="121"/>
      <c r="Z91" s="122"/>
      <c r="AA91" s="121"/>
      <c r="AB91" s="122"/>
      <c r="AC91" s="121"/>
      <c r="AD91" s="122"/>
      <c r="AE91" s="121"/>
      <c r="AF91" s="122"/>
      <c r="AG91" s="121"/>
      <c r="AH91" s="122"/>
      <c r="AI91" s="121"/>
      <c r="AJ91" s="121"/>
      <c r="AK91" s="51">
        <f t="shared" si="85"/>
        <v>0</v>
      </c>
      <c r="AL91" s="51">
        <f t="shared" si="63"/>
        <v>38</v>
      </c>
      <c r="AM91" s="51">
        <f t="shared" si="64"/>
        <v>0</v>
      </c>
      <c r="BL91" s="1" t="str">
        <f t="shared" si="68"/>
        <v>15</v>
      </c>
      <c r="BM91" s="1">
        <f>ROW()</f>
        <v>91</v>
      </c>
      <c r="BO91" s="1" t="str">
        <f t="shared" si="69"/>
        <v>15</v>
      </c>
      <c r="BP91" s="1" t="str">
        <f t="shared" si="70"/>
        <v>00</v>
      </c>
      <c r="BQ91" s="1" t="str">
        <f t="shared" si="81"/>
        <v>0000</v>
      </c>
      <c r="BR91" s="1" t="str">
        <f t="shared" si="82"/>
        <v>0000</v>
      </c>
      <c r="BS91" s="43" t="str">
        <f t="shared" si="65"/>
        <v>0000</v>
      </c>
      <c r="BT91" s="1" t="str">
        <f t="shared" si="71"/>
        <v>79</v>
      </c>
      <c r="BU91" s="1" t="str">
        <f t="shared" si="72"/>
        <v>68</v>
      </c>
      <c r="BV91" s="1" t="str">
        <f t="shared" si="73"/>
        <v>08</v>
      </c>
      <c r="BW91" s="43" t="str">
        <f t="shared" si="74"/>
        <v>01</v>
      </c>
      <c r="BY91" t="str">
        <f t="shared" si="83"/>
        <v>0000</v>
      </c>
      <c r="BZ91" t="str">
        <f t="shared" si="75"/>
        <v>0000</v>
      </c>
      <c r="CB91" s="1">
        <f t="shared" si="66"/>
        <v>59</v>
      </c>
      <c r="CC91" s="9" t="str">
        <f t="shared" si="76"/>
        <v>150000000000000079680801</v>
      </c>
      <c r="CE91" s="1">
        <f t="shared" si="77"/>
        <v>0</v>
      </c>
      <c r="CF91" t="str">
        <f t="shared" si="67"/>
        <v/>
      </c>
    </row>
    <row r="92" spans="1:84">
      <c r="A92" t="b">
        <f t="shared" si="61"/>
        <v>0</v>
      </c>
      <c r="C92" s="44" t="str">
        <f t="shared" si="84"/>
        <v>16</v>
      </c>
      <c r="D92" s="45" t="str">
        <f>INDEX(Text!$E$2:$E$160,HEX2DEC(C92))</f>
        <v>Engineer</v>
      </c>
      <c r="E92" s="110"/>
      <c r="F92" s="111"/>
      <c r="G92" s="112">
        <v>1</v>
      </c>
      <c r="H92" s="113"/>
      <c r="I92" s="114"/>
      <c r="J92" s="131">
        <v>1</v>
      </c>
      <c r="K92" s="115"/>
      <c r="L92" s="115"/>
      <c r="M92" s="115"/>
      <c r="N92" s="115"/>
      <c r="O92" s="116">
        <f>MIN(15,INT('Static Data'!AR28/15))</f>
        <v>6</v>
      </c>
      <c r="P92" s="117">
        <f>MIN(15,INT('Static Data'!AT28/15))</f>
        <v>5</v>
      </c>
      <c r="Q92" s="118">
        <f>MIN(15,INT('Static Data'!AV28/15))</f>
        <v>7</v>
      </c>
      <c r="R92" s="119">
        <f>MIN(15,INT('Static Data'!AX28/15))</f>
        <v>6</v>
      </c>
      <c r="S92" s="120">
        <f>MIN(15,INT('Static Data'!AZ28/15))</f>
        <v>6</v>
      </c>
      <c r="T92" s="133">
        <v>1</v>
      </c>
      <c r="U92" s="121"/>
      <c r="V92" s="122"/>
      <c r="W92" s="121"/>
      <c r="X92" s="122"/>
      <c r="Y92" s="121"/>
      <c r="Z92" s="122"/>
      <c r="AA92" s="121"/>
      <c r="AB92" s="122"/>
      <c r="AC92" s="121"/>
      <c r="AD92" s="122"/>
      <c r="AE92" s="121"/>
      <c r="AF92" s="122"/>
      <c r="AG92" s="121"/>
      <c r="AH92" s="122"/>
      <c r="AI92" s="121"/>
      <c r="AJ92" s="121"/>
      <c r="AK92" s="51">
        <f t="shared" si="85"/>
        <v>0</v>
      </c>
      <c r="AL92" s="51">
        <f t="shared" si="63"/>
        <v>30</v>
      </c>
      <c r="AM92" s="51">
        <f t="shared" si="64"/>
        <v>0</v>
      </c>
      <c r="BL92" s="1" t="str">
        <f t="shared" si="68"/>
        <v>16</v>
      </c>
      <c r="BM92" s="1">
        <f>ROW()</f>
        <v>92</v>
      </c>
      <c r="BO92" s="1" t="str">
        <f t="shared" si="69"/>
        <v>16</v>
      </c>
      <c r="BP92" s="1" t="str">
        <f t="shared" si="70"/>
        <v>00</v>
      </c>
      <c r="BQ92" s="1" t="str">
        <f t="shared" si="81"/>
        <v>0000</v>
      </c>
      <c r="BR92" s="1" t="str">
        <f t="shared" si="82"/>
        <v>0000</v>
      </c>
      <c r="BS92" s="43" t="str">
        <f t="shared" si="65"/>
        <v>0000</v>
      </c>
      <c r="BT92" s="1" t="str">
        <f t="shared" si="71"/>
        <v>56</v>
      </c>
      <c r="BU92" s="1" t="str">
        <f t="shared" si="72"/>
        <v>67</v>
      </c>
      <c r="BV92" s="1" t="str">
        <f t="shared" si="73"/>
        <v>06</v>
      </c>
      <c r="BW92" s="43" t="str">
        <f t="shared" si="74"/>
        <v>01</v>
      </c>
      <c r="BY92" t="str">
        <f t="shared" si="83"/>
        <v>0000</v>
      </c>
      <c r="BZ92" t="str">
        <f t="shared" si="75"/>
        <v>0000</v>
      </c>
      <c r="CB92" s="1">
        <f t="shared" si="66"/>
        <v>59</v>
      </c>
      <c r="CC92" s="9" t="str">
        <f t="shared" si="76"/>
        <v>160000000000000056670601</v>
      </c>
      <c r="CE92" s="1">
        <f t="shared" si="77"/>
        <v>0</v>
      </c>
      <c r="CF92" t="str">
        <f t="shared" si="67"/>
        <v/>
      </c>
    </row>
    <row r="93" spans="1:84">
      <c r="A93" t="b">
        <f t="shared" si="61"/>
        <v>0</v>
      </c>
      <c r="C93" s="44" t="str">
        <f t="shared" si="84"/>
        <v>17</v>
      </c>
      <c r="D93" s="45" t="str">
        <f>INDEX(Text!$E$2:$E$160,HEX2DEC(C93))</f>
        <v>Dark Knight</v>
      </c>
      <c r="E93" s="110"/>
      <c r="F93" s="111"/>
      <c r="G93" s="112">
        <v>1</v>
      </c>
      <c r="H93" s="113"/>
      <c r="I93" s="114"/>
      <c r="J93" s="131">
        <v>1</v>
      </c>
      <c r="K93" s="115"/>
      <c r="L93" s="115"/>
      <c r="M93" s="115"/>
      <c r="N93" s="115"/>
      <c r="O93" s="116">
        <f>MIN(15,INT('Static Data'!AR29/15))</f>
        <v>10</v>
      </c>
      <c r="P93" s="117">
        <f>MIN(15,INT('Static Data'!AT29/15))</f>
        <v>6</v>
      </c>
      <c r="Q93" s="118">
        <f>MIN(15,INT('Static Data'!AV29/15))</f>
        <v>8</v>
      </c>
      <c r="R93" s="119">
        <f>MIN(15,INT('Static Data'!AX29/15))</f>
        <v>6</v>
      </c>
      <c r="S93" s="120">
        <f>MIN(15,INT('Static Data'!AZ29/15))</f>
        <v>6</v>
      </c>
      <c r="T93" s="133">
        <v>1</v>
      </c>
      <c r="U93" s="121"/>
      <c r="V93" s="122"/>
      <c r="W93" s="121"/>
      <c r="X93" s="122"/>
      <c r="Y93" s="121"/>
      <c r="Z93" s="122"/>
      <c r="AA93" s="121"/>
      <c r="AB93" s="122"/>
      <c r="AC93" s="121"/>
      <c r="AD93" s="122"/>
      <c r="AE93" s="121"/>
      <c r="AF93" s="122"/>
      <c r="AG93" s="121"/>
      <c r="AH93" s="122"/>
      <c r="AI93" s="121"/>
      <c r="AJ93" s="121"/>
      <c r="AK93" s="51">
        <f t="shared" si="85"/>
        <v>0</v>
      </c>
      <c r="AL93" s="51">
        <f t="shared" si="63"/>
        <v>36</v>
      </c>
      <c r="AM93" s="51">
        <f t="shared" si="64"/>
        <v>0</v>
      </c>
      <c r="BL93" s="1" t="str">
        <f t="shared" si="68"/>
        <v>17</v>
      </c>
      <c r="BM93" s="1">
        <f>ROW()</f>
        <v>93</v>
      </c>
      <c r="BO93" s="1" t="str">
        <f t="shared" si="69"/>
        <v>17</v>
      </c>
      <c r="BP93" s="1" t="str">
        <f t="shared" si="70"/>
        <v>00</v>
      </c>
      <c r="BQ93" s="1" t="str">
        <f t="shared" si="81"/>
        <v>0000</v>
      </c>
      <c r="BR93" s="1" t="str">
        <f t="shared" si="82"/>
        <v>0000</v>
      </c>
      <c r="BS93" s="43" t="str">
        <f t="shared" si="65"/>
        <v>0000</v>
      </c>
      <c r="BT93" s="1" t="str">
        <f t="shared" si="71"/>
        <v>6A</v>
      </c>
      <c r="BU93" s="1" t="str">
        <f t="shared" si="72"/>
        <v>68</v>
      </c>
      <c r="BV93" s="1" t="str">
        <f t="shared" si="73"/>
        <v>06</v>
      </c>
      <c r="BW93" s="43" t="str">
        <f t="shared" si="74"/>
        <v>01</v>
      </c>
      <c r="BY93" t="str">
        <f t="shared" si="83"/>
        <v>0000</v>
      </c>
      <c r="BZ93" t="str">
        <f t="shared" si="75"/>
        <v>0000</v>
      </c>
      <c r="CB93" s="1">
        <f t="shared" si="66"/>
        <v>59</v>
      </c>
      <c r="CC93" s="9" t="str">
        <f t="shared" si="76"/>
        <v>17000000000000006A680601</v>
      </c>
      <c r="CE93" s="1">
        <f t="shared" si="77"/>
        <v>0</v>
      </c>
      <c r="CF93" t="str">
        <f t="shared" si="67"/>
        <v/>
      </c>
    </row>
    <row r="94" spans="1:84">
      <c r="A94" t="b">
        <f t="shared" si="61"/>
        <v>0</v>
      </c>
      <c r="C94" s="44" t="str">
        <f t="shared" si="84"/>
        <v>18</v>
      </c>
      <c r="D94" s="45" t="str">
        <f>INDEX(Text!$E$2:$E$160,HEX2DEC(C94))</f>
        <v>Cardinal</v>
      </c>
      <c r="E94" s="110"/>
      <c r="F94" s="111"/>
      <c r="G94" s="112">
        <v>1</v>
      </c>
      <c r="H94" s="113"/>
      <c r="I94" s="114"/>
      <c r="J94" s="131">
        <v>1</v>
      </c>
      <c r="K94" s="115"/>
      <c r="L94" s="115"/>
      <c r="M94" s="115"/>
      <c r="N94" s="115"/>
      <c r="O94" s="116">
        <f>MIN(15,INT('Static Data'!AR30/15))</f>
        <v>6</v>
      </c>
      <c r="P94" s="117">
        <f>MIN(15,INT('Static Data'!AT30/15))</f>
        <v>6</v>
      </c>
      <c r="Q94" s="118">
        <f>MIN(15,INT('Static Data'!AV30/15))</f>
        <v>6</v>
      </c>
      <c r="R94" s="119">
        <f>MIN(15,INT('Static Data'!AX30/15))</f>
        <v>6</v>
      </c>
      <c r="S94" s="120">
        <f>MIN(15,INT('Static Data'!AZ30/15))</f>
        <v>6</v>
      </c>
      <c r="T94" s="133">
        <v>1</v>
      </c>
      <c r="U94" s="121"/>
      <c r="V94" s="122"/>
      <c r="W94" s="121"/>
      <c r="X94" s="122"/>
      <c r="Y94" s="121"/>
      <c r="Z94" s="122"/>
      <c r="AA94" s="121"/>
      <c r="AB94" s="122"/>
      <c r="AC94" s="121"/>
      <c r="AD94" s="122"/>
      <c r="AE94" s="121"/>
      <c r="AF94" s="122"/>
      <c r="AG94" s="121"/>
      <c r="AH94" s="122"/>
      <c r="AI94" s="121"/>
      <c r="AJ94" s="121"/>
      <c r="AK94" s="51">
        <f t="shared" si="85"/>
        <v>0</v>
      </c>
      <c r="AL94" s="51">
        <f t="shared" si="63"/>
        <v>30</v>
      </c>
      <c r="AM94" s="51">
        <f t="shared" si="64"/>
        <v>0</v>
      </c>
      <c r="BL94" s="1" t="str">
        <f t="shared" si="68"/>
        <v>18</v>
      </c>
      <c r="BM94" s="1">
        <f>ROW()</f>
        <v>94</v>
      </c>
      <c r="BO94" s="1" t="str">
        <f t="shared" si="69"/>
        <v>18</v>
      </c>
      <c r="BP94" s="1" t="str">
        <f t="shared" si="70"/>
        <v>00</v>
      </c>
      <c r="BQ94" s="1" t="str">
        <f t="shared" si="81"/>
        <v>0000</v>
      </c>
      <c r="BR94" s="1" t="str">
        <f t="shared" si="82"/>
        <v>0000</v>
      </c>
      <c r="BS94" s="43" t="str">
        <f t="shared" si="65"/>
        <v>0000</v>
      </c>
      <c r="BT94" s="1" t="str">
        <f t="shared" si="71"/>
        <v>66</v>
      </c>
      <c r="BU94" s="1" t="str">
        <f t="shared" si="72"/>
        <v>66</v>
      </c>
      <c r="BV94" s="1" t="str">
        <f t="shared" si="73"/>
        <v>06</v>
      </c>
      <c r="BW94" s="43" t="str">
        <f t="shared" si="74"/>
        <v>01</v>
      </c>
      <c r="BY94" t="str">
        <f t="shared" si="83"/>
        <v>0000</v>
      </c>
      <c r="BZ94" t="str">
        <f t="shared" si="75"/>
        <v>0000</v>
      </c>
      <c r="CB94" s="1">
        <f t="shared" si="66"/>
        <v>59</v>
      </c>
      <c r="CC94" s="9" t="str">
        <f t="shared" si="76"/>
        <v>180000000000000066660601</v>
      </c>
      <c r="CE94" s="1">
        <f t="shared" si="77"/>
        <v>0</v>
      </c>
      <c r="CF94" t="str">
        <f t="shared" si="67"/>
        <v/>
      </c>
    </row>
    <row r="95" spans="1:84">
      <c r="A95" t="b">
        <f t="shared" si="61"/>
        <v>0</v>
      </c>
      <c r="C95" s="44" t="str">
        <f t="shared" si="84"/>
        <v>19</v>
      </c>
      <c r="D95" s="45" t="str">
        <f>INDEX(Text!$E$2:$E$160,HEX2DEC(C95))</f>
        <v>Heaven Knight</v>
      </c>
      <c r="E95" s="110"/>
      <c r="F95" s="111"/>
      <c r="G95" s="112"/>
      <c r="H95" s="113">
        <v>1</v>
      </c>
      <c r="I95" s="114"/>
      <c r="J95" s="131">
        <v>1</v>
      </c>
      <c r="K95" s="115"/>
      <c r="L95" s="115"/>
      <c r="M95" s="115"/>
      <c r="N95" s="115"/>
      <c r="O95" s="116">
        <f>MIN(15,INT('Static Data'!AR31/15))</f>
        <v>6</v>
      </c>
      <c r="P95" s="117">
        <f>MIN(15,INT('Static Data'!AT31/15))</f>
        <v>6</v>
      </c>
      <c r="Q95" s="118">
        <f>MIN(15,INT('Static Data'!AV31/15))</f>
        <v>7</v>
      </c>
      <c r="R95" s="119">
        <f>MIN(15,INT('Static Data'!AX31/15))</f>
        <v>5</v>
      </c>
      <c r="S95" s="120">
        <f>MIN(15,INT('Static Data'!AZ31/15))</f>
        <v>6</v>
      </c>
      <c r="T95" s="133">
        <v>1</v>
      </c>
      <c r="U95" s="121"/>
      <c r="V95" s="122"/>
      <c r="W95" s="121"/>
      <c r="X95" s="122"/>
      <c r="Y95" s="121"/>
      <c r="Z95" s="122"/>
      <c r="AA95" s="121"/>
      <c r="AB95" s="122"/>
      <c r="AC95" s="121"/>
      <c r="AD95" s="122"/>
      <c r="AE95" s="121"/>
      <c r="AF95" s="122"/>
      <c r="AG95" s="121"/>
      <c r="AH95" s="122"/>
      <c r="AI95" s="121"/>
      <c r="AJ95" s="121"/>
      <c r="AK95" s="51">
        <f t="shared" si="85"/>
        <v>0</v>
      </c>
      <c r="AL95" s="51">
        <f t="shared" si="63"/>
        <v>30</v>
      </c>
      <c r="AM95" s="51">
        <f t="shared" si="64"/>
        <v>0</v>
      </c>
      <c r="BL95" s="1" t="str">
        <f t="shared" si="68"/>
        <v>19</v>
      </c>
      <c r="BM95" s="1">
        <f>ROW()</f>
        <v>95</v>
      </c>
      <c r="BO95" s="1" t="str">
        <f t="shared" si="69"/>
        <v>19</v>
      </c>
      <c r="BP95" s="1" t="str">
        <f t="shared" si="70"/>
        <v>00</v>
      </c>
      <c r="BQ95" s="1" t="str">
        <f t="shared" si="81"/>
        <v>0000</v>
      </c>
      <c r="BR95" s="1" t="str">
        <f t="shared" si="82"/>
        <v>0000</v>
      </c>
      <c r="BS95" s="43" t="str">
        <f t="shared" si="65"/>
        <v>0000</v>
      </c>
      <c r="BT95" s="1" t="str">
        <f t="shared" si="71"/>
        <v>66</v>
      </c>
      <c r="BU95" s="1" t="str">
        <f t="shared" si="72"/>
        <v>57</v>
      </c>
      <c r="BV95" s="1" t="str">
        <f t="shared" si="73"/>
        <v>06</v>
      </c>
      <c r="BW95" s="43" t="str">
        <f t="shared" si="74"/>
        <v>02</v>
      </c>
      <c r="BY95" t="str">
        <f t="shared" si="83"/>
        <v>0000</v>
      </c>
      <c r="BZ95" t="str">
        <f t="shared" si="75"/>
        <v>0000</v>
      </c>
      <c r="CB95" s="1">
        <f t="shared" si="66"/>
        <v>59</v>
      </c>
      <c r="CC95" s="9" t="str">
        <f t="shared" si="76"/>
        <v>190000000000000066570602</v>
      </c>
      <c r="CE95" s="1">
        <f t="shared" si="77"/>
        <v>0</v>
      </c>
      <c r="CF95" t="str">
        <f t="shared" si="67"/>
        <v/>
      </c>
    </row>
    <row r="96" spans="1:84">
      <c r="A96" t="b">
        <f t="shared" si="61"/>
        <v>0</v>
      </c>
      <c r="C96" s="44" t="str">
        <f t="shared" si="84"/>
        <v>1A</v>
      </c>
      <c r="D96" s="45" t="str">
        <f>INDEX(Text!$E$2:$E$160,HEX2DEC(C96))</f>
        <v>Hell Knight</v>
      </c>
      <c r="E96" s="110"/>
      <c r="F96" s="111"/>
      <c r="G96" s="112">
        <v>1</v>
      </c>
      <c r="H96" s="113"/>
      <c r="I96" s="114"/>
      <c r="J96" s="131">
        <v>1</v>
      </c>
      <c r="K96" s="115"/>
      <c r="L96" s="115"/>
      <c r="M96" s="115"/>
      <c r="N96" s="115"/>
      <c r="O96" s="116">
        <f>MIN(15,INT('Static Data'!AR32/15))</f>
        <v>6</v>
      </c>
      <c r="P96" s="117">
        <f>MIN(15,INT('Static Data'!AT32/15))</f>
        <v>7</v>
      </c>
      <c r="Q96" s="118">
        <f>MIN(15,INT('Static Data'!AV32/15))</f>
        <v>7</v>
      </c>
      <c r="R96" s="119">
        <f>MIN(15,INT('Static Data'!AX32/15))</f>
        <v>7</v>
      </c>
      <c r="S96" s="120">
        <f>MIN(15,INT('Static Data'!AZ32/15))</f>
        <v>6</v>
      </c>
      <c r="T96" s="133">
        <v>1</v>
      </c>
      <c r="U96" s="121"/>
      <c r="V96" s="122"/>
      <c r="W96" s="121"/>
      <c r="X96" s="122"/>
      <c r="Y96" s="121"/>
      <c r="Z96" s="122"/>
      <c r="AA96" s="121"/>
      <c r="AB96" s="122"/>
      <c r="AC96" s="121"/>
      <c r="AD96" s="122"/>
      <c r="AE96" s="121"/>
      <c r="AF96" s="122"/>
      <c r="AG96" s="121"/>
      <c r="AH96" s="122"/>
      <c r="AI96" s="121"/>
      <c r="AJ96" s="121"/>
      <c r="AK96" s="51">
        <f t="shared" si="85"/>
        <v>0</v>
      </c>
      <c r="AL96" s="51">
        <f t="shared" si="63"/>
        <v>33</v>
      </c>
      <c r="AM96" s="51">
        <f t="shared" si="64"/>
        <v>0</v>
      </c>
      <c r="BL96" s="1" t="str">
        <f t="shared" si="68"/>
        <v>1A</v>
      </c>
      <c r="BM96" s="1">
        <f>ROW()</f>
        <v>96</v>
      </c>
      <c r="BO96" s="1" t="str">
        <f t="shared" si="69"/>
        <v>1A</v>
      </c>
      <c r="BP96" s="1" t="str">
        <f t="shared" si="70"/>
        <v>00</v>
      </c>
      <c r="BQ96" s="1" t="str">
        <f t="shared" si="81"/>
        <v>0000</v>
      </c>
      <c r="BR96" s="1" t="str">
        <f t="shared" si="82"/>
        <v>0000</v>
      </c>
      <c r="BS96" s="43" t="str">
        <f t="shared" si="65"/>
        <v>0000</v>
      </c>
      <c r="BT96" s="1" t="str">
        <f t="shared" si="71"/>
        <v>76</v>
      </c>
      <c r="BU96" s="1" t="str">
        <f t="shared" si="72"/>
        <v>77</v>
      </c>
      <c r="BV96" s="1" t="str">
        <f t="shared" si="73"/>
        <v>06</v>
      </c>
      <c r="BW96" s="43" t="str">
        <f t="shared" si="74"/>
        <v>01</v>
      </c>
      <c r="BY96" t="str">
        <f t="shared" si="83"/>
        <v>0000</v>
      </c>
      <c r="BZ96" t="str">
        <f t="shared" si="75"/>
        <v>0000</v>
      </c>
      <c r="CB96" s="1">
        <f t="shared" si="66"/>
        <v>59</v>
      </c>
      <c r="CC96" s="9" t="str">
        <f t="shared" si="76"/>
        <v>1A0000000000000076770601</v>
      </c>
      <c r="CE96" s="1">
        <f t="shared" si="77"/>
        <v>0</v>
      </c>
      <c r="CF96" t="str">
        <f t="shared" si="67"/>
        <v/>
      </c>
    </row>
    <row r="97" spans="1:84">
      <c r="A97" t="b">
        <f t="shared" si="61"/>
        <v>0</v>
      </c>
      <c r="C97" s="44" t="str">
        <f t="shared" si="84"/>
        <v>1B</v>
      </c>
      <c r="D97" s="45" t="str">
        <f>INDEX(Text!$E$2:$E$160,HEX2DEC(C97))</f>
        <v>Arc Knight</v>
      </c>
      <c r="E97" s="110"/>
      <c r="F97" s="111"/>
      <c r="G97" s="112">
        <v>1</v>
      </c>
      <c r="H97" s="113"/>
      <c r="I97" s="114"/>
      <c r="J97" s="131">
        <v>1</v>
      </c>
      <c r="K97" s="115"/>
      <c r="L97" s="115"/>
      <c r="M97" s="115"/>
      <c r="N97" s="115"/>
      <c r="O97" s="116">
        <f>MIN(15,INT('Static Data'!AR33/15))</f>
        <v>12</v>
      </c>
      <c r="P97" s="117">
        <f>MIN(15,INT('Static Data'!AT33/15))</f>
        <v>8</v>
      </c>
      <c r="Q97" s="118">
        <f>MIN(15,INT('Static Data'!AV33/15))</f>
        <v>8</v>
      </c>
      <c r="R97" s="119">
        <f>MIN(15,INT('Static Data'!AX33/15))</f>
        <v>8</v>
      </c>
      <c r="S97" s="120">
        <f>MIN(15,INT('Static Data'!AZ33/15))</f>
        <v>6</v>
      </c>
      <c r="T97" s="133">
        <v>1</v>
      </c>
      <c r="U97" s="121"/>
      <c r="V97" s="122"/>
      <c r="W97" s="121"/>
      <c r="X97" s="122"/>
      <c r="Y97" s="121"/>
      <c r="Z97" s="122"/>
      <c r="AA97" s="121"/>
      <c r="AB97" s="122"/>
      <c r="AC97" s="121"/>
      <c r="AD97" s="122"/>
      <c r="AE97" s="121"/>
      <c r="AF97" s="122"/>
      <c r="AG97" s="121"/>
      <c r="AH97" s="122"/>
      <c r="AI97" s="121"/>
      <c r="AJ97" s="121"/>
      <c r="AK97" s="51">
        <f t="shared" si="85"/>
        <v>0</v>
      </c>
      <c r="AL97" s="51">
        <f t="shared" si="63"/>
        <v>42</v>
      </c>
      <c r="AM97" s="51">
        <f t="shared" si="64"/>
        <v>0</v>
      </c>
      <c r="BL97" s="1" t="str">
        <f t="shared" si="68"/>
        <v>1B</v>
      </c>
      <c r="BM97" s="1">
        <f>ROW()</f>
        <v>97</v>
      </c>
      <c r="BO97" s="1" t="str">
        <f t="shared" si="69"/>
        <v>1B</v>
      </c>
      <c r="BP97" s="1" t="str">
        <f t="shared" si="70"/>
        <v>00</v>
      </c>
      <c r="BQ97" s="1" t="str">
        <f t="shared" si="81"/>
        <v>0000</v>
      </c>
      <c r="BR97" s="1" t="str">
        <f t="shared" si="82"/>
        <v>0000</v>
      </c>
      <c r="BS97" s="43" t="str">
        <f t="shared" si="65"/>
        <v>0000</v>
      </c>
      <c r="BT97" s="1" t="str">
        <f t="shared" si="71"/>
        <v>8C</v>
      </c>
      <c r="BU97" s="1" t="str">
        <f t="shared" si="72"/>
        <v>88</v>
      </c>
      <c r="BV97" s="1" t="str">
        <f t="shared" si="73"/>
        <v>06</v>
      </c>
      <c r="BW97" s="43" t="str">
        <f t="shared" si="74"/>
        <v>01</v>
      </c>
      <c r="BY97" t="str">
        <f t="shared" si="83"/>
        <v>0000</v>
      </c>
      <c r="BZ97" t="str">
        <f t="shared" si="75"/>
        <v>0000</v>
      </c>
      <c r="CB97" s="1">
        <f t="shared" si="66"/>
        <v>59</v>
      </c>
      <c r="CC97" s="9" t="str">
        <f t="shared" si="76"/>
        <v>1B000000000000008C880601</v>
      </c>
      <c r="CE97" s="1">
        <f t="shared" si="77"/>
        <v>0</v>
      </c>
      <c r="CF97" t="str">
        <f t="shared" si="67"/>
        <v/>
      </c>
    </row>
    <row r="98" spans="1:84">
      <c r="A98" t="b">
        <f t="shared" si="61"/>
        <v>0</v>
      </c>
      <c r="C98" s="44" t="str">
        <f t="shared" si="84"/>
        <v>1C</v>
      </c>
      <c r="D98" s="45" t="str">
        <f>INDEX(Text!$E$2:$E$160,HEX2DEC(C98))</f>
        <v>Delita's Sis</v>
      </c>
      <c r="E98" s="110"/>
      <c r="F98" s="111"/>
      <c r="G98" s="112"/>
      <c r="H98" s="113">
        <v>1</v>
      </c>
      <c r="I98" s="114"/>
      <c r="J98" s="131">
        <v>1</v>
      </c>
      <c r="K98" s="115"/>
      <c r="L98" s="115"/>
      <c r="M98" s="115"/>
      <c r="N98" s="115"/>
      <c r="O98" s="116">
        <f>MIN(15,INT('Static Data'!AR34/15))</f>
        <v>0</v>
      </c>
      <c r="P98" s="117">
        <f>MIN(15,INT('Static Data'!AT34/15))</f>
        <v>0</v>
      </c>
      <c r="Q98" s="118">
        <f>MIN(15,INT('Static Data'!AV34/15))</f>
        <v>0</v>
      </c>
      <c r="R98" s="119">
        <f>MIN(15,INT('Static Data'!AX34/15))</f>
        <v>0</v>
      </c>
      <c r="S98" s="120">
        <f>MIN(15,INT('Static Data'!AZ34/15))</f>
        <v>0</v>
      </c>
      <c r="T98" s="133">
        <v>1</v>
      </c>
      <c r="U98" s="121"/>
      <c r="V98" s="122"/>
      <c r="W98" s="121"/>
      <c r="X98" s="122"/>
      <c r="Y98" s="121"/>
      <c r="Z98" s="122"/>
      <c r="AA98" s="121"/>
      <c r="AB98" s="122"/>
      <c r="AC98" s="121"/>
      <c r="AD98" s="122"/>
      <c r="AE98" s="121"/>
      <c r="AF98" s="122"/>
      <c r="AG98" s="121"/>
      <c r="AH98" s="122"/>
      <c r="AI98" s="121"/>
      <c r="AJ98" s="121"/>
      <c r="AK98" s="51">
        <f t="shared" si="85"/>
        <v>0</v>
      </c>
      <c r="AL98" s="51">
        <f t="shared" si="63"/>
        <v>0</v>
      </c>
      <c r="AM98" s="51">
        <f t="shared" si="64"/>
        <v>0</v>
      </c>
      <c r="BL98" s="1" t="str">
        <f t="shared" si="68"/>
        <v>1C</v>
      </c>
      <c r="BM98" s="1">
        <f>ROW()</f>
        <v>98</v>
      </c>
      <c r="BO98" s="1" t="str">
        <f t="shared" si="69"/>
        <v>1C</v>
      </c>
      <c r="BP98" s="1" t="str">
        <f t="shared" si="70"/>
        <v>00</v>
      </c>
      <c r="BQ98" s="1" t="str">
        <f t="shared" si="81"/>
        <v>0000</v>
      </c>
      <c r="BR98" s="1" t="str">
        <f t="shared" si="82"/>
        <v>0000</v>
      </c>
      <c r="BS98" s="43" t="str">
        <f t="shared" si="65"/>
        <v>0000</v>
      </c>
      <c r="BT98" s="1" t="str">
        <f t="shared" si="71"/>
        <v>00</v>
      </c>
      <c r="BU98" s="1" t="str">
        <f t="shared" si="72"/>
        <v>00</v>
      </c>
      <c r="BV98" s="1" t="str">
        <f t="shared" si="73"/>
        <v>00</v>
      </c>
      <c r="BW98" s="43" t="str">
        <f t="shared" si="74"/>
        <v>02</v>
      </c>
      <c r="BY98" t="str">
        <f t="shared" si="83"/>
        <v>0000</v>
      </c>
      <c r="BZ98" t="str">
        <f t="shared" si="75"/>
        <v>0000</v>
      </c>
      <c r="CB98" s="1">
        <f t="shared" si="66"/>
        <v>59</v>
      </c>
      <c r="CC98" s="9" t="str">
        <f t="shared" si="76"/>
        <v>1C0000000000000000000002</v>
      </c>
      <c r="CE98" s="1">
        <f t="shared" si="77"/>
        <v>0</v>
      </c>
      <c r="CF98" t="str">
        <f t="shared" si="67"/>
        <v/>
      </c>
    </row>
    <row r="99" spans="1:84">
      <c r="A99" t="b">
        <f t="shared" si="61"/>
        <v>0</v>
      </c>
      <c r="C99" s="44" t="str">
        <f t="shared" si="84"/>
        <v>1D</v>
      </c>
      <c r="D99" s="45" t="str">
        <f>INDEX(Text!$E$2:$E$160,HEX2DEC(C99))</f>
        <v>Arc Duke</v>
      </c>
      <c r="E99" s="110"/>
      <c r="F99" s="111"/>
      <c r="G99" s="112">
        <v>1</v>
      </c>
      <c r="H99" s="113"/>
      <c r="I99" s="114"/>
      <c r="J99" s="131">
        <v>1</v>
      </c>
      <c r="K99" s="115"/>
      <c r="L99" s="115"/>
      <c r="M99" s="115"/>
      <c r="N99" s="115"/>
      <c r="O99" s="116">
        <f>MIN(15,INT('Static Data'!AR35/15))</f>
        <v>6</v>
      </c>
      <c r="P99" s="117">
        <f>MIN(15,INT('Static Data'!AT35/15))</f>
        <v>6</v>
      </c>
      <c r="Q99" s="118">
        <f>MIN(15,INT('Static Data'!AV35/15))</f>
        <v>6</v>
      </c>
      <c r="R99" s="119">
        <f>MIN(15,INT('Static Data'!AX35/15))</f>
        <v>6</v>
      </c>
      <c r="S99" s="120">
        <f>MIN(15,INT('Static Data'!AZ35/15))</f>
        <v>6</v>
      </c>
      <c r="T99" s="131">
        <v>1</v>
      </c>
      <c r="U99" s="121"/>
      <c r="V99" s="122"/>
      <c r="W99" s="121"/>
      <c r="X99" s="122"/>
      <c r="Y99" s="121"/>
      <c r="Z99" s="122"/>
      <c r="AA99" s="121"/>
      <c r="AB99" s="122"/>
      <c r="AC99" s="121"/>
      <c r="AD99" s="122"/>
      <c r="AE99" s="121"/>
      <c r="AF99" s="122"/>
      <c r="AG99" s="121"/>
      <c r="AH99" s="122"/>
      <c r="AI99" s="121"/>
      <c r="AJ99" s="121"/>
      <c r="AK99" s="51">
        <f t="shared" si="85"/>
        <v>0</v>
      </c>
      <c r="AL99" s="51">
        <f t="shared" ref="AL99:AL130" si="86">SUM(O99:S99)</f>
        <v>30</v>
      </c>
      <c r="AM99" s="51">
        <f t="shared" ref="AM99:AM130" si="87">SUM(U99:AJ99)</f>
        <v>0</v>
      </c>
      <c r="BL99" s="1" t="str">
        <f t="shared" si="68"/>
        <v>1D</v>
      </c>
      <c r="BM99" s="1">
        <f>ROW()</f>
        <v>99</v>
      </c>
      <c r="BO99" s="1" t="str">
        <f t="shared" si="69"/>
        <v>1D</v>
      </c>
      <c r="BP99" s="1" t="str">
        <f t="shared" si="70"/>
        <v>00</v>
      </c>
      <c r="BQ99" s="1" t="str">
        <f t="shared" si="81"/>
        <v>0000</v>
      </c>
      <c r="BR99" s="1" t="str">
        <f t="shared" si="82"/>
        <v>0000</v>
      </c>
      <c r="BS99" s="43" t="str">
        <f t="shared" ref="BS99:BS130" si="88">BIN2HEX(IF(ISBLANK(AB99),0,1)&amp;IF(ISBLANK(AA99),0,1)&amp;IF(ISBLANK(Z99),0,1)&amp;IF(ISBLANK(Y99),0,1)&amp;IF(ISBLANK(X99),0,1)&amp;IF(ISBLANK(W99),0,1)&amp;IF(ISBLANK(V99),0,1)&amp;IF(ISBLANK(U99),0,1),2)&amp;BIN2HEX(IF(ISBLANK(AJ99),0,1)&amp;IF(ISBLANK(AI99),0,1)&amp;IF(ISBLANK(AH99),0,1)&amp;IF(ISBLANK(AG99),0,1)&amp;IF(ISBLANK(AF99),0,1)&amp;IF(ISBLANK(AE99),0,1)&amp;IF(ISBLANK(AD99),0,1)&amp;IF(ISBLANK(AC99),0,1),2)</f>
        <v>0000</v>
      </c>
      <c r="BT99" s="1" t="str">
        <f t="shared" si="71"/>
        <v>66</v>
      </c>
      <c r="BU99" s="1" t="str">
        <f t="shared" si="72"/>
        <v>66</v>
      </c>
      <c r="BV99" s="1" t="str">
        <f t="shared" si="73"/>
        <v>06</v>
      </c>
      <c r="BW99" s="43" t="str">
        <f t="shared" si="74"/>
        <v>01</v>
      </c>
      <c r="BY99" t="str">
        <f t="shared" si="83"/>
        <v>0000</v>
      </c>
      <c r="BZ99" t="str">
        <f t="shared" si="75"/>
        <v>0000</v>
      </c>
      <c r="CB99" s="1">
        <f t="shared" ref="CB99:CB130" si="89">IF(A99,CB98+1,CB98)</f>
        <v>59</v>
      </c>
      <c r="CC99" s="9" t="str">
        <f t="shared" si="76"/>
        <v>1D0000000000000066660601</v>
      </c>
      <c r="CE99" s="1">
        <f t="shared" si="77"/>
        <v>0</v>
      </c>
      <c r="CF99" t="str">
        <f t="shared" ref="CF99:CF130" si="90">IF(CE99,VLOOKUP(CE99,$CB$3:$CC$161,2,FALSE),"")</f>
        <v/>
      </c>
    </row>
    <row r="100" spans="1:84">
      <c r="A100" t="b">
        <f t="shared" si="61"/>
        <v>0</v>
      </c>
      <c r="C100" s="44" t="str">
        <f t="shared" si="84"/>
        <v>1E</v>
      </c>
      <c r="D100" s="45" t="str">
        <f>INDEX(Text!$E$2:$E$160,HEX2DEC(C100))</f>
        <v>Holy Knight</v>
      </c>
      <c r="E100" s="110"/>
      <c r="F100" s="111"/>
      <c r="G100" s="112"/>
      <c r="H100" s="113">
        <v>1</v>
      </c>
      <c r="I100" s="114"/>
      <c r="J100" s="131">
        <v>1</v>
      </c>
      <c r="K100" s="115"/>
      <c r="L100" s="115"/>
      <c r="M100" s="115"/>
      <c r="N100" s="115"/>
      <c r="O100" s="116">
        <f>MIN(15,INT('Static Data'!AR36/15))</f>
        <v>9</v>
      </c>
      <c r="P100" s="117">
        <f>MIN(15,INT('Static Data'!AT36/15))</f>
        <v>6</v>
      </c>
      <c r="Q100" s="118">
        <f>MIN(15,INT('Static Data'!AV36/15))</f>
        <v>6</v>
      </c>
      <c r="R100" s="119">
        <f>MIN(15,INT('Static Data'!AX36/15))</f>
        <v>6</v>
      </c>
      <c r="S100" s="120">
        <f>MIN(15,INT('Static Data'!AZ36/15))</f>
        <v>6</v>
      </c>
      <c r="T100" s="131">
        <v>1</v>
      </c>
      <c r="U100" s="121"/>
      <c r="V100" s="122"/>
      <c r="W100" s="121"/>
      <c r="X100" s="122"/>
      <c r="Y100" s="121"/>
      <c r="Z100" s="122"/>
      <c r="AA100" s="121"/>
      <c r="AB100" s="122"/>
      <c r="AC100" s="121"/>
      <c r="AD100" s="122"/>
      <c r="AE100" s="121"/>
      <c r="AF100" s="122"/>
      <c r="AG100" s="121"/>
      <c r="AH100" s="122"/>
      <c r="AI100" s="121"/>
      <c r="AJ100" s="121"/>
      <c r="AK100" s="51">
        <f t="shared" si="85"/>
        <v>0</v>
      </c>
      <c r="AL100" s="51">
        <f t="shared" si="86"/>
        <v>33</v>
      </c>
      <c r="AM100" s="51">
        <f t="shared" si="87"/>
        <v>0</v>
      </c>
      <c r="BL100" s="1" t="str">
        <f t="shared" si="68"/>
        <v>1E</v>
      </c>
      <c r="BM100" s="1">
        <f>ROW()</f>
        <v>100</v>
      </c>
      <c r="BO100" s="1" t="str">
        <f t="shared" si="69"/>
        <v>1E</v>
      </c>
      <c r="BP100" s="1" t="str">
        <f t="shared" si="70"/>
        <v>00</v>
      </c>
      <c r="BQ100" s="1" t="str">
        <f t="shared" si="81"/>
        <v>0000</v>
      </c>
      <c r="BR100" s="1" t="str">
        <f t="shared" si="82"/>
        <v>0000</v>
      </c>
      <c r="BS100" s="43" t="str">
        <f t="shared" si="88"/>
        <v>0000</v>
      </c>
      <c r="BT100" s="1" t="str">
        <f t="shared" si="71"/>
        <v>69</v>
      </c>
      <c r="BU100" s="1" t="str">
        <f t="shared" si="72"/>
        <v>66</v>
      </c>
      <c r="BV100" s="1" t="str">
        <f t="shared" si="73"/>
        <v>06</v>
      </c>
      <c r="BW100" s="43" t="str">
        <f t="shared" si="74"/>
        <v>02</v>
      </c>
      <c r="BY100" t="str">
        <f t="shared" si="83"/>
        <v>0000</v>
      </c>
      <c r="BZ100" t="str">
        <f t="shared" si="75"/>
        <v>0000</v>
      </c>
      <c r="CB100" s="1">
        <f t="shared" si="89"/>
        <v>59</v>
      </c>
      <c r="CC100" s="9" t="str">
        <f t="shared" si="76"/>
        <v>1E0000000000000069660602</v>
      </c>
      <c r="CE100" s="1">
        <f t="shared" si="77"/>
        <v>0</v>
      </c>
      <c r="CF100" t="str">
        <f t="shared" si="90"/>
        <v/>
      </c>
    </row>
    <row r="101" spans="1:84">
      <c r="A101" t="b">
        <f t="shared" si="61"/>
        <v>0</v>
      </c>
      <c r="C101" s="44" t="str">
        <f t="shared" si="84"/>
        <v>1F</v>
      </c>
      <c r="D101" s="45" t="str">
        <f>INDEX(Text!$E$2:$E$160,HEX2DEC(C101))</f>
        <v>Temple Knight</v>
      </c>
      <c r="E101" s="110"/>
      <c r="F101" s="111"/>
      <c r="G101" s="112">
        <v>1</v>
      </c>
      <c r="H101" s="113"/>
      <c r="I101" s="114"/>
      <c r="J101" s="131">
        <v>1</v>
      </c>
      <c r="K101" s="115"/>
      <c r="L101" s="115"/>
      <c r="M101" s="115"/>
      <c r="N101" s="115"/>
      <c r="O101" s="116">
        <f>MIN(15,INT('Static Data'!AR37/15))</f>
        <v>8</v>
      </c>
      <c r="P101" s="117">
        <f>MIN(15,INT('Static Data'!AT37/15))</f>
        <v>9</v>
      </c>
      <c r="Q101" s="118">
        <f>MIN(15,INT('Static Data'!AV37/15))</f>
        <v>7</v>
      </c>
      <c r="R101" s="119">
        <f>MIN(15,INT('Static Data'!AX37/15))</f>
        <v>8</v>
      </c>
      <c r="S101" s="120">
        <f>MIN(15,INT('Static Data'!AZ37/15))</f>
        <v>7</v>
      </c>
      <c r="T101" s="131">
        <v>1</v>
      </c>
      <c r="U101" s="121"/>
      <c r="V101" s="122"/>
      <c r="W101" s="121"/>
      <c r="X101" s="122"/>
      <c r="Y101" s="121"/>
      <c r="Z101" s="122"/>
      <c r="AA101" s="121"/>
      <c r="AB101" s="122"/>
      <c r="AC101" s="121"/>
      <c r="AD101" s="122"/>
      <c r="AE101" s="121"/>
      <c r="AF101" s="122"/>
      <c r="AG101" s="121"/>
      <c r="AH101" s="122"/>
      <c r="AI101" s="121"/>
      <c r="AJ101" s="121"/>
      <c r="AK101" s="51">
        <f t="shared" si="85"/>
        <v>0</v>
      </c>
      <c r="AL101" s="51">
        <f t="shared" si="86"/>
        <v>39</v>
      </c>
      <c r="AM101" s="51">
        <f t="shared" si="87"/>
        <v>0</v>
      </c>
      <c r="BL101" s="1" t="str">
        <f t="shared" si="68"/>
        <v>1F</v>
      </c>
      <c r="BM101" s="1">
        <f>ROW()</f>
        <v>101</v>
      </c>
      <c r="BO101" s="1" t="str">
        <f t="shared" si="69"/>
        <v>1F</v>
      </c>
      <c r="BP101" s="1" t="str">
        <f t="shared" si="70"/>
        <v>00</v>
      </c>
      <c r="BQ101" s="1" t="str">
        <f t="shared" si="81"/>
        <v>0000</v>
      </c>
      <c r="BR101" s="1" t="str">
        <f t="shared" si="82"/>
        <v>0000</v>
      </c>
      <c r="BS101" s="43" t="str">
        <f t="shared" si="88"/>
        <v>0000</v>
      </c>
      <c r="BT101" s="1" t="str">
        <f t="shared" si="71"/>
        <v>98</v>
      </c>
      <c r="BU101" s="1" t="str">
        <f t="shared" si="72"/>
        <v>87</v>
      </c>
      <c r="BV101" s="1" t="str">
        <f t="shared" si="73"/>
        <v>07</v>
      </c>
      <c r="BW101" s="43" t="str">
        <f t="shared" si="74"/>
        <v>01</v>
      </c>
      <c r="BY101" t="str">
        <f t="shared" si="83"/>
        <v>0000</v>
      </c>
      <c r="BZ101" t="str">
        <f t="shared" si="75"/>
        <v>0000</v>
      </c>
      <c r="CB101" s="1">
        <f t="shared" si="89"/>
        <v>59</v>
      </c>
      <c r="CC101" s="9" t="str">
        <f t="shared" si="76"/>
        <v>1F0000000000000098870701</v>
      </c>
      <c r="CE101" s="1">
        <f t="shared" si="77"/>
        <v>0</v>
      </c>
      <c r="CF101" t="str">
        <f t="shared" si="90"/>
        <v/>
      </c>
    </row>
    <row r="102" spans="1:84">
      <c r="A102" t="b">
        <f t="shared" si="61"/>
        <v>0</v>
      </c>
      <c r="C102" s="44" t="str">
        <f t="shared" si="84"/>
        <v>20</v>
      </c>
      <c r="D102" s="45" t="str">
        <f>INDEX(Text!$E$2:$E$160,HEX2DEC(C102))</f>
        <v>White Knight</v>
      </c>
      <c r="E102" s="110"/>
      <c r="F102" s="111"/>
      <c r="G102" s="112">
        <v>1</v>
      </c>
      <c r="H102" s="113"/>
      <c r="I102" s="114"/>
      <c r="J102" s="131">
        <v>1</v>
      </c>
      <c r="K102" s="115"/>
      <c r="L102" s="115"/>
      <c r="M102" s="115"/>
      <c r="N102" s="115"/>
      <c r="O102" s="116">
        <f>MIN(15,INT('Static Data'!AR38/15))</f>
        <v>9</v>
      </c>
      <c r="P102" s="117">
        <f>MIN(15,INT('Static Data'!AT38/15))</f>
        <v>10</v>
      </c>
      <c r="Q102" s="118">
        <f>MIN(15,INT('Static Data'!AV38/15))</f>
        <v>6</v>
      </c>
      <c r="R102" s="119">
        <f>MIN(15,INT('Static Data'!AX38/15))</f>
        <v>7</v>
      </c>
      <c r="S102" s="120">
        <f>MIN(15,INT('Static Data'!AZ38/15))</f>
        <v>6</v>
      </c>
      <c r="T102" s="131">
        <v>1</v>
      </c>
      <c r="U102" s="121"/>
      <c r="V102" s="122"/>
      <c r="W102" s="121"/>
      <c r="X102" s="122"/>
      <c r="Y102" s="121"/>
      <c r="Z102" s="122"/>
      <c r="AA102" s="121"/>
      <c r="AB102" s="122"/>
      <c r="AC102" s="121"/>
      <c r="AD102" s="122"/>
      <c r="AE102" s="121"/>
      <c r="AF102" s="122"/>
      <c r="AG102" s="121"/>
      <c r="AH102" s="122"/>
      <c r="AI102" s="121"/>
      <c r="AJ102" s="121"/>
      <c r="AK102" s="51">
        <f t="shared" si="85"/>
        <v>0</v>
      </c>
      <c r="AL102" s="51">
        <f t="shared" si="86"/>
        <v>38</v>
      </c>
      <c r="AM102" s="51">
        <f t="shared" si="87"/>
        <v>0</v>
      </c>
      <c r="BL102" s="1" t="str">
        <f t="shared" si="68"/>
        <v>20</v>
      </c>
      <c r="BM102" s="1">
        <f>ROW()</f>
        <v>102</v>
      </c>
      <c r="BO102" s="1" t="str">
        <f t="shared" si="69"/>
        <v>20</v>
      </c>
      <c r="BP102" s="1" t="str">
        <f t="shared" si="70"/>
        <v>00</v>
      </c>
      <c r="BQ102" s="1" t="str">
        <f t="shared" si="81"/>
        <v>0000</v>
      </c>
      <c r="BR102" s="1" t="str">
        <f t="shared" si="82"/>
        <v>0000</v>
      </c>
      <c r="BS102" s="43" t="str">
        <f t="shared" si="88"/>
        <v>0000</v>
      </c>
      <c r="BT102" s="1" t="str">
        <f t="shared" si="71"/>
        <v>A9</v>
      </c>
      <c r="BU102" s="1" t="str">
        <f t="shared" si="72"/>
        <v>76</v>
      </c>
      <c r="BV102" s="1" t="str">
        <f t="shared" si="73"/>
        <v>06</v>
      </c>
      <c r="BW102" s="43" t="str">
        <f t="shared" si="74"/>
        <v>01</v>
      </c>
      <c r="BY102" t="str">
        <f t="shared" si="83"/>
        <v>0000</v>
      </c>
      <c r="BZ102" t="str">
        <f t="shared" si="75"/>
        <v>0000</v>
      </c>
      <c r="CB102" s="1">
        <f t="shared" si="89"/>
        <v>59</v>
      </c>
      <c r="CC102" s="9" t="str">
        <f t="shared" si="76"/>
        <v>2000000000000000A9760601</v>
      </c>
      <c r="CE102" s="1">
        <f t="shared" si="77"/>
        <v>0</v>
      </c>
      <c r="CF102" t="str">
        <f t="shared" si="90"/>
        <v/>
      </c>
    </row>
    <row r="103" spans="1:84">
      <c r="A103" t="b">
        <f t="shared" si="61"/>
        <v>0</v>
      </c>
      <c r="C103" s="44" t="str">
        <f t="shared" si="84"/>
        <v>21</v>
      </c>
      <c r="D103" s="45" t="str">
        <f>INDEX(Text!$E$2:$E$160,HEX2DEC(C103))</f>
        <v>Arc Witch</v>
      </c>
      <c r="E103" s="110"/>
      <c r="F103" s="111"/>
      <c r="G103" s="112"/>
      <c r="H103" s="113">
        <v>1</v>
      </c>
      <c r="I103" s="114"/>
      <c r="J103" s="131">
        <v>1</v>
      </c>
      <c r="K103" s="115"/>
      <c r="L103" s="115"/>
      <c r="M103" s="115"/>
      <c r="N103" s="115"/>
      <c r="O103" s="116">
        <f>MIN(15,INT('Static Data'!AR39/15))</f>
        <v>6</v>
      </c>
      <c r="P103" s="117">
        <f>MIN(15,INT('Static Data'!AT39/15))</f>
        <v>6</v>
      </c>
      <c r="Q103" s="118">
        <f>MIN(15,INT('Static Data'!AV39/15))</f>
        <v>6</v>
      </c>
      <c r="R103" s="119">
        <f>MIN(15,INT('Static Data'!AX39/15))</f>
        <v>6</v>
      </c>
      <c r="S103" s="120">
        <f>MIN(15,INT('Static Data'!AZ39/15))</f>
        <v>6</v>
      </c>
      <c r="T103" s="131">
        <v>1</v>
      </c>
      <c r="U103" s="121"/>
      <c r="V103" s="122"/>
      <c r="W103" s="121"/>
      <c r="X103" s="122"/>
      <c r="Y103" s="121"/>
      <c r="Z103" s="122"/>
      <c r="AA103" s="121"/>
      <c r="AB103" s="122"/>
      <c r="AC103" s="121"/>
      <c r="AD103" s="122"/>
      <c r="AE103" s="121"/>
      <c r="AF103" s="122"/>
      <c r="AG103" s="121"/>
      <c r="AH103" s="122"/>
      <c r="AI103" s="121"/>
      <c r="AJ103" s="121"/>
      <c r="AK103" s="51">
        <f t="shared" si="85"/>
        <v>0</v>
      </c>
      <c r="AL103" s="51">
        <f t="shared" si="86"/>
        <v>30</v>
      </c>
      <c r="AM103" s="51">
        <f t="shared" si="87"/>
        <v>0</v>
      </c>
      <c r="BL103" s="1" t="str">
        <f t="shared" si="68"/>
        <v>21</v>
      </c>
      <c r="BM103" s="1">
        <f>ROW()</f>
        <v>103</v>
      </c>
      <c r="BO103" s="1" t="str">
        <f t="shared" si="69"/>
        <v>21</v>
      </c>
      <c r="BP103" s="1" t="str">
        <f t="shared" si="70"/>
        <v>00</v>
      </c>
      <c r="BQ103" s="1" t="str">
        <f t="shared" si="81"/>
        <v>0000</v>
      </c>
      <c r="BR103" s="1" t="str">
        <f t="shared" si="82"/>
        <v>0000</v>
      </c>
      <c r="BS103" s="43" t="str">
        <f t="shared" si="88"/>
        <v>0000</v>
      </c>
      <c r="BT103" s="1" t="str">
        <f t="shared" si="71"/>
        <v>66</v>
      </c>
      <c r="BU103" s="1" t="str">
        <f t="shared" si="72"/>
        <v>66</v>
      </c>
      <c r="BV103" s="1" t="str">
        <f t="shared" si="73"/>
        <v>06</v>
      </c>
      <c r="BW103" s="43" t="str">
        <f t="shared" si="74"/>
        <v>02</v>
      </c>
      <c r="BY103" t="str">
        <f t="shared" si="83"/>
        <v>0000</v>
      </c>
      <c r="BZ103" t="str">
        <f t="shared" si="75"/>
        <v>0000</v>
      </c>
      <c r="CB103" s="1">
        <f t="shared" si="89"/>
        <v>59</v>
      </c>
      <c r="CC103" s="9" t="str">
        <f t="shared" si="76"/>
        <v>210000000000000066660602</v>
      </c>
      <c r="CE103" s="1">
        <f t="shared" si="77"/>
        <v>0</v>
      </c>
      <c r="CF103" t="str">
        <f t="shared" si="90"/>
        <v/>
      </c>
    </row>
    <row r="104" spans="1:84">
      <c r="A104" t="b">
        <f t="shared" si="61"/>
        <v>0</v>
      </c>
      <c r="C104" s="44" t="str">
        <f t="shared" si="84"/>
        <v>22</v>
      </c>
      <c r="D104" s="45" t="str">
        <f>INDEX(Text!$E$2:$E$160,HEX2DEC(C104))</f>
        <v>Engineer</v>
      </c>
      <c r="E104" s="110"/>
      <c r="F104" s="111"/>
      <c r="G104" s="112">
        <v>1</v>
      </c>
      <c r="H104" s="113"/>
      <c r="I104" s="114"/>
      <c r="J104" s="131">
        <v>1</v>
      </c>
      <c r="K104" s="115"/>
      <c r="L104" s="115"/>
      <c r="M104" s="115"/>
      <c r="N104" s="115"/>
      <c r="O104" s="116">
        <f>MIN(15,INT('Static Data'!AR40/15))</f>
        <v>6</v>
      </c>
      <c r="P104" s="117">
        <f>MIN(15,INT('Static Data'!AT40/15))</f>
        <v>5</v>
      </c>
      <c r="Q104" s="118">
        <f>MIN(15,INT('Static Data'!AV40/15))</f>
        <v>7</v>
      </c>
      <c r="R104" s="119">
        <f>MIN(15,INT('Static Data'!AX40/15))</f>
        <v>6</v>
      </c>
      <c r="S104" s="120">
        <f>MIN(15,INT('Static Data'!AZ40/15))</f>
        <v>6</v>
      </c>
      <c r="T104" s="131">
        <v>1</v>
      </c>
      <c r="U104" s="121"/>
      <c r="V104" s="122"/>
      <c r="W104" s="121"/>
      <c r="X104" s="122"/>
      <c r="Y104" s="121"/>
      <c r="Z104" s="122"/>
      <c r="AA104" s="121"/>
      <c r="AB104" s="122"/>
      <c r="AC104" s="121"/>
      <c r="AD104" s="122"/>
      <c r="AE104" s="121"/>
      <c r="AF104" s="122"/>
      <c r="AG104" s="121"/>
      <c r="AH104" s="122"/>
      <c r="AI104" s="121"/>
      <c r="AJ104" s="121"/>
      <c r="AK104" s="51">
        <f t="shared" si="85"/>
        <v>0</v>
      </c>
      <c r="AL104" s="51">
        <f t="shared" si="86"/>
        <v>30</v>
      </c>
      <c r="AM104" s="51">
        <f t="shared" si="87"/>
        <v>0</v>
      </c>
      <c r="BL104" s="1" t="str">
        <f t="shared" si="68"/>
        <v>22</v>
      </c>
      <c r="BM104" s="1">
        <f>ROW()</f>
        <v>104</v>
      </c>
      <c r="BO104" s="1" t="str">
        <f t="shared" si="69"/>
        <v>22</v>
      </c>
      <c r="BP104" s="1" t="str">
        <f t="shared" si="70"/>
        <v>00</v>
      </c>
      <c r="BQ104" s="1" t="str">
        <f t="shared" si="81"/>
        <v>0000</v>
      </c>
      <c r="BR104" s="1" t="str">
        <f t="shared" si="82"/>
        <v>0000</v>
      </c>
      <c r="BS104" s="43" t="str">
        <f t="shared" si="88"/>
        <v>0000</v>
      </c>
      <c r="BT104" s="1" t="str">
        <f t="shared" si="71"/>
        <v>56</v>
      </c>
      <c r="BU104" s="1" t="str">
        <f t="shared" si="72"/>
        <v>67</v>
      </c>
      <c r="BV104" s="1" t="str">
        <f t="shared" si="73"/>
        <v>06</v>
      </c>
      <c r="BW104" s="43" t="str">
        <f t="shared" si="74"/>
        <v>01</v>
      </c>
      <c r="BY104" t="str">
        <f t="shared" si="83"/>
        <v>0000</v>
      </c>
      <c r="BZ104" t="str">
        <f t="shared" si="75"/>
        <v>0000</v>
      </c>
      <c r="CB104" s="1">
        <f t="shared" si="89"/>
        <v>59</v>
      </c>
      <c r="CC104" s="9" t="str">
        <f t="shared" si="76"/>
        <v>220000000000000056670601</v>
      </c>
      <c r="CE104" s="1">
        <f t="shared" si="77"/>
        <v>0</v>
      </c>
      <c r="CF104" t="str">
        <f t="shared" si="90"/>
        <v/>
      </c>
    </row>
    <row r="105" spans="1:84">
      <c r="A105" t="b">
        <f t="shared" si="61"/>
        <v>0</v>
      </c>
      <c r="C105" s="44" t="str">
        <f t="shared" si="84"/>
        <v>23</v>
      </c>
      <c r="D105" s="45" t="str">
        <f>INDEX(Text!$E$2:$E$160,HEX2DEC(C105))</f>
        <v>Bi-Count</v>
      </c>
      <c r="E105" s="110"/>
      <c r="F105" s="111"/>
      <c r="G105" s="112">
        <v>1</v>
      </c>
      <c r="H105" s="113"/>
      <c r="I105" s="114"/>
      <c r="J105" s="131">
        <v>1</v>
      </c>
      <c r="K105" s="115"/>
      <c r="L105" s="115"/>
      <c r="M105" s="115"/>
      <c r="N105" s="115"/>
      <c r="O105" s="116">
        <f>MIN(15,INT('Static Data'!AR41/15))</f>
        <v>6</v>
      </c>
      <c r="P105" s="117">
        <f>MIN(15,INT('Static Data'!AT41/15))</f>
        <v>6</v>
      </c>
      <c r="Q105" s="118">
        <f>MIN(15,INT('Static Data'!AV41/15))</f>
        <v>6</v>
      </c>
      <c r="R105" s="119">
        <f>MIN(15,INT('Static Data'!AX41/15))</f>
        <v>6</v>
      </c>
      <c r="S105" s="120">
        <f>MIN(15,INT('Static Data'!AZ41/15))</f>
        <v>6</v>
      </c>
      <c r="T105" s="131">
        <v>1</v>
      </c>
      <c r="U105" s="121"/>
      <c r="V105" s="122"/>
      <c r="W105" s="121"/>
      <c r="X105" s="122"/>
      <c r="Y105" s="121"/>
      <c r="Z105" s="122"/>
      <c r="AA105" s="121"/>
      <c r="AB105" s="122"/>
      <c r="AC105" s="121"/>
      <c r="AD105" s="122"/>
      <c r="AE105" s="121"/>
      <c r="AF105" s="122"/>
      <c r="AG105" s="121"/>
      <c r="AH105" s="122"/>
      <c r="AI105" s="121"/>
      <c r="AJ105" s="121"/>
      <c r="AK105" s="51">
        <f t="shared" si="85"/>
        <v>0</v>
      </c>
      <c r="AL105" s="51">
        <f t="shared" si="86"/>
        <v>30</v>
      </c>
      <c r="AM105" s="51">
        <f t="shared" si="87"/>
        <v>0</v>
      </c>
      <c r="BL105" s="1" t="str">
        <f t="shared" si="68"/>
        <v>23</v>
      </c>
      <c r="BM105" s="1">
        <f>ROW()</f>
        <v>105</v>
      </c>
      <c r="BO105" s="1" t="str">
        <f t="shared" si="69"/>
        <v>23</v>
      </c>
      <c r="BP105" s="1" t="str">
        <f t="shared" si="70"/>
        <v>00</v>
      </c>
      <c r="BQ105" s="1" t="str">
        <f t="shared" si="81"/>
        <v>0000</v>
      </c>
      <c r="BR105" s="1" t="str">
        <f t="shared" si="82"/>
        <v>0000</v>
      </c>
      <c r="BS105" s="43" t="str">
        <f t="shared" si="88"/>
        <v>0000</v>
      </c>
      <c r="BT105" s="1" t="str">
        <f t="shared" si="71"/>
        <v>66</v>
      </c>
      <c r="BU105" s="1" t="str">
        <f t="shared" si="72"/>
        <v>66</v>
      </c>
      <c r="BV105" s="1" t="str">
        <f t="shared" si="73"/>
        <v>06</v>
      </c>
      <c r="BW105" s="43" t="str">
        <f t="shared" si="74"/>
        <v>01</v>
      </c>
      <c r="BY105" t="str">
        <f t="shared" si="83"/>
        <v>0000</v>
      </c>
      <c r="BZ105" t="str">
        <f t="shared" si="75"/>
        <v>0000</v>
      </c>
      <c r="CB105" s="1">
        <f t="shared" si="89"/>
        <v>59</v>
      </c>
      <c r="CC105" s="9" t="str">
        <f t="shared" si="76"/>
        <v>230000000000000066660601</v>
      </c>
      <c r="CE105" s="1">
        <f t="shared" si="77"/>
        <v>0</v>
      </c>
      <c r="CF105" t="str">
        <f t="shared" si="90"/>
        <v/>
      </c>
    </row>
    <row r="106" spans="1:84">
      <c r="A106" t="b">
        <f t="shared" si="61"/>
        <v>0</v>
      </c>
      <c r="C106" s="44" t="str">
        <f t="shared" si="84"/>
        <v>24</v>
      </c>
      <c r="D106" s="45" t="str">
        <f>INDEX(Text!$E$2:$E$160,HEX2DEC(C106))</f>
        <v>Divine Knight</v>
      </c>
      <c r="E106" s="110"/>
      <c r="F106" s="111"/>
      <c r="G106" s="112">
        <v>1</v>
      </c>
      <c r="H106" s="113"/>
      <c r="I106" s="114"/>
      <c r="J106" s="131">
        <v>1</v>
      </c>
      <c r="K106" s="115"/>
      <c r="L106" s="115"/>
      <c r="M106" s="115"/>
      <c r="N106" s="115"/>
      <c r="O106" s="116">
        <f>MIN(15,INT('Static Data'!AR42/15))</f>
        <v>11</v>
      </c>
      <c r="P106" s="117">
        <f>MIN(15,INT('Static Data'!AT42/15))</f>
        <v>6</v>
      </c>
      <c r="Q106" s="118">
        <f>MIN(15,INT('Static Data'!AV42/15))</f>
        <v>7</v>
      </c>
      <c r="R106" s="119">
        <f>MIN(15,INT('Static Data'!AX42/15))</f>
        <v>8</v>
      </c>
      <c r="S106" s="120">
        <f>MIN(15,INT('Static Data'!AZ42/15))</f>
        <v>6</v>
      </c>
      <c r="T106" s="132">
        <v>1</v>
      </c>
      <c r="U106" s="121"/>
      <c r="V106" s="122"/>
      <c r="W106" s="121"/>
      <c r="X106" s="122"/>
      <c r="Y106" s="121"/>
      <c r="Z106" s="122"/>
      <c r="AA106" s="121"/>
      <c r="AB106" s="122"/>
      <c r="AC106" s="121"/>
      <c r="AD106" s="122"/>
      <c r="AE106" s="121"/>
      <c r="AF106" s="122"/>
      <c r="AG106" s="121"/>
      <c r="AH106" s="122"/>
      <c r="AI106" s="121"/>
      <c r="AJ106" s="121"/>
      <c r="AK106" s="51">
        <f t="shared" si="85"/>
        <v>0</v>
      </c>
      <c r="AL106" s="51">
        <f t="shared" si="86"/>
        <v>38</v>
      </c>
      <c r="AM106" s="51">
        <f t="shared" si="87"/>
        <v>0</v>
      </c>
      <c r="BL106" s="1" t="str">
        <f t="shared" si="68"/>
        <v>24</v>
      </c>
      <c r="BM106" s="1">
        <f>ROW()</f>
        <v>106</v>
      </c>
      <c r="BO106" s="1" t="str">
        <f t="shared" si="69"/>
        <v>24</v>
      </c>
      <c r="BP106" s="1" t="str">
        <f t="shared" si="70"/>
        <v>00</v>
      </c>
      <c r="BQ106" s="1" t="str">
        <f t="shared" si="81"/>
        <v>0000</v>
      </c>
      <c r="BR106" s="1" t="str">
        <f t="shared" si="82"/>
        <v>0000</v>
      </c>
      <c r="BS106" s="43" t="str">
        <f t="shared" si="88"/>
        <v>0000</v>
      </c>
      <c r="BT106" s="1" t="str">
        <f t="shared" si="71"/>
        <v>6B</v>
      </c>
      <c r="BU106" s="1" t="str">
        <f t="shared" si="72"/>
        <v>87</v>
      </c>
      <c r="BV106" s="1" t="str">
        <f t="shared" si="73"/>
        <v>06</v>
      </c>
      <c r="BW106" s="43" t="str">
        <f t="shared" si="74"/>
        <v>01</v>
      </c>
      <c r="BY106" t="str">
        <f t="shared" si="83"/>
        <v>0000</v>
      </c>
      <c r="BZ106" t="str">
        <f t="shared" si="75"/>
        <v>0000</v>
      </c>
      <c r="CB106" s="1">
        <f t="shared" si="89"/>
        <v>59</v>
      </c>
      <c r="CC106" s="9" t="str">
        <f t="shared" si="76"/>
        <v>24000000000000006B870601</v>
      </c>
      <c r="CE106" s="1">
        <f t="shared" si="77"/>
        <v>0</v>
      </c>
      <c r="CF106" t="str">
        <f t="shared" si="90"/>
        <v/>
      </c>
    </row>
    <row r="107" spans="1:84">
      <c r="A107" t="b">
        <f t="shared" si="61"/>
        <v>0</v>
      </c>
      <c r="C107" s="44" t="str">
        <f t="shared" si="84"/>
        <v>25</v>
      </c>
      <c r="D107" s="45" t="str">
        <f>INDEX(Text!$E$2:$E$160,HEX2DEC(C107))</f>
        <v>Divine Knight</v>
      </c>
      <c r="E107" s="110"/>
      <c r="F107" s="111"/>
      <c r="G107" s="112">
        <v>1</v>
      </c>
      <c r="H107" s="113"/>
      <c r="I107" s="114"/>
      <c r="J107" s="131">
        <v>1</v>
      </c>
      <c r="K107" s="115"/>
      <c r="L107" s="115"/>
      <c r="M107" s="115"/>
      <c r="N107" s="115"/>
      <c r="O107" s="116">
        <f>MIN(15,INT('Static Data'!AR43/15))</f>
        <v>10</v>
      </c>
      <c r="P107" s="117">
        <f>MIN(15,INT('Static Data'!AT43/15))</f>
        <v>6</v>
      </c>
      <c r="Q107" s="118">
        <f>MIN(15,INT('Static Data'!AV43/15))</f>
        <v>7</v>
      </c>
      <c r="R107" s="119">
        <f>MIN(15,INT('Static Data'!AX43/15))</f>
        <v>8</v>
      </c>
      <c r="S107" s="120">
        <f>MIN(15,INT('Static Data'!AZ43/15))</f>
        <v>6</v>
      </c>
      <c r="T107" s="131">
        <v>1</v>
      </c>
      <c r="U107" s="121"/>
      <c r="V107" s="122"/>
      <c r="W107" s="121"/>
      <c r="X107" s="122"/>
      <c r="Y107" s="121"/>
      <c r="Z107" s="122"/>
      <c r="AA107" s="121"/>
      <c r="AB107" s="122"/>
      <c r="AC107" s="121"/>
      <c r="AD107" s="122"/>
      <c r="AE107" s="121"/>
      <c r="AF107" s="122"/>
      <c r="AG107" s="121"/>
      <c r="AH107" s="122"/>
      <c r="AI107" s="121"/>
      <c r="AJ107" s="121"/>
      <c r="AK107" s="51">
        <f t="shared" si="85"/>
        <v>0</v>
      </c>
      <c r="AL107" s="51">
        <f t="shared" si="86"/>
        <v>37</v>
      </c>
      <c r="AM107" s="51">
        <f t="shared" si="87"/>
        <v>0</v>
      </c>
      <c r="BL107" s="1" t="str">
        <f t="shared" si="68"/>
        <v>25</v>
      </c>
      <c r="BM107" s="1">
        <f>ROW()</f>
        <v>107</v>
      </c>
      <c r="BO107" s="1" t="str">
        <f t="shared" si="69"/>
        <v>25</v>
      </c>
      <c r="BP107" s="1" t="str">
        <f t="shared" si="70"/>
        <v>00</v>
      </c>
      <c r="BQ107" s="1" t="str">
        <f t="shared" si="81"/>
        <v>0000</v>
      </c>
      <c r="BR107" s="1" t="str">
        <f t="shared" si="82"/>
        <v>0000</v>
      </c>
      <c r="BS107" s="43" t="str">
        <f t="shared" si="88"/>
        <v>0000</v>
      </c>
      <c r="BT107" s="1" t="str">
        <f t="shared" si="71"/>
        <v>6A</v>
      </c>
      <c r="BU107" s="1" t="str">
        <f t="shared" si="72"/>
        <v>87</v>
      </c>
      <c r="BV107" s="1" t="str">
        <f t="shared" si="73"/>
        <v>06</v>
      </c>
      <c r="BW107" s="43" t="str">
        <f t="shared" si="74"/>
        <v>01</v>
      </c>
      <c r="BY107" t="str">
        <f t="shared" si="83"/>
        <v>0000</v>
      </c>
      <c r="BZ107" t="str">
        <f t="shared" si="75"/>
        <v>0000</v>
      </c>
      <c r="CB107" s="1">
        <f t="shared" si="89"/>
        <v>59</v>
      </c>
      <c r="CC107" s="9" t="str">
        <f t="shared" si="76"/>
        <v>25000000000000006A870601</v>
      </c>
      <c r="CE107" s="1">
        <f t="shared" si="77"/>
        <v>0</v>
      </c>
      <c r="CF107" t="str">
        <f t="shared" si="90"/>
        <v/>
      </c>
    </row>
    <row r="108" spans="1:84">
      <c r="A108" t="b">
        <f t="shared" si="61"/>
        <v>0</v>
      </c>
      <c r="C108" s="44" t="str">
        <f t="shared" si="84"/>
        <v>26</v>
      </c>
      <c r="D108" s="45" t="str">
        <f>INDEX(Text!$E$2:$E$160,HEX2DEC(C108))</f>
        <v>Knight Blade</v>
      </c>
      <c r="E108" s="110"/>
      <c r="F108" s="111"/>
      <c r="G108" s="112">
        <v>1</v>
      </c>
      <c r="H108" s="113"/>
      <c r="I108" s="114"/>
      <c r="J108" s="131">
        <v>1</v>
      </c>
      <c r="K108" s="115"/>
      <c r="L108" s="115"/>
      <c r="M108" s="115"/>
      <c r="N108" s="115"/>
      <c r="O108" s="116">
        <f>MIN(15,INT('Static Data'!AR44/15))</f>
        <v>10</v>
      </c>
      <c r="P108" s="117">
        <f>MIN(15,INT('Static Data'!AT44/15))</f>
        <v>3</v>
      </c>
      <c r="Q108" s="118">
        <f>MIN(15,INT('Static Data'!AV44/15))</f>
        <v>7</v>
      </c>
      <c r="R108" s="119">
        <f>MIN(15,INT('Static Data'!AX44/15))</f>
        <v>8</v>
      </c>
      <c r="S108" s="120">
        <f>MIN(15,INT('Static Data'!AZ44/15))</f>
        <v>3</v>
      </c>
      <c r="T108" s="131">
        <v>1</v>
      </c>
      <c r="U108" s="121"/>
      <c r="V108" s="122"/>
      <c r="W108" s="121"/>
      <c r="X108" s="122"/>
      <c r="Y108" s="121"/>
      <c r="Z108" s="122"/>
      <c r="AA108" s="121"/>
      <c r="AB108" s="122"/>
      <c r="AC108" s="121"/>
      <c r="AD108" s="122"/>
      <c r="AE108" s="121"/>
      <c r="AF108" s="122"/>
      <c r="AG108" s="121"/>
      <c r="AH108" s="122"/>
      <c r="AI108" s="121"/>
      <c r="AJ108" s="121"/>
      <c r="AK108" s="51">
        <f t="shared" si="85"/>
        <v>0</v>
      </c>
      <c r="AL108" s="51">
        <f t="shared" si="86"/>
        <v>31</v>
      </c>
      <c r="AM108" s="51">
        <f t="shared" si="87"/>
        <v>0</v>
      </c>
      <c r="BL108" s="1" t="str">
        <f t="shared" si="68"/>
        <v>26</v>
      </c>
      <c r="BM108" s="1">
        <f>ROW()</f>
        <v>108</v>
      </c>
      <c r="BO108" s="1" t="str">
        <f t="shared" si="69"/>
        <v>26</v>
      </c>
      <c r="BP108" s="1" t="str">
        <f t="shared" si="70"/>
        <v>00</v>
      </c>
      <c r="BQ108" s="1" t="str">
        <f t="shared" si="81"/>
        <v>0000</v>
      </c>
      <c r="BR108" s="1" t="str">
        <f t="shared" si="82"/>
        <v>0000</v>
      </c>
      <c r="BS108" s="43" t="str">
        <f t="shared" si="88"/>
        <v>0000</v>
      </c>
      <c r="BT108" s="1" t="str">
        <f t="shared" si="71"/>
        <v>3A</v>
      </c>
      <c r="BU108" s="1" t="str">
        <f t="shared" si="72"/>
        <v>87</v>
      </c>
      <c r="BV108" s="1" t="str">
        <f t="shared" si="73"/>
        <v>03</v>
      </c>
      <c r="BW108" s="43" t="str">
        <f t="shared" si="74"/>
        <v>01</v>
      </c>
      <c r="BY108" t="str">
        <f t="shared" si="83"/>
        <v>0000</v>
      </c>
      <c r="BZ108" t="str">
        <f t="shared" si="75"/>
        <v>0000</v>
      </c>
      <c r="CB108" s="1">
        <f t="shared" si="89"/>
        <v>59</v>
      </c>
      <c r="CC108" s="9" t="str">
        <f t="shared" si="76"/>
        <v>26000000000000003A870301</v>
      </c>
      <c r="CE108" s="1">
        <f t="shared" si="77"/>
        <v>0</v>
      </c>
      <c r="CF108" t="str">
        <f t="shared" si="90"/>
        <v/>
      </c>
    </row>
    <row r="109" spans="1:84">
      <c r="A109" t="b">
        <f t="shared" si="61"/>
        <v>0</v>
      </c>
      <c r="C109" s="44" t="str">
        <f t="shared" si="84"/>
        <v>27</v>
      </c>
      <c r="D109" s="45" t="str">
        <f>INDEX(Text!$E$2:$E$160,HEX2DEC(C109))</f>
        <v>Sorcerer</v>
      </c>
      <c r="E109" s="110"/>
      <c r="F109" s="111"/>
      <c r="G109" s="112">
        <v>1</v>
      </c>
      <c r="H109" s="113"/>
      <c r="I109" s="114"/>
      <c r="J109" s="131">
        <v>1</v>
      </c>
      <c r="K109" s="115"/>
      <c r="L109" s="115"/>
      <c r="M109" s="115"/>
      <c r="N109" s="115"/>
      <c r="O109" s="116">
        <f>MIN(15,INT('Static Data'!AR45/15))</f>
        <v>8</v>
      </c>
      <c r="P109" s="117">
        <f>MIN(15,INT('Static Data'!AT45/15))</f>
        <v>9</v>
      </c>
      <c r="Q109" s="118">
        <f>MIN(15,INT('Static Data'!AV45/15))</f>
        <v>7</v>
      </c>
      <c r="R109" s="119">
        <f>MIN(15,INT('Static Data'!AX45/15))</f>
        <v>5</v>
      </c>
      <c r="S109" s="120">
        <f>MIN(15,INT('Static Data'!AZ45/15))</f>
        <v>8</v>
      </c>
      <c r="T109" s="131">
        <v>1</v>
      </c>
      <c r="U109" s="121"/>
      <c r="V109" s="122"/>
      <c r="W109" s="121"/>
      <c r="X109" s="122"/>
      <c r="Y109" s="121"/>
      <c r="Z109" s="122"/>
      <c r="AA109" s="121"/>
      <c r="AB109" s="122"/>
      <c r="AC109" s="121"/>
      <c r="AD109" s="122"/>
      <c r="AE109" s="121"/>
      <c r="AF109" s="122"/>
      <c r="AG109" s="121"/>
      <c r="AH109" s="122"/>
      <c r="AI109" s="121"/>
      <c r="AJ109" s="121"/>
      <c r="AK109" s="51">
        <f t="shared" si="85"/>
        <v>0</v>
      </c>
      <c r="AL109" s="51">
        <f t="shared" si="86"/>
        <v>37</v>
      </c>
      <c r="AM109" s="51">
        <f t="shared" si="87"/>
        <v>0</v>
      </c>
      <c r="BL109" s="1" t="str">
        <f t="shared" si="68"/>
        <v>27</v>
      </c>
      <c r="BM109" s="1">
        <f>ROW()</f>
        <v>109</v>
      </c>
      <c r="BO109" s="1" t="str">
        <f t="shared" si="69"/>
        <v>27</v>
      </c>
      <c r="BP109" s="1" t="str">
        <f t="shared" si="70"/>
        <v>00</v>
      </c>
      <c r="BQ109" s="1" t="str">
        <f t="shared" si="81"/>
        <v>0000</v>
      </c>
      <c r="BR109" s="1" t="str">
        <f t="shared" si="82"/>
        <v>0000</v>
      </c>
      <c r="BS109" s="43" t="str">
        <f t="shared" si="88"/>
        <v>0000</v>
      </c>
      <c r="BT109" s="1" t="str">
        <f t="shared" si="71"/>
        <v>98</v>
      </c>
      <c r="BU109" s="1" t="str">
        <f t="shared" si="72"/>
        <v>57</v>
      </c>
      <c r="BV109" s="1" t="str">
        <f t="shared" si="73"/>
        <v>08</v>
      </c>
      <c r="BW109" s="43" t="str">
        <f t="shared" si="74"/>
        <v>01</v>
      </c>
      <c r="BY109" t="str">
        <f t="shared" si="83"/>
        <v>0000</v>
      </c>
      <c r="BZ109" t="str">
        <f t="shared" si="75"/>
        <v>0000</v>
      </c>
      <c r="CB109" s="1">
        <f t="shared" si="89"/>
        <v>59</v>
      </c>
      <c r="CC109" s="9" t="str">
        <f t="shared" si="76"/>
        <v>270000000000000098570801</v>
      </c>
      <c r="CE109" s="1">
        <f t="shared" si="77"/>
        <v>0</v>
      </c>
      <c r="CF109" t="str">
        <f t="shared" si="90"/>
        <v/>
      </c>
    </row>
    <row r="110" spans="1:84">
      <c r="A110" t="b">
        <f t="shared" si="61"/>
        <v>0</v>
      </c>
      <c r="C110" s="44" t="str">
        <f t="shared" si="84"/>
        <v>28</v>
      </c>
      <c r="D110" s="45" t="str">
        <f>INDEX(Text!$E$2:$E$160,HEX2DEC(C110))</f>
        <v>White Knight</v>
      </c>
      <c r="E110" s="110"/>
      <c r="F110" s="111"/>
      <c r="G110" s="112">
        <v>1</v>
      </c>
      <c r="H110" s="113"/>
      <c r="I110" s="114"/>
      <c r="J110" s="131">
        <v>1</v>
      </c>
      <c r="K110" s="115"/>
      <c r="L110" s="115"/>
      <c r="M110" s="115"/>
      <c r="N110" s="115"/>
      <c r="O110" s="116">
        <f>MIN(15,INT('Static Data'!AR46/15))</f>
        <v>11</v>
      </c>
      <c r="P110" s="117">
        <f>MIN(15,INT('Static Data'!AT46/15))</f>
        <v>10</v>
      </c>
      <c r="Q110" s="118">
        <f>MIN(15,INT('Static Data'!AV46/15))</f>
        <v>7</v>
      </c>
      <c r="R110" s="119">
        <f>MIN(15,INT('Static Data'!AX46/15))</f>
        <v>8</v>
      </c>
      <c r="S110" s="120">
        <f>MIN(15,INT('Static Data'!AZ46/15))</f>
        <v>6</v>
      </c>
      <c r="T110" s="131">
        <v>1</v>
      </c>
      <c r="U110" s="121"/>
      <c r="V110" s="122"/>
      <c r="W110" s="121"/>
      <c r="X110" s="122"/>
      <c r="Y110" s="121"/>
      <c r="Z110" s="122"/>
      <c r="AA110" s="121"/>
      <c r="AB110" s="122"/>
      <c r="AC110" s="121"/>
      <c r="AD110" s="122"/>
      <c r="AE110" s="121"/>
      <c r="AF110" s="122"/>
      <c r="AG110" s="121"/>
      <c r="AH110" s="122"/>
      <c r="AI110" s="121"/>
      <c r="AJ110" s="121"/>
      <c r="AK110" s="51">
        <f t="shared" si="85"/>
        <v>0</v>
      </c>
      <c r="AL110" s="51">
        <f t="shared" si="86"/>
        <v>42</v>
      </c>
      <c r="AM110" s="51">
        <f t="shared" si="87"/>
        <v>0</v>
      </c>
      <c r="BL110" s="1" t="str">
        <f t="shared" si="68"/>
        <v>28</v>
      </c>
      <c r="BM110" s="1">
        <f>ROW()</f>
        <v>110</v>
      </c>
      <c r="BO110" s="1" t="str">
        <f t="shared" si="69"/>
        <v>28</v>
      </c>
      <c r="BP110" s="1" t="str">
        <f t="shared" si="70"/>
        <v>00</v>
      </c>
      <c r="BQ110" s="1" t="str">
        <f t="shared" si="81"/>
        <v>0000</v>
      </c>
      <c r="BR110" s="1" t="str">
        <f t="shared" si="82"/>
        <v>0000</v>
      </c>
      <c r="BS110" s="43" t="str">
        <f t="shared" si="88"/>
        <v>0000</v>
      </c>
      <c r="BT110" s="1" t="str">
        <f t="shared" si="71"/>
        <v>AB</v>
      </c>
      <c r="BU110" s="1" t="str">
        <f t="shared" si="72"/>
        <v>87</v>
      </c>
      <c r="BV110" s="1" t="str">
        <f t="shared" si="73"/>
        <v>06</v>
      </c>
      <c r="BW110" s="43" t="str">
        <f t="shared" si="74"/>
        <v>01</v>
      </c>
      <c r="BY110" t="str">
        <f t="shared" si="83"/>
        <v>0000</v>
      </c>
      <c r="BZ110" t="str">
        <f t="shared" si="75"/>
        <v>0000</v>
      </c>
      <c r="CB110" s="1">
        <f t="shared" si="89"/>
        <v>59</v>
      </c>
      <c r="CC110" s="9" t="str">
        <f t="shared" si="76"/>
        <v>2800000000000000AB870601</v>
      </c>
      <c r="CE110" s="1">
        <f t="shared" si="77"/>
        <v>0</v>
      </c>
      <c r="CF110" t="str">
        <f t="shared" si="90"/>
        <v/>
      </c>
    </row>
    <row r="111" spans="1:84">
      <c r="A111" t="b">
        <f t="shared" si="61"/>
        <v>0</v>
      </c>
      <c r="C111" s="44" t="str">
        <f t="shared" si="84"/>
        <v>29</v>
      </c>
      <c r="D111" s="45" t="str">
        <f>INDEX(Text!$E$2:$E$160,HEX2DEC(C111))</f>
        <v>Heaven Knight</v>
      </c>
      <c r="E111" s="110"/>
      <c r="F111" s="111"/>
      <c r="G111" s="112"/>
      <c r="H111" s="113">
        <v>1</v>
      </c>
      <c r="I111" s="114"/>
      <c r="J111" s="131">
        <v>1</v>
      </c>
      <c r="K111" s="115"/>
      <c r="L111" s="115"/>
      <c r="M111" s="115"/>
      <c r="N111" s="115"/>
      <c r="O111" s="116">
        <f>MIN(15,INT('Static Data'!AR47/15))</f>
        <v>6</v>
      </c>
      <c r="P111" s="117">
        <f>MIN(15,INT('Static Data'!AT47/15))</f>
        <v>6</v>
      </c>
      <c r="Q111" s="118">
        <f>MIN(15,INT('Static Data'!AV47/15))</f>
        <v>7</v>
      </c>
      <c r="R111" s="119">
        <f>MIN(15,INT('Static Data'!AX47/15))</f>
        <v>6</v>
      </c>
      <c r="S111" s="120">
        <f>MIN(15,INT('Static Data'!AZ47/15))</f>
        <v>6</v>
      </c>
      <c r="T111" s="131">
        <v>1</v>
      </c>
      <c r="U111" s="121"/>
      <c r="V111" s="122"/>
      <c r="W111" s="121"/>
      <c r="X111" s="122"/>
      <c r="Y111" s="121"/>
      <c r="Z111" s="122"/>
      <c r="AA111" s="121"/>
      <c r="AB111" s="122"/>
      <c r="AC111" s="121"/>
      <c r="AD111" s="122"/>
      <c r="AE111" s="121"/>
      <c r="AF111" s="122"/>
      <c r="AG111" s="121"/>
      <c r="AH111" s="122"/>
      <c r="AI111" s="121"/>
      <c r="AJ111" s="121"/>
      <c r="AK111" s="51">
        <f t="shared" si="85"/>
        <v>0</v>
      </c>
      <c r="AL111" s="51">
        <f t="shared" si="86"/>
        <v>31</v>
      </c>
      <c r="AM111" s="51">
        <f t="shared" si="87"/>
        <v>0</v>
      </c>
      <c r="BL111" s="1" t="str">
        <f t="shared" si="68"/>
        <v>29</v>
      </c>
      <c r="BM111" s="1">
        <f>ROW()</f>
        <v>111</v>
      </c>
      <c r="BO111" s="1" t="str">
        <f t="shared" si="69"/>
        <v>29</v>
      </c>
      <c r="BP111" s="1" t="str">
        <f t="shared" si="70"/>
        <v>00</v>
      </c>
      <c r="BQ111" s="1" t="str">
        <f t="shared" si="81"/>
        <v>0000</v>
      </c>
      <c r="BR111" s="1" t="str">
        <f t="shared" si="82"/>
        <v>0000</v>
      </c>
      <c r="BS111" s="43" t="str">
        <f t="shared" si="88"/>
        <v>0000</v>
      </c>
      <c r="BT111" s="1" t="str">
        <f t="shared" si="71"/>
        <v>66</v>
      </c>
      <c r="BU111" s="1" t="str">
        <f t="shared" si="72"/>
        <v>67</v>
      </c>
      <c r="BV111" s="1" t="str">
        <f t="shared" si="73"/>
        <v>06</v>
      </c>
      <c r="BW111" s="43" t="str">
        <f t="shared" si="74"/>
        <v>02</v>
      </c>
      <c r="BY111" t="str">
        <f t="shared" si="83"/>
        <v>0000</v>
      </c>
      <c r="BZ111" t="str">
        <f t="shared" si="75"/>
        <v>0000</v>
      </c>
      <c r="CB111" s="1">
        <f t="shared" si="89"/>
        <v>59</v>
      </c>
      <c r="CC111" s="9" t="str">
        <f t="shared" si="76"/>
        <v>290000000000000066670602</v>
      </c>
      <c r="CE111" s="1">
        <f t="shared" si="77"/>
        <v>0</v>
      </c>
      <c r="CF111" t="str">
        <f t="shared" si="90"/>
        <v/>
      </c>
    </row>
    <row r="112" spans="1:84">
      <c r="A112" t="b">
        <f t="shared" si="61"/>
        <v>0</v>
      </c>
      <c r="C112" s="44" t="str">
        <f t="shared" si="84"/>
        <v>2A</v>
      </c>
      <c r="D112" s="45" t="str">
        <f>INDEX(Text!$E$2:$E$160,HEX2DEC(C112))</f>
        <v>Divine Knight</v>
      </c>
      <c r="E112" s="110"/>
      <c r="F112" s="111"/>
      <c r="G112" s="112"/>
      <c r="H112" s="113">
        <v>1</v>
      </c>
      <c r="I112" s="114"/>
      <c r="J112" s="131">
        <v>1</v>
      </c>
      <c r="K112" s="115"/>
      <c r="L112" s="115"/>
      <c r="M112" s="115"/>
      <c r="N112" s="115"/>
      <c r="O112" s="116">
        <f>MIN(15,INT('Static Data'!AR48/15))</f>
        <v>8</v>
      </c>
      <c r="P112" s="117">
        <f>MIN(15,INT('Static Data'!AT48/15))</f>
        <v>5</v>
      </c>
      <c r="Q112" s="118">
        <f>MIN(15,INT('Static Data'!AV48/15))</f>
        <v>7</v>
      </c>
      <c r="R112" s="119">
        <f>MIN(15,INT('Static Data'!AX48/15))</f>
        <v>8</v>
      </c>
      <c r="S112" s="120">
        <f>MIN(15,INT('Static Data'!AZ48/15))</f>
        <v>6</v>
      </c>
      <c r="T112" s="131">
        <v>1</v>
      </c>
      <c r="U112" s="121"/>
      <c r="V112" s="122"/>
      <c r="W112" s="121"/>
      <c r="X112" s="122"/>
      <c r="Y112" s="121"/>
      <c r="Z112" s="122"/>
      <c r="AA112" s="121"/>
      <c r="AB112" s="122"/>
      <c r="AC112" s="121"/>
      <c r="AD112" s="122"/>
      <c r="AE112" s="121"/>
      <c r="AF112" s="122"/>
      <c r="AG112" s="121"/>
      <c r="AH112" s="122"/>
      <c r="AI112" s="121"/>
      <c r="AJ112" s="121"/>
      <c r="AK112" s="51">
        <f t="shared" si="85"/>
        <v>0</v>
      </c>
      <c r="AL112" s="51">
        <f t="shared" si="86"/>
        <v>34</v>
      </c>
      <c r="AM112" s="51">
        <f t="shared" si="87"/>
        <v>0</v>
      </c>
      <c r="BL112" s="1" t="str">
        <f t="shared" si="68"/>
        <v>2A</v>
      </c>
      <c r="BM112" s="1">
        <f>ROW()</f>
        <v>112</v>
      </c>
      <c r="BO112" s="1" t="str">
        <f t="shared" si="69"/>
        <v>2A</v>
      </c>
      <c r="BP112" s="1" t="str">
        <f t="shared" si="70"/>
        <v>00</v>
      </c>
      <c r="BQ112" s="1" t="str">
        <f t="shared" si="81"/>
        <v>0000</v>
      </c>
      <c r="BR112" s="1" t="str">
        <f t="shared" si="82"/>
        <v>0000</v>
      </c>
      <c r="BS112" s="43" t="str">
        <f t="shared" si="88"/>
        <v>0000</v>
      </c>
      <c r="BT112" s="1" t="str">
        <f t="shared" si="71"/>
        <v>58</v>
      </c>
      <c r="BU112" s="1" t="str">
        <f t="shared" si="72"/>
        <v>87</v>
      </c>
      <c r="BV112" s="1" t="str">
        <f t="shared" si="73"/>
        <v>06</v>
      </c>
      <c r="BW112" s="43" t="str">
        <f t="shared" si="74"/>
        <v>02</v>
      </c>
      <c r="BY112" t="str">
        <f t="shared" si="83"/>
        <v>0000</v>
      </c>
      <c r="BZ112" t="str">
        <f t="shared" si="75"/>
        <v>0000</v>
      </c>
      <c r="CB112" s="1">
        <f t="shared" si="89"/>
        <v>59</v>
      </c>
      <c r="CC112" s="9" t="str">
        <f t="shared" si="76"/>
        <v>2A0000000000000058870602</v>
      </c>
      <c r="CE112" s="1">
        <f t="shared" si="77"/>
        <v>0</v>
      </c>
      <c r="CF112" t="str">
        <f t="shared" si="90"/>
        <v/>
      </c>
    </row>
    <row r="113" spans="1:84">
      <c r="A113" t="b">
        <f t="shared" si="61"/>
        <v>0</v>
      </c>
      <c r="C113" s="44" t="str">
        <f t="shared" si="84"/>
        <v>2B</v>
      </c>
      <c r="D113" s="45" t="str">
        <f>INDEX(Text!$E$2:$E$160,HEX2DEC(C113))</f>
        <v>Engineer</v>
      </c>
      <c r="E113" s="110"/>
      <c r="F113" s="111"/>
      <c r="G113" s="112">
        <v>1</v>
      </c>
      <c r="H113" s="113"/>
      <c r="I113" s="114"/>
      <c r="J113" s="131">
        <v>1</v>
      </c>
      <c r="K113" s="115"/>
      <c r="L113" s="115"/>
      <c r="M113" s="115"/>
      <c r="N113" s="115"/>
      <c r="O113" s="116">
        <f>MIN(15,INT('Static Data'!AR49/15))</f>
        <v>9</v>
      </c>
      <c r="P113" s="117">
        <f>MIN(15,INT('Static Data'!AT49/15))</f>
        <v>6</v>
      </c>
      <c r="Q113" s="118">
        <f>MIN(15,INT('Static Data'!AV49/15))</f>
        <v>8</v>
      </c>
      <c r="R113" s="119">
        <f>MIN(15,INT('Static Data'!AX49/15))</f>
        <v>6</v>
      </c>
      <c r="S113" s="120">
        <f>MIN(15,INT('Static Data'!AZ49/15))</f>
        <v>8</v>
      </c>
      <c r="T113" s="131">
        <v>1</v>
      </c>
      <c r="U113" s="121"/>
      <c r="V113" s="122"/>
      <c r="W113" s="121"/>
      <c r="X113" s="122"/>
      <c r="Y113" s="121"/>
      <c r="Z113" s="122"/>
      <c r="AA113" s="121"/>
      <c r="AB113" s="122"/>
      <c r="AC113" s="121"/>
      <c r="AD113" s="122"/>
      <c r="AE113" s="121"/>
      <c r="AF113" s="122"/>
      <c r="AG113" s="121"/>
      <c r="AH113" s="122"/>
      <c r="AI113" s="121"/>
      <c r="AJ113" s="121"/>
      <c r="AK113" s="51">
        <f t="shared" si="85"/>
        <v>0</v>
      </c>
      <c r="AL113" s="51">
        <f t="shared" si="86"/>
        <v>37</v>
      </c>
      <c r="AM113" s="51">
        <f t="shared" si="87"/>
        <v>0</v>
      </c>
      <c r="BL113" s="1" t="str">
        <f t="shared" si="68"/>
        <v>2B</v>
      </c>
      <c r="BM113" s="1">
        <f>ROW()</f>
        <v>113</v>
      </c>
      <c r="BO113" s="1" t="str">
        <f t="shared" si="69"/>
        <v>2B</v>
      </c>
      <c r="BP113" s="1" t="str">
        <f t="shared" si="70"/>
        <v>00</v>
      </c>
      <c r="BQ113" s="1" t="str">
        <f t="shared" si="81"/>
        <v>0000</v>
      </c>
      <c r="BR113" s="1" t="str">
        <f t="shared" si="82"/>
        <v>0000</v>
      </c>
      <c r="BS113" s="43" t="str">
        <f t="shared" si="88"/>
        <v>0000</v>
      </c>
      <c r="BT113" s="1" t="str">
        <f t="shared" si="71"/>
        <v>69</v>
      </c>
      <c r="BU113" s="1" t="str">
        <f t="shared" si="72"/>
        <v>68</v>
      </c>
      <c r="BV113" s="1" t="str">
        <f t="shared" si="73"/>
        <v>08</v>
      </c>
      <c r="BW113" s="43" t="str">
        <f t="shared" si="74"/>
        <v>01</v>
      </c>
      <c r="BY113" t="str">
        <f t="shared" si="83"/>
        <v>0000</v>
      </c>
      <c r="BZ113" t="str">
        <f t="shared" si="75"/>
        <v>0000</v>
      </c>
      <c r="CB113" s="1">
        <f t="shared" si="89"/>
        <v>59</v>
      </c>
      <c r="CC113" s="9" t="str">
        <f t="shared" si="76"/>
        <v>2B0000000000000069680801</v>
      </c>
      <c r="CE113" s="1">
        <f t="shared" si="77"/>
        <v>0</v>
      </c>
      <c r="CF113" t="str">
        <f t="shared" si="90"/>
        <v/>
      </c>
    </row>
    <row r="114" spans="1:84">
      <c r="A114" t="b">
        <f t="shared" si="61"/>
        <v>0</v>
      </c>
      <c r="C114" s="44" t="str">
        <f t="shared" si="84"/>
        <v>2C</v>
      </c>
      <c r="D114" s="45" t="str">
        <f>INDEX(Text!$E$2:$E$160,HEX2DEC(C114))</f>
        <v>Cleric</v>
      </c>
      <c r="E114" s="110"/>
      <c r="F114" s="111"/>
      <c r="G114" s="112"/>
      <c r="H114" s="113">
        <v>1</v>
      </c>
      <c r="I114" s="114"/>
      <c r="J114" s="131">
        <v>1</v>
      </c>
      <c r="K114" s="115"/>
      <c r="L114" s="115"/>
      <c r="M114" s="115"/>
      <c r="N114" s="115"/>
      <c r="O114" s="116">
        <f>MIN(15,INT('Static Data'!AR50/15))</f>
        <v>0</v>
      </c>
      <c r="P114" s="117">
        <f>MIN(15,INT('Static Data'!AT50/15))</f>
        <v>0</v>
      </c>
      <c r="Q114" s="118">
        <f>MIN(15,INT('Static Data'!AV50/15))</f>
        <v>0</v>
      </c>
      <c r="R114" s="119">
        <f>MIN(15,INT('Static Data'!AX50/15))</f>
        <v>0</v>
      </c>
      <c r="S114" s="120">
        <f>MIN(15,INT('Static Data'!AZ50/15))</f>
        <v>0</v>
      </c>
      <c r="T114" s="132">
        <v>1</v>
      </c>
      <c r="U114" s="121"/>
      <c r="V114" s="122"/>
      <c r="W114" s="121"/>
      <c r="X114" s="122"/>
      <c r="Y114" s="121"/>
      <c r="Z114" s="122"/>
      <c r="AA114" s="121"/>
      <c r="AB114" s="122"/>
      <c r="AC114" s="121"/>
      <c r="AD114" s="122"/>
      <c r="AE114" s="121"/>
      <c r="AF114" s="122"/>
      <c r="AG114" s="121"/>
      <c r="AH114" s="122"/>
      <c r="AI114" s="121"/>
      <c r="AJ114" s="121"/>
      <c r="AK114" s="51">
        <f t="shared" si="85"/>
        <v>0</v>
      </c>
      <c r="AL114" s="51">
        <f t="shared" si="86"/>
        <v>0</v>
      </c>
      <c r="AM114" s="51">
        <f t="shared" si="87"/>
        <v>0</v>
      </c>
      <c r="BL114" s="1" t="str">
        <f t="shared" si="68"/>
        <v>2C</v>
      </c>
      <c r="BM114" s="1">
        <f>ROW()</f>
        <v>114</v>
      </c>
      <c r="BO114" s="1" t="str">
        <f t="shared" si="69"/>
        <v>2C</v>
      </c>
      <c r="BP114" s="1" t="str">
        <f t="shared" si="70"/>
        <v>00</v>
      </c>
      <c r="BQ114" s="1" t="str">
        <f t="shared" si="81"/>
        <v>0000</v>
      </c>
      <c r="BR114" s="1" t="str">
        <f t="shared" si="82"/>
        <v>0000</v>
      </c>
      <c r="BS114" s="43" t="str">
        <f t="shared" si="88"/>
        <v>0000</v>
      </c>
      <c r="BT114" s="1" t="str">
        <f t="shared" si="71"/>
        <v>00</v>
      </c>
      <c r="BU114" s="1" t="str">
        <f t="shared" si="72"/>
        <v>00</v>
      </c>
      <c r="BV114" s="1" t="str">
        <f t="shared" si="73"/>
        <v>00</v>
      </c>
      <c r="BW114" s="43" t="str">
        <f t="shared" si="74"/>
        <v>02</v>
      </c>
      <c r="BY114" t="str">
        <f t="shared" si="83"/>
        <v>0000</v>
      </c>
      <c r="BZ114" t="str">
        <f t="shared" si="75"/>
        <v>0000</v>
      </c>
      <c r="CB114" s="1">
        <f t="shared" si="89"/>
        <v>59</v>
      </c>
      <c r="CC114" s="9" t="str">
        <f t="shared" si="76"/>
        <v>2C0000000000000000000002</v>
      </c>
      <c r="CE114" s="1">
        <f t="shared" si="77"/>
        <v>0</v>
      </c>
      <c r="CF114" t="str">
        <f t="shared" si="90"/>
        <v/>
      </c>
    </row>
    <row r="115" spans="1:84">
      <c r="A115" t="b">
        <f t="shared" si="61"/>
        <v>0</v>
      </c>
      <c r="C115" s="44" t="str">
        <f t="shared" si="84"/>
        <v>2D</v>
      </c>
      <c r="D115" s="45" t="str">
        <f>INDEX(Text!$E$2:$E$160,HEX2DEC(C115))</f>
        <v>Assassin</v>
      </c>
      <c r="E115" s="110"/>
      <c r="F115" s="111"/>
      <c r="G115" s="112"/>
      <c r="H115" s="113">
        <v>1</v>
      </c>
      <c r="I115" s="114"/>
      <c r="J115" s="131">
        <v>1</v>
      </c>
      <c r="K115" s="115"/>
      <c r="L115" s="115"/>
      <c r="M115" s="115"/>
      <c r="N115" s="115"/>
      <c r="O115" s="116">
        <f>MIN(15,INT('Static Data'!AR51/15))</f>
        <v>10</v>
      </c>
      <c r="P115" s="117">
        <f>MIN(15,INT('Static Data'!AT51/15))</f>
        <v>8</v>
      </c>
      <c r="Q115" s="118">
        <f>MIN(15,INT('Static Data'!AV51/15))</f>
        <v>7</v>
      </c>
      <c r="R115" s="119">
        <f>MIN(15,INT('Static Data'!AX51/15))</f>
        <v>8</v>
      </c>
      <c r="S115" s="120">
        <f>MIN(15,INT('Static Data'!AZ51/15))</f>
        <v>8</v>
      </c>
      <c r="T115" s="131">
        <v>1</v>
      </c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51">
        <f t="shared" si="85"/>
        <v>0</v>
      </c>
      <c r="AL115" s="51">
        <f t="shared" si="86"/>
        <v>41</v>
      </c>
      <c r="AM115" s="51">
        <f t="shared" si="87"/>
        <v>0</v>
      </c>
      <c r="BL115" s="1" t="str">
        <f t="shared" si="68"/>
        <v>2D</v>
      </c>
      <c r="BM115" s="1">
        <f>ROW()</f>
        <v>115</v>
      </c>
      <c r="BO115" s="1" t="str">
        <f t="shared" si="69"/>
        <v>2D</v>
      </c>
      <c r="BP115" s="1" t="str">
        <f t="shared" si="70"/>
        <v>00</v>
      </c>
      <c r="BQ115" s="1" t="str">
        <f t="shared" si="81"/>
        <v>0000</v>
      </c>
      <c r="BR115" s="1" t="str">
        <f t="shared" si="82"/>
        <v>0000</v>
      </c>
      <c r="BS115" s="43" t="str">
        <f t="shared" si="88"/>
        <v>0000</v>
      </c>
      <c r="BT115" s="1" t="str">
        <f t="shared" si="71"/>
        <v>8A</v>
      </c>
      <c r="BU115" s="1" t="str">
        <f t="shared" si="72"/>
        <v>87</v>
      </c>
      <c r="BV115" s="1" t="str">
        <f t="shared" si="73"/>
        <v>08</v>
      </c>
      <c r="BW115" s="43" t="str">
        <f t="shared" si="74"/>
        <v>02</v>
      </c>
      <c r="BY115" t="str">
        <f t="shared" si="83"/>
        <v>0000</v>
      </c>
      <c r="BZ115" t="str">
        <f t="shared" si="75"/>
        <v>0000</v>
      </c>
      <c r="CB115" s="1">
        <f t="shared" si="89"/>
        <v>59</v>
      </c>
      <c r="CC115" s="9" t="str">
        <f t="shared" si="76"/>
        <v>2D000000000000008A870802</v>
      </c>
      <c r="CE115" s="1">
        <f t="shared" si="77"/>
        <v>0</v>
      </c>
      <c r="CF115" t="str">
        <f t="shared" si="90"/>
        <v/>
      </c>
    </row>
    <row r="116" spans="1:84">
      <c r="A116" t="b">
        <f t="shared" si="61"/>
        <v>0</v>
      </c>
      <c r="C116" s="44" t="str">
        <f t="shared" si="84"/>
        <v>2E</v>
      </c>
      <c r="D116" s="45" t="str">
        <f>INDEX(Text!$E$2:$E$160,HEX2DEC(C116))</f>
        <v>Assassin</v>
      </c>
      <c r="E116" s="110"/>
      <c r="F116" s="111"/>
      <c r="G116" s="112"/>
      <c r="H116" s="113">
        <v>1</v>
      </c>
      <c r="I116" s="114"/>
      <c r="J116" s="131">
        <v>1</v>
      </c>
      <c r="K116" s="115"/>
      <c r="L116" s="115"/>
      <c r="M116" s="115"/>
      <c r="N116" s="115"/>
      <c r="O116" s="116">
        <f>MIN(15,INT('Static Data'!AR52/15))</f>
        <v>10</v>
      </c>
      <c r="P116" s="117">
        <f>MIN(15,INT('Static Data'!AT52/15))</f>
        <v>8</v>
      </c>
      <c r="Q116" s="118">
        <f>MIN(15,INT('Static Data'!AV52/15))</f>
        <v>7</v>
      </c>
      <c r="R116" s="119">
        <f>MIN(15,INT('Static Data'!AX52/15))</f>
        <v>8</v>
      </c>
      <c r="S116" s="120">
        <f>MIN(15,INT('Static Data'!AZ52/15))</f>
        <v>8</v>
      </c>
      <c r="T116" s="131">
        <v>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51">
        <f t="shared" si="85"/>
        <v>0</v>
      </c>
      <c r="AL116" s="51">
        <f t="shared" si="86"/>
        <v>41</v>
      </c>
      <c r="AM116" s="51">
        <f t="shared" si="87"/>
        <v>0</v>
      </c>
      <c r="BL116" s="1" t="str">
        <f t="shared" si="68"/>
        <v>2E</v>
      </c>
      <c r="BM116" s="1">
        <f>ROW()</f>
        <v>116</v>
      </c>
      <c r="BO116" s="1" t="str">
        <f t="shared" si="69"/>
        <v>2E</v>
      </c>
      <c r="BP116" s="1" t="str">
        <f t="shared" si="70"/>
        <v>00</v>
      </c>
      <c r="BQ116" s="1" t="str">
        <f t="shared" si="81"/>
        <v>0000</v>
      </c>
      <c r="BR116" s="1" t="str">
        <f t="shared" si="82"/>
        <v>0000</v>
      </c>
      <c r="BS116" s="43" t="str">
        <f t="shared" si="88"/>
        <v>0000</v>
      </c>
      <c r="BT116" s="1" t="str">
        <f t="shared" si="71"/>
        <v>8A</v>
      </c>
      <c r="BU116" s="1" t="str">
        <f t="shared" si="72"/>
        <v>87</v>
      </c>
      <c r="BV116" s="1" t="str">
        <f t="shared" si="73"/>
        <v>08</v>
      </c>
      <c r="BW116" s="43" t="str">
        <f t="shared" si="74"/>
        <v>02</v>
      </c>
      <c r="BY116" t="str">
        <f t="shared" si="83"/>
        <v>0000</v>
      </c>
      <c r="BZ116" t="str">
        <f t="shared" si="75"/>
        <v>0000</v>
      </c>
      <c r="CB116" s="1">
        <f t="shared" si="89"/>
        <v>59</v>
      </c>
      <c r="CC116" s="9" t="str">
        <f t="shared" si="76"/>
        <v>2E000000000000008A870802</v>
      </c>
      <c r="CE116" s="1">
        <f t="shared" si="77"/>
        <v>0</v>
      </c>
      <c r="CF116" t="str">
        <f t="shared" si="90"/>
        <v/>
      </c>
    </row>
    <row r="117" spans="1:84">
      <c r="A117" t="b">
        <f t="shared" si="61"/>
        <v>0</v>
      </c>
      <c r="C117" s="44" t="str">
        <f t="shared" si="84"/>
        <v>2F</v>
      </c>
      <c r="D117" s="45" t="str">
        <f>INDEX(Text!$E$2:$E$160,HEX2DEC(C117))</f>
        <v>Divine Knight</v>
      </c>
      <c r="E117" s="110"/>
      <c r="F117" s="111"/>
      <c r="G117" s="112"/>
      <c r="H117" s="113">
        <v>1</v>
      </c>
      <c r="I117" s="114"/>
      <c r="J117" s="131">
        <v>1</v>
      </c>
      <c r="K117" s="115"/>
      <c r="L117" s="115"/>
      <c r="M117" s="115"/>
      <c r="N117" s="115"/>
      <c r="O117" s="116">
        <f>MIN(15,INT('Static Data'!AR53/15))</f>
        <v>8</v>
      </c>
      <c r="P117" s="117">
        <f>MIN(15,INT('Static Data'!AT53/15))</f>
        <v>5</v>
      </c>
      <c r="Q117" s="118">
        <f>MIN(15,INT('Static Data'!AV53/15))</f>
        <v>7</v>
      </c>
      <c r="R117" s="119">
        <f>MIN(15,INT('Static Data'!AX53/15))</f>
        <v>8</v>
      </c>
      <c r="S117" s="120">
        <f>MIN(15,INT('Static Data'!AZ53/15))</f>
        <v>6</v>
      </c>
      <c r="T117" s="131">
        <v>1</v>
      </c>
      <c r="U117" s="121"/>
      <c r="V117" s="122"/>
      <c r="W117" s="121"/>
      <c r="X117" s="122"/>
      <c r="Y117" s="121"/>
      <c r="Z117" s="122"/>
      <c r="AA117" s="121"/>
      <c r="AB117" s="122"/>
      <c r="AC117" s="121"/>
      <c r="AD117" s="122"/>
      <c r="AE117" s="121"/>
      <c r="AF117" s="122"/>
      <c r="AG117" s="121"/>
      <c r="AH117" s="122"/>
      <c r="AI117" s="121"/>
      <c r="AJ117" s="121"/>
      <c r="AK117" s="51">
        <f t="shared" si="85"/>
        <v>0</v>
      </c>
      <c r="AL117" s="51">
        <f t="shared" si="86"/>
        <v>34</v>
      </c>
      <c r="AM117" s="51">
        <f t="shared" si="87"/>
        <v>0</v>
      </c>
      <c r="BL117" s="1" t="str">
        <f t="shared" si="68"/>
        <v>2F</v>
      </c>
      <c r="BM117" s="1">
        <f>ROW()</f>
        <v>117</v>
      </c>
      <c r="BO117" s="1" t="str">
        <f t="shared" si="69"/>
        <v>2F</v>
      </c>
      <c r="BP117" s="1" t="str">
        <f t="shared" si="70"/>
        <v>00</v>
      </c>
      <c r="BQ117" s="1" t="str">
        <f t="shared" si="81"/>
        <v>0000</v>
      </c>
      <c r="BR117" s="1" t="str">
        <f t="shared" si="82"/>
        <v>0000</v>
      </c>
      <c r="BS117" s="43" t="str">
        <f t="shared" si="88"/>
        <v>0000</v>
      </c>
      <c r="BT117" s="1" t="str">
        <f t="shared" si="71"/>
        <v>58</v>
      </c>
      <c r="BU117" s="1" t="str">
        <f t="shared" si="72"/>
        <v>87</v>
      </c>
      <c r="BV117" s="1" t="str">
        <f t="shared" si="73"/>
        <v>06</v>
      </c>
      <c r="BW117" s="43" t="str">
        <f t="shared" si="74"/>
        <v>02</v>
      </c>
      <c r="BY117" t="str">
        <f t="shared" si="83"/>
        <v>0000</v>
      </c>
      <c r="BZ117" t="str">
        <f t="shared" si="75"/>
        <v>0000</v>
      </c>
      <c r="CB117" s="1">
        <f t="shared" si="89"/>
        <v>59</v>
      </c>
      <c r="CC117" s="9" t="str">
        <f t="shared" si="76"/>
        <v>2F0000000000000058870602</v>
      </c>
      <c r="CE117" s="1">
        <f t="shared" si="77"/>
        <v>0</v>
      </c>
      <c r="CF117" t="str">
        <f t="shared" si="90"/>
        <v/>
      </c>
    </row>
    <row r="118" spans="1:84">
      <c r="A118" t="b">
        <f t="shared" si="61"/>
        <v>0</v>
      </c>
      <c r="C118" s="44" t="str">
        <f t="shared" si="84"/>
        <v>30</v>
      </c>
      <c r="D118" s="45" t="str">
        <f>INDEX(Text!$E$2:$E$160,HEX2DEC(C118))</f>
        <v>Cleric</v>
      </c>
      <c r="E118" s="110"/>
      <c r="F118" s="111"/>
      <c r="G118" s="112"/>
      <c r="H118" s="113">
        <v>1</v>
      </c>
      <c r="I118" s="114"/>
      <c r="J118" s="131">
        <v>1</v>
      </c>
      <c r="K118" s="115"/>
      <c r="L118" s="115"/>
      <c r="M118" s="115"/>
      <c r="N118" s="115"/>
      <c r="O118" s="116">
        <f>MIN(15,INT('Static Data'!AR54/15))</f>
        <v>6</v>
      </c>
      <c r="P118" s="117">
        <f>MIN(15,INT('Static Data'!AT54/15))</f>
        <v>6</v>
      </c>
      <c r="Q118" s="118">
        <f>MIN(15,INT('Static Data'!AV54/15))</f>
        <v>7</v>
      </c>
      <c r="R118" s="119">
        <f>MIN(15,INT('Static Data'!AX54/15))</f>
        <v>6</v>
      </c>
      <c r="S118" s="120">
        <f>MIN(15,INT('Static Data'!AZ54/15))</f>
        <v>10</v>
      </c>
      <c r="T118" s="131">
        <v>1</v>
      </c>
      <c r="U118" s="121"/>
      <c r="V118" s="122"/>
      <c r="W118" s="121"/>
      <c r="X118" s="122"/>
      <c r="Y118" s="121"/>
      <c r="Z118" s="122"/>
      <c r="AA118" s="121"/>
      <c r="AB118" s="122"/>
      <c r="AC118" s="121"/>
      <c r="AD118" s="122"/>
      <c r="AE118" s="121"/>
      <c r="AF118" s="122"/>
      <c r="AG118" s="121"/>
      <c r="AH118" s="122"/>
      <c r="AI118" s="121"/>
      <c r="AJ118" s="121"/>
      <c r="AK118" s="51">
        <f t="shared" si="85"/>
        <v>0</v>
      </c>
      <c r="AL118" s="51">
        <f t="shared" si="86"/>
        <v>35</v>
      </c>
      <c r="AM118" s="51">
        <f t="shared" si="87"/>
        <v>0</v>
      </c>
      <c r="BL118" s="1" t="str">
        <f t="shared" si="68"/>
        <v>30</v>
      </c>
      <c r="BM118" s="1">
        <f>ROW()</f>
        <v>118</v>
      </c>
      <c r="BO118" s="1" t="str">
        <f t="shared" si="69"/>
        <v>30</v>
      </c>
      <c r="BP118" s="1" t="str">
        <f t="shared" si="70"/>
        <v>00</v>
      </c>
      <c r="BQ118" s="1" t="str">
        <f t="shared" si="81"/>
        <v>0000</v>
      </c>
      <c r="BR118" s="1" t="str">
        <f t="shared" si="82"/>
        <v>0000</v>
      </c>
      <c r="BS118" s="43" t="str">
        <f t="shared" si="88"/>
        <v>0000</v>
      </c>
      <c r="BT118" s="1" t="str">
        <f t="shared" si="71"/>
        <v>66</v>
      </c>
      <c r="BU118" s="1" t="str">
        <f t="shared" si="72"/>
        <v>67</v>
      </c>
      <c r="BV118" s="1" t="str">
        <f t="shared" si="73"/>
        <v>0A</v>
      </c>
      <c r="BW118" s="43" t="str">
        <f t="shared" si="74"/>
        <v>02</v>
      </c>
      <c r="BY118" t="str">
        <f t="shared" si="83"/>
        <v>0000</v>
      </c>
      <c r="BZ118" t="str">
        <f t="shared" si="75"/>
        <v>0000</v>
      </c>
      <c r="CB118" s="1">
        <f t="shared" si="89"/>
        <v>59</v>
      </c>
      <c r="CC118" s="9" t="str">
        <f t="shared" si="76"/>
        <v>300000000000000066670A02</v>
      </c>
      <c r="CE118" s="1">
        <f t="shared" si="77"/>
        <v>0</v>
      </c>
      <c r="CF118" t="str">
        <f t="shared" si="90"/>
        <v/>
      </c>
    </row>
    <row r="119" spans="1:84">
      <c r="A119" t="b">
        <f t="shared" si="61"/>
        <v>0</v>
      </c>
      <c r="C119" s="44" t="str">
        <f t="shared" si="84"/>
        <v>31</v>
      </c>
      <c r="D119" s="45" t="str">
        <f>INDEX(Text!$E$2:$E$160,HEX2DEC(C119))</f>
        <v>Phony Saint</v>
      </c>
      <c r="E119" s="110"/>
      <c r="F119" s="111"/>
      <c r="G119" s="112"/>
      <c r="H119" s="113">
        <v>1</v>
      </c>
      <c r="I119" s="114"/>
      <c r="J119" s="131">
        <v>1</v>
      </c>
      <c r="K119" s="115"/>
      <c r="L119" s="115"/>
      <c r="M119" s="115"/>
      <c r="N119" s="115"/>
      <c r="O119" s="116">
        <f>MIN(15,INT('Static Data'!AR55/15))</f>
        <v>6</v>
      </c>
      <c r="P119" s="117">
        <f>MIN(15,INT('Static Data'!AT55/15))</f>
        <v>6</v>
      </c>
      <c r="Q119" s="118">
        <f>MIN(15,INT('Static Data'!AV55/15))</f>
        <v>6</v>
      </c>
      <c r="R119" s="119">
        <f>MIN(15,INT('Static Data'!AX55/15))</f>
        <v>6</v>
      </c>
      <c r="S119" s="120">
        <f>MIN(15,INT('Static Data'!AZ55/15))</f>
        <v>6</v>
      </c>
      <c r="T119" s="131">
        <v>1</v>
      </c>
      <c r="U119" s="121"/>
      <c r="V119" s="122"/>
      <c r="W119" s="121"/>
      <c r="X119" s="122"/>
      <c r="Y119" s="121"/>
      <c r="Z119" s="122"/>
      <c r="AA119" s="121"/>
      <c r="AB119" s="122"/>
      <c r="AC119" s="121"/>
      <c r="AD119" s="122"/>
      <c r="AE119" s="121"/>
      <c r="AF119" s="122"/>
      <c r="AG119" s="121"/>
      <c r="AH119" s="122"/>
      <c r="AI119" s="121"/>
      <c r="AJ119" s="121"/>
      <c r="AK119" s="51">
        <f t="shared" si="85"/>
        <v>0</v>
      </c>
      <c r="AL119" s="51">
        <f t="shared" si="86"/>
        <v>30</v>
      </c>
      <c r="AM119" s="51">
        <f t="shared" si="87"/>
        <v>0</v>
      </c>
      <c r="BL119" s="1" t="str">
        <f t="shared" si="68"/>
        <v>31</v>
      </c>
      <c r="BM119" s="1">
        <f>ROW()</f>
        <v>119</v>
      </c>
      <c r="BO119" s="1" t="str">
        <f t="shared" si="69"/>
        <v>31</v>
      </c>
      <c r="BP119" s="1" t="str">
        <f t="shared" si="70"/>
        <v>00</v>
      </c>
      <c r="BQ119" s="1" t="str">
        <f t="shared" si="81"/>
        <v>0000</v>
      </c>
      <c r="BR119" s="1" t="str">
        <f t="shared" si="82"/>
        <v>0000</v>
      </c>
      <c r="BS119" s="43" t="str">
        <f t="shared" si="88"/>
        <v>0000</v>
      </c>
      <c r="BT119" s="1" t="str">
        <f t="shared" si="71"/>
        <v>66</v>
      </c>
      <c r="BU119" s="1" t="str">
        <f t="shared" si="72"/>
        <v>66</v>
      </c>
      <c r="BV119" s="1" t="str">
        <f t="shared" si="73"/>
        <v>06</v>
      </c>
      <c r="BW119" s="43" t="str">
        <f t="shared" si="74"/>
        <v>02</v>
      </c>
      <c r="BY119" t="str">
        <f t="shared" si="83"/>
        <v>0000</v>
      </c>
      <c r="BZ119" t="str">
        <f t="shared" si="75"/>
        <v>0000</v>
      </c>
      <c r="CB119" s="1">
        <f t="shared" si="89"/>
        <v>59</v>
      </c>
      <c r="CC119" s="9" t="str">
        <f t="shared" si="76"/>
        <v>310000000000000066660602</v>
      </c>
      <c r="CE119" s="1">
        <f t="shared" si="77"/>
        <v>0</v>
      </c>
      <c r="CF119" t="str">
        <f t="shared" si="90"/>
        <v/>
      </c>
    </row>
    <row r="120" spans="1:84">
      <c r="A120" t="b">
        <f t="shared" si="61"/>
        <v>0</v>
      </c>
      <c r="C120" s="44" t="str">
        <f t="shared" si="84"/>
        <v>32</v>
      </c>
      <c r="D120" s="45" t="str">
        <f>INDEX(Text!$E$2:$E$160,HEX2DEC(C120))</f>
        <v>Soldier</v>
      </c>
      <c r="E120" s="110"/>
      <c r="F120" s="111"/>
      <c r="G120" s="112">
        <v>1</v>
      </c>
      <c r="H120" s="113"/>
      <c r="I120" s="114"/>
      <c r="J120" s="131">
        <v>1</v>
      </c>
      <c r="K120" s="115"/>
      <c r="L120" s="115"/>
      <c r="M120" s="115"/>
      <c r="N120" s="115"/>
      <c r="O120" s="116">
        <f>MIN(15,INT('Static Data'!AR56/15))</f>
        <v>8</v>
      </c>
      <c r="P120" s="117">
        <f>MIN(15,INT('Static Data'!AT56/15))</f>
        <v>7</v>
      </c>
      <c r="Q120" s="118">
        <f>MIN(15,INT('Static Data'!AV56/15))</f>
        <v>6</v>
      </c>
      <c r="R120" s="119">
        <f>MIN(15,INT('Static Data'!AX56/15))</f>
        <v>8</v>
      </c>
      <c r="S120" s="120">
        <f>MIN(15,INT('Static Data'!AZ56/15))</f>
        <v>8</v>
      </c>
      <c r="T120" s="131">
        <v>1</v>
      </c>
      <c r="U120" s="121"/>
      <c r="V120" s="122"/>
      <c r="W120" s="121"/>
      <c r="X120" s="122"/>
      <c r="Y120" s="121"/>
      <c r="Z120" s="122"/>
      <c r="AA120" s="121"/>
      <c r="AB120" s="122"/>
      <c r="AC120" s="121"/>
      <c r="AD120" s="122"/>
      <c r="AE120" s="121"/>
      <c r="AF120" s="122"/>
      <c r="AG120" s="121"/>
      <c r="AH120" s="122"/>
      <c r="AI120" s="121"/>
      <c r="AJ120" s="121"/>
      <c r="AK120" s="51">
        <f t="shared" si="85"/>
        <v>0</v>
      </c>
      <c r="AL120" s="51">
        <f t="shared" si="86"/>
        <v>37</v>
      </c>
      <c r="AM120" s="51">
        <f t="shared" si="87"/>
        <v>0</v>
      </c>
      <c r="BL120" s="1" t="str">
        <f t="shared" si="68"/>
        <v>32</v>
      </c>
      <c r="BM120" s="1">
        <f>ROW()</f>
        <v>120</v>
      </c>
      <c r="BO120" s="1" t="str">
        <f t="shared" si="69"/>
        <v>32</v>
      </c>
      <c r="BP120" s="1" t="str">
        <f t="shared" si="70"/>
        <v>00</v>
      </c>
      <c r="BQ120" s="1" t="str">
        <f t="shared" si="81"/>
        <v>0000</v>
      </c>
      <c r="BR120" s="1" t="str">
        <f t="shared" si="82"/>
        <v>0000</v>
      </c>
      <c r="BS120" s="43" t="str">
        <f t="shared" si="88"/>
        <v>0000</v>
      </c>
      <c r="BT120" s="1" t="str">
        <f t="shared" si="71"/>
        <v>78</v>
      </c>
      <c r="BU120" s="1" t="str">
        <f t="shared" si="72"/>
        <v>86</v>
      </c>
      <c r="BV120" s="1" t="str">
        <f t="shared" si="73"/>
        <v>08</v>
      </c>
      <c r="BW120" s="43" t="str">
        <f t="shared" si="74"/>
        <v>01</v>
      </c>
      <c r="BY120" t="str">
        <f t="shared" si="83"/>
        <v>0000</v>
      </c>
      <c r="BZ120" t="str">
        <f t="shared" si="75"/>
        <v>0000</v>
      </c>
      <c r="CB120" s="1">
        <f t="shared" si="89"/>
        <v>59</v>
      </c>
      <c r="CC120" s="9" t="str">
        <f t="shared" si="76"/>
        <v>320000000000000078860801</v>
      </c>
      <c r="CE120" s="1">
        <f t="shared" si="77"/>
        <v>0</v>
      </c>
      <c r="CF120" t="str">
        <f t="shared" si="90"/>
        <v/>
      </c>
    </row>
    <row r="121" spans="1:84">
      <c r="A121" t="b">
        <f t="shared" si="61"/>
        <v>0</v>
      </c>
      <c r="C121" s="44" t="str">
        <f t="shared" si="84"/>
        <v>33</v>
      </c>
      <c r="D121" s="45" t="str">
        <f>INDEX(Text!$E$2:$E$160,HEX2DEC(C121))</f>
        <v>Arc Knight</v>
      </c>
      <c r="E121" s="110"/>
      <c r="F121" s="111"/>
      <c r="G121" s="112">
        <v>1</v>
      </c>
      <c r="H121" s="113"/>
      <c r="I121" s="114"/>
      <c r="J121" s="131">
        <v>1</v>
      </c>
      <c r="K121" s="115"/>
      <c r="L121" s="115"/>
      <c r="M121" s="115"/>
      <c r="N121" s="115"/>
      <c r="O121" s="116">
        <f>MIN(15,INT('Static Data'!AR57/15))</f>
        <v>11</v>
      </c>
      <c r="P121" s="117">
        <f>MIN(15,INT('Static Data'!AT57/15))</f>
        <v>7</v>
      </c>
      <c r="Q121" s="118">
        <f>MIN(15,INT('Static Data'!AV57/15))</f>
        <v>8</v>
      </c>
      <c r="R121" s="119">
        <f>MIN(15,INT('Static Data'!AX57/15))</f>
        <v>8</v>
      </c>
      <c r="S121" s="120">
        <f>MIN(15,INT('Static Data'!AZ57/15))</f>
        <v>7</v>
      </c>
      <c r="T121" s="131">
        <v>1</v>
      </c>
      <c r="U121" s="121"/>
      <c r="V121" s="122"/>
      <c r="W121" s="121"/>
      <c r="X121" s="122"/>
      <c r="Y121" s="121"/>
      <c r="Z121" s="122"/>
      <c r="AA121" s="121"/>
      <c r="AB121" s="122"/>
      <c r="AC121" s="121"/>
      <c r="AD121" s="122"/>
      <c r="AE121" s="121"/>
      <c r="AF121" s="122"/>
      <c r="AG121" s="121"/>
      <c r="AH121" s="122"/>
      <c r="AI121" s="121"/>
      <c r="AJ121" s="121"/>
      <c r="AK121" s="51">
        <f t="shared" si="85"/>
        <v>0</v>
      </c>
      <c r="AL121" s="51">
        <f t="shared" si="86"/>
        <v>41</v>
      </c>
      <c r="AM121" s="51">
        <f t="shared" si="87"/>
        <v>0</v>
      </c>
      <c r="BL121" s="1" t="str">
        <f t="shared" si="68"/>
        <v>33</v>
      </c>
      <c r="BM121" s="1">
        <f>ROW()</f>
        <v>121</v>
      </c>
      <c r="BO121" s="1" t="str">
        <f t="shared" si="69"/>
        <v>33</v>
      </c>
      <c r="BP121" s="1" t="str">
        <f t="shared" si="70"/>
        <v>00</v>
      </c>
      <c r="BQ121" s="1" t="str">
        <f t="shared" si="81"/>
        <v>0000</v>
      </c>
      <c r="BR121" s="1" t="str">
        <f t="shared" si="82"/>
        <v>0000</v>
      </c>
      <c r="BS121" s="43" t="str">
        <f t="shared" si="88"/>
        <v>0000</v>
      </c>
      <c r="BT121" s="1" t="str">
        <f t="shared" si="71"/>
        <v>7B</v>
      </c>
      <c r="BU121" s="1" t="str">
        <f t="shared" si="72"/>
        <v>88</v>
      </c>
      <c r="BV121" s="1" t="str">
        <f t="shared" si="73"/>
        <v>07</v>
      </c>
      <c r="BW121" s="43" t="str">
        <f t="shared" si="74"/>
        <v>01</v>
      </c>
      <c r="BY121" t="str">
        <f t="shared" si="83"/>
        <v>0000</v>
      </c>
      <c r="BZ121" t="str">
        <f t="shared" si="75"/>
        <v>0000</v>
      </c>
      <c r="CB121" s="1">
        <f t="shared" si="89"/>
        <v>59</v>
      </c>
      <c r="CC121" s="9" t="str">
        <f t="shared" si="76"/>
        <v>33000000000000007B880701</v>
      </c>
      <c r="CE121" s="1">
        <f t="shared" si="77"/>
        <v>0</v>
      </c>
      <c r="CF121" t="str">
        <f t="shared" si="90"/>
        <v/>
      </c>
    </row>
    <row r="122" spans="1:84">
      <c r="A122" t="b">
        <f t="shared" si="61"/>
        <v>0</v>
      </c>
      <c r="C122" s="44" t="str">
        <f t="shared" si="84"/>
        <v>34</v>
      </c>
      <c r="D122" s="45" t="str">
        <f>INDEX(Text!$E$2:$E$160,HEX2DEC(C122))</f>
        <v>Holy Knight</v>
      </c>
      <c r="E122" s="110"/>
      <c r="F122" s="111"/>
      <c r="G122" s="112"/>
      <c r="H122" s="113">
        <v>1</v>
      </c>
      <c r="I122" s="114"/>
      <c r="J122" s="131">
        <v>1</v>
      </c>
      <c r="K122" s="115"/>
      <c r="L122" s="115"/>
      <c r="M122" s="115"/>
      <c r="N122" s="115"/>
      <c r="O122" s="116">
        <f>MIN(15,INT('Static Data'!AR58/15))</f>
        <v>10</v>
      </c>
      <c r="P122" s="117">
        <f>MIN(15,INT('Static Data'!AT58/15))</f>
        <v>6</v>
      </c>
      <c r="Q122" s="118">
        <f>MIN(15,INT('Static Data'!AV58/15))</f>
        <v>6</v>
      </c>
      <c r="R122" s="119">
        <f>MIN(15,INT('Static Data'!AX58/15))</f>
        <v>6</v>
      </c>
      <c r="S122" s="120">
        <f>MIN(15,INT('Static Data'!AZ58/15))</f>
        <v>6</v>
      </c>
      <c r="T122" s="132">
        <v>1</v>
      </c>
      <c r="U122" s="121"/>
      <c r="V122" s="122"/>
      <c r="W122" s="121"/>
      <c r="X122" s="122"/>
      <c r="Y122" s="121"/>
      <c r="Z122" s="122"/>
      <c r="AA122" s="121"/>
      <c r="AB122" s="122"/>
      <c r="AC122" s="121"/>
      <c r="AD122" s="122"/>
      <c r="AE122" s="121"/>
      <c r="AF122" s="122"/>
      <c r="AG122" s="121"/>
      <c r="AH122" s="122"/>
      <c r="AI122" s="121"/>
      <c r="AJ122" s="121"/>
      <c r="AK122" s="51">
        <f t="shared" si="85"/>
        <v>0</v>
      </c>
      <c r="AL122" s="51">
        <f t="shared" si="86"/>
        <v>34</v>
      </c>
      <c r="AM122" s="51">
        <f t="shared" si="87"/>
        <v>0</v>
      </c>
      <c r="BL122" s="1" t="str">
        <f t="shared" si="68"/>
        <v>34</v>
      </c>
      <c r="BM122" s="1">
        <f>ROW()</f>
        <v>122</v>
      </c>
      <c r="BO122" s="1" t="str">
        <f t="shared" si="69"/>
        <v>34</v>
      </c>
      <c r="BP122" s="1" t="str">
        <f t="shared" si="70"/>
        <v>00</v>
      </c>
      <c r="BQ122" s="1" t="str">
        <f t="shared" si="81"/>
        <v>0000</v>
      </c>
      <c r="BR122" s="1" t="str">
        <f t="shared" si="82"/>
        <v>0000</v>
      </c>
      <c r="BS122" s="43" t="str">
        <f t="shared" si="88"/>
        <v>0000</v>
      </c>
      <c r="BT122" s="1" t="str">
        <f t="shared" si="71"/>
        <v>6A</v>
      </c>
      <c r="BU122" s="1" t="str">
        <f t="shared" si="72"/>
        <v>66</v>
      </c>
      <c r="BV122" s="1" t="str">
        <f t="shared" si="73"/>
        <v>06</v>
      </c>
      <c r="BW122" s="43" t="str">
        <f t="shared" si="74"/>
        <v>02</v>
      </c>
      <c r="BY122" t="str">
        <f t="shared" si="83"/>
        <v>0000</v>
      </c>
      <c r="BZ122" t="str">
        <f t="shared" si="75"/>
        <v>0000</v>
      </c>
      <c r="CB122" s="1">
        <f t="shared" si="89"/>
        <v>59</v>
      </c>
      <c r="CC122" s="9" t="str">
        <f t="shared" si="76"/>
        <v>34000000000000006A660602</v>
      </c>
      <c r="CE122" s="1">
        <f t="shared" si="77"/>
        <v>0</v>
      </c>
      <c r="CF122" t="str">
        <f t="shared" si="90"/>
        <v/>
      </c>
    </row>
    <row r="123" spans="1:84">
      <c r="A123" t="b">
        <f t="shared" si="61"/>
        <v>0</v>
      </c>
      <c r="C123" s="44" t="str">
        <f t="shared" si="84"/>
        <v>35</v>
      </c>
      <c r="D123" s="45" t="str">
        <f>INDEX(Text!$E$2:$E$160,HEX2DEC(C123))</f>
        <v>Chemist</v>
      </c>
      <c r="E123" s="110"/>
      <c r="F123" s="111"/>
      <c r="G123" s="112"/>
      <c r="H123" s="113">
        <v>1</v>
      </c>
      <c r="I123" s="114"/>
      <c r="J123" s="131">
        <v>1</v>
      </c>
      <c r="K123" s="115"/>
      <c r="L123" s="115"/>
      <c r="M123" s="115"/>
      <c r="N123" s="115"/>
      <c r="O123" s="116">
        <f>MIN(15,INT('Static Data'!AR59/15))</f>
        <v>5</v>
      </c>
      <c r="P123" s="117">
        <f>MIN(15,INT('Static Data'!AT59/15))</f>
        <v>5</v>
      </c>
      <c r="Q123" s="118">
        <f>MIN(15,INT('Static Data'!AV59/15))</f>
        <v>6</v>
      </c>
      <c r="R123" s="119">
        <f>MIN(15,INT('Static Data'!AX59/15))</f>
        <v>5</v>
      </c>
      <c r="S123" s="120">
        <f>MIN(15,INT('Static Data'!AZ59/15))</f>
        <v>5</v>
      </c>
      <c r="T123" s="133">
        <v>1</v>
      </c>
      <c r="U123" s="121"/>
      <c r="V123" s="122"/>
      <c r="W123" s="121"/>
      <c r="X123" s="122"/>
      <c r="Y123" s="121"/>
      <c r="Z123" s="122"/>
      <c r="AA123" s="121"/>
      <c r="AB123" s="122"/>
      <c r="AC123" s="121"/>
      <c r="AD123" s="122"/>
      <c r="AE123" s="121"/>
      <c r="AF123" s="122"/>
      <c r="AG123" s="121"/>
      <c r="AH123" s="122"/>
      <c r="AI123" s="121"/>
      <c r="AJ123" s="121"/>
      <c r="AK123" s="51">
        <f t="shared" si="85"/>
        <v>0</v>
      </c>
      <c r="AL123" s="51">
        <f t="shared" si="86"/>
        <v>26</v>
      </c>
      <c r="AM123" s="51">
        <f t="shared" si="87"/>
        <v>0</v>
      </c>
      <c r="BL123" s="1" t="str">
        <f t="shared" si="68"/>
        <v>35</v>
      </c>
      <c r="BM123" s="1">
        <f>ROW()</f>
        <v>123</v>
      </c>
      <c r="BO123" s="1" t="str">
        <f t="shared" si="69"/>
        <v>35</v>
      </c>
      <c r="BP123" s="1" t="str">
        <f t="shared" si="70"/>
        <v>00</v>
      </c>
      <c r="BQ123" s="1" t="str">
        <f t="shared" si="81"/>
        <v>0000</v>
      </c>
      <c r="BR123" s="1" t="str">
        <f t="shared" si="82"/>
        <v>0000</v>
      </c>
      <c r="BS123" s="43" t="str">
        <f t="shared" si="88"/>
        <v>0000</v>
      </c>
      <c r="BT123" s="1" t="str">
        <f t="shared" si="71"/>
        <v>55</v>
      </c>
      <c r="BU123" s="1" t="str">
        <f t="shared" si="72"/>
        <v>56</v>
      </c>
      <c r="BV123" s="1" t="str">
        <f t="shared" si="73"/>
        <v>05</v>
      </c>
      <c r="BW123" s="43" t="str">
        <f t="shared" si="74"/>
        <v>02</v>
      </c>
      <c r="BY123" t="str">
        <f t="shared" si="83"/>
        <v>0000</v>
      </c>
      <c r="BZ123" t="str">
        <f t="shared" si="75"/>
        <v>0000</v>
      </c>
      <c r="CB123" s="1">
        <f t="shared" si="89"/>
        <v>59</v>
      </c>
      <c r="CC123" s="9" t="str">
        <f t="shared" si="76"/>
        <v>350000000000000055560502</v>
      </c>
      <c r="CE123" s="1">
        <f t="shared" si="77"/>
        <v>0</v>
      </c>
      <c r="CF123" t="str">
        <f t="shared" si="90"/>
        <v/>
      </c>
    </row>
    <row r="124" spans="1:84">
      <c r="A124" t="b">
        <f t="shared" si="61"/>
        <v>0</v>
      </c>
      <c r="C124" s="44" t="str">
        <f t="shared" si="84"/>
        <v>36</v>
      </c>
      <c r="D124" s="45" t="str">
        <f>INDEX(Text!$E$2:$E$160,HEX2DEC(C124))</f>
        <v>Priest</v>
      </c>
      <c r="E124" s="110"/>
      <c r="F124" s="111"/>
      <c r="G124" s="112"/>
      <c r="H124" s="113">
        <v>1</v>
      </c>
      <c r="I124" s="114"/>
      <c r="J124" s="131">
        <v>1</v>
      </c>
      <c r="K124" s="115"/>
      <c r="L124" s="115"/>
      <c r="M124" s="115"/>
      <c r="N124" s="115"/>
      <c r="O124" s="116">
        <f>MIN(15,INT('Static Data'!AR60/15))</f>
        <v>5</v>
      </c>
      <c r="P124" s="117">
        <f>MIN(15,INT('Static Data'!AT60/15))</f>
        <v>8</v>
      </c>
      <c r="Q124" s="118">
        <f>MIN(15,INT('Static Data'!AV60/15))</f>
        <v>7</v>
      </c>
      <c r="R124" s="119">
        <f>MIN(15,INT('Static Data'!AX60/15))</f>
        <v>6</v>
      </c>
      <c r="S124" s="120">
        <f>MIN(15,INT('Static Data'!AZ60/15))</f>
        <v>7</v>
      </c>
      <c r="T124" s="133">
        <v>1</v>
      </c>
      <c r="U124" s="121"/>
      <c r="V124" s="122"/>
      <c r="W124" s="121"/>
      <c r="X124" s="122"/>
      <c r="Y124" s="121"/>
      <c r="Z124" s="122"/>
      <c r="AA124" s="121"/>
      <c r="AB124" s="122"/>
      <c r="AC124" s="121"/>
      <c r="AD124" s="122"/>
      <c r="AE124" s="121"/>
      <c r="AF124" s="122"/>
      <c r="AG124" s="121"/>
      <c r="AH124" s="122"/>
      <c r="AI124" s="121"/>
      <c r="AJ124" s="121"/>
      <c r="AK124" s="51">
        <f t="shared" si="85"/>
        <v>0</v>
      </c>
      <c r="AL124" s="51">
        <f t="shared" si="86"/>
        <v>33</v>
      </c>
      <c r="AM124" s="51">
        <f t="shared" si="87"/>
        <v>0</v>
      </c>
      <c r="BL124" s="1" t="str">
        <f t="shared" si="68"/>
        <v>36</v>
      </c>
      <c r="BM124" s="1">
        <f>ROW()</f>
        <v>124</v>
      </c>
      <c r="BO124" s="1" t="str">
        <f t="shared" si="69"/>
        <v>36</v>
      </c>
      <c r="BP124" s="1" t="str">
        <f t="shared" si="70"/>
        <v>00</v>
      </c>
      <c r="BQ124" s="1" t="str">
        <f t="shared" si="81"/>
        <v>0000</v>
      </c>
      <c r="BR124" s="1" t="str">
        <f t="shared" si="82"/>
        <v>0000</v>
      </c>
      <c r="BS124" s="43" t="str">
        <f t="shared" si="88"/>
        <v>0000</v>
      </c>
      <c r="BT124" s="1" t="str">
        <f t="shared" si="71"/>
        <v>85</v>
      </c>
      <c r="BU124" s="1" t="str">
        <f t="shared" si="72"/>
        <v>67</v>
      </c>
      <c r="BV124" s="1" t="str">
        <f t="shared" si="73"/>
        <v>07</v>
      </c>
      <c r="BW124" s="43" t="str">
        <f t="shared" si="74"/>
        <v>02</v>
      </c>
      <c r="BY124" t="str">
        <f t="shared" si="83"/>
        <v>0000</v>
      </c>
      <c r="BZ124" t="str">
        <f t="shared" si="75"/>
        <v>0000</v>
      </c>
      <c r="CB124" s="1">
        <f t="shared" si="89"/>
        <v>59</v>
      </c>
      <c r="CC124" s="9" t="str">
        <f t="shared" si="76"/>
        <v>360000000000000085670702</v>
      </c>
      <c r="CE124" s="1">
        <f t="shared" si="77"/>
        <v>0</v>
      </c>
      <c r="CF124" t="str">
        <f t="shared" si="90"/>
        <v/>
      </c>
    </row>
    <row r="125" spans="1:84">
      <c r="A125" t="b">
        <f t="shared" si="61"/>
        <v>0</v>
      </c>
      <c r="C125" s="44" t="str">
        <f t="shared" si="84"/>
        <v>37</v>
      </c>
      <c r="D125" s="45" t="str">
        <f>INDEX(Text!$E$2:$E$160,HEX2DEC(C125))</f>
        <v>Wizard</v>
      </c>
      <c r="E125" s="110"/>
      <c r="F125" s="111"/>
      <c r="G125" s="112">
        <v>1</v>
      </c>
      <c r="H125" s="113"/>
      <c r="I125" s="114"/>
      <c r="J125" s="131">
        <v>1</v>
      </c>
      <c r="K125" s="115"/>
      <c r="L125" s="115"/>
      <c r="M125" s="115"/>
      <c r="N125" s="115"/>
      <c r="O125" s="116">
        <f>MIN(15,INT('Static Data'!AR61/15))</f>
        <v>5</v>
      </c>
      <c r="P125" s="117">
        <f>MIN(15,INT('Static Data'!AT61/15))</f>
        <v>8</v>
      </c>
      <c r="Q125" s="118">
        <f>MIN(15,INT('Static Data'!AV61/15))</f>
        <v>6</v>
      </c>
      <c r="R125" s="119">
        <f>MIN(15,INT('Static Data'!AX61/15))</f>
        <v>4</v>
      </c>
      <c r="S125" s="120">
        <f>MIN(15,INT('Static Data'!AZ61/15))</f>
        <v>10</v>
      </c>
      <c r="T125" s="133">
        <v>1</v>
      </c>
      <c r="U125" s="121"/>
      <c r="V125" s="122"/>
      <c r="W125" s="121"/>
      <c r="X125" s="122"/>
      <c r="Y125" s="121"/>
      <c r="Z125" s="122"/>
      <c r="AA125" s="121"/>
      <c r="AB125" s="122"/>
      <c r="AC125" s="121"/>
      <c r="AD125" s="122"/>
      <c r="AE125" s="121"/>
      <c r="AF125" s="122"/>
      <c r="AG125" s="121"/>
      <c r="AH125" s="122"/>
      <c r="AI125" s="121"/>
      <c r="AJ125" s="121"/>
      <c r="AK125" s="51">
        <f t="shared" si="85"/>
        <v>0</v>
      </c>
      <c r="AL125" s="51">
        <f t="shared" si="86"/>
        <v>33</v>
      </c>
      <c r="AM125" s="51">
        <f t="shared" si="87"/>
        <v>0</v>
      </c>
      <c r="BL125" s="1" t="str">
        <f t="shared" si="68"/>
        <v>37</v>
      </c>
      <c r="BM125" s="1">
        <f>ROW()</f>
        <v>125</v>
      </c>
      <c r="BO125" s="1" t="str">
        <f t="shared" si="69"/>
        <v>37</v>
      </c>
      <c r="BP125" s="1" t="str">
        <f t="shared" si="70"/>
        <v>00</v>
      </c>
      <c r="BQ125" s="1" t="str">
        <f t="shared" si="81"/>
        <v>0000</v>
      </c>
      <c r="BR125" s="1" t="str">
        <f t="shared" si="82"/>
        <v>0000</v>
      </c>
      <c r="BS125" s="43" t="str">
        <f t="shared" si="88"/>
        <v>0000</v>
      </c>
      <c r="BT125" s="1" t="str">
        <f t="shared" si="71"/>
        <v>85</v>
      </c>
      <c r="BU125" s="1" t="str">
        <f t="shared" si="72"/>
        <v>46</v>
      </c>
      <c r="BV125" s="1" t="str">
        <f t="shared" si="73"/>
        <v>0A</v>
      </c>
      <c r="BW125" s="43" t="str">
        <f t="shared" si="74"/>
        <v>01</v>
      </c>
      <c r="BY125" t="str">
        <f t="shared" si="83"/>
        <v>0000</v>
      </c>
      <c r="BZ125" t="str">
        <f t="shared" si="75"/>
        <v>0000</v>
      </c>
      <c r="CB125" s="1">
        <f t="shared" si="89"/>
        <v>59</v>
      </c>
      <c r="CC125" s="9" t="str">
        <f t="shared" si="76"/>
        <v>370000000000000085460A01</v>
      </c>
      <c r="CE125" s="1">
        <f t="shared" si="77"/>
        <v>0</v>
      </c>
      <c r="CF125" t="str">
        <f t="shared" si="90"/>
        <v/>
      </c>
    </row>
    <row r="126" spans="1:84">
      <c r="A126" t="b">
        <f t="shared" si="61"/>
        <v>0</v>
      </c>
      <c r="C126" s="44" t="str">
        <f t="shared" si="84"/>
        <v>38</v>
      </c>
      <c r="D126" s="45" t="str">
        <f>INDEX(Text!$E$2:$E$160,HEX2DEC(C126))</f>
        <v>Oracle</v>
      </c>
      <c r="E126" s="110"/>
      <c r="F126" s="111"/>
      <c r="G126" s="112">
        <v>1</v>
      </c>
      <c r="H126" s="113"/>
      <c r="I126" s="114"/>
      <c r="J126" s="131">
        <v>1</v>
      </c>
      <c r="K126" s="115"/>
      <c r="L126" s="115"/>
      <c r="M126" s="115"/>
      <c r="N126" s="115"/>
      <c r="O126" s="116">
        <f>MIN(15,INT('Static Data'!AR62/15))</f>
        <v>5</v>
      </c>
      <c r="P126" s="117">
        <f>MIN(15,INT('Static Data'!AT62/15))</f>
        <v>7</v>
      </c>
      <c r="Q126" s="118">
        <f>MIN(15,INT('Static Data'!AV62/15))</f>
        <v>6</v>
      </c>
      <c r="R126" s="119">
        <f>MIN(15,INT('Static Data'!AX62/15))</f>
        <v>3</v>
      </c>
      <c r="S126" s="120">
        <f>MIN(15,INT('Static Data'!AZ62/15))</f>
        <v>8</v>
      </c>
      <c r="T126" s="133">
        <v>1</v>
      </c>
      <c r="U126" s="121"/>
      <c r="V126" s="122"/>
      <c r="W126" s="121"/>
      <c r="X126" s="122"/>
      <c r="Y126" s="121"/>
      <c r="Z126" s="122"/>
      <c r="AA126" s="121"/>
      <c r="AB126" s="122"/>
      <c r="AC126" s="121"/>
      <c r="AD126" s="122"/>
      <c r="AE126" s="121"/>
      <c r="AF126" s="122"/>
      <c r="AG126" s="121"/>
      <c r="AH126" s="122"/>
      <c r="AI126" s="121"/>
      <c r="AJ126" s="121"/>
      <c r="AK126" s="51">
        <f t="shared" si="85"/>
        <v>0</v>
      </c>
      <c r="AL126" s="51">
        <f t="shared" si="86"/>
        <v>29</v>
      </c>
      <c r="AM126" s="51">
        <f t="shared" si="87"/>
        <v>0</v>
      </c>
      <c r="BL126" s="1" t="str">
        <f t="shared" si="68"/>
        <v>38</v>
      </c>
      <c r="BM126" s="1">
        <f>ROW()</f>
        <v>126</v>
      </c>
      <c r="BO126" s="1" t="str">
        <f t="shared" si="69"/>
        <v>38</v>
      </c>
      <c r="BP126" s="1" t="str">
        <f t="shared" si="70"/>
        <v>00</v>
      </c>
      <c r="BQ126" s="1" t="str">
        <f t="shared" si="81"/>
        <v>0000</v>
      </c>
      <c r="BR126" s="1" t="str">
        <f t="shared" si="82"/>
        <v>0000</v>
      </c>
      <c r="BS126" s="43" t="str">
        <f t="shared" si="88"/>
        <v>0000</v>
      </c>
      <c r="BT126" s="1" t="str">
        <f t="shared" si="71"/>
        <v>75</v>
      </c>
      <c r="BU126" s="1" t="str">
        <f t="shared" si="72"/>
        <v>36</v>
      </c>
      <c r="BV126" s="1" t="str">
        <f t="shared" si="73"/>
        <v>08</v>
      </c>
      <c r="BW126" s="43" t="str">
        <f t="shared" si="74"/>
        <v>01</v>
      </c>
      <c r="BY126" t="str">
        <f t="shared" si="83"/>
        <v>0000</v>
      </c>
      <c r="BZ126" t="str">
        <f t="shared" si="75"/>
        <v>0000</v>
      </c>
      <c r="CB126" s="1">
        <f t="shared" si="89"/>
        <v>59</v>
      </c>
      <c r="CC126" s="9" t="str">
        <f t="shared" si="76"/>
        <v>380000000000000075360801</v>
      </c>
      <c r="CE126" s="1">
        <f t="shared" si="77"/>
        <v>0</v>
      </c>
      <c r="CF126" t="str">
        <f t="shared" si="90"/>
        <v/>
      </c>
    </row>
    <row r="127" spans="1:84">
      <c r="A127" t="b">
        <f t="shared" si="61"/>
        <v>0</v>
      </c>
      <c r="C127" s="44" t="str">
        <f t="shared" si="84"/>
        <v>39</v>
      </c>
      <c r="D127" s="45" t="str">
        <f>INDEX(Text!$E$2:$E$160,HEX2DEC(C127))</f>
        <v>Oracle</v>
      </c>
      <c r="E127" s="110"/>
      <c r="F127" s="111"/>
      <c r="G127" s="112">
        <v>1</v>
      </c>
      <c r="H127" s="113"/>
      <c r="I127" s="114"/>
      <c r="J127" s="131">
        <v>1</v>
      </c>
      <c r="K127" s="115"/>
      <c r="L127" s="115"/>
      <c r="M127" s="115"/>
      <c r="N127" s="115"/>
      <c r="O127" s="116">
        <f>MIN(15,INT('Static Data'!AR63/15))</f>
        <v>6</v>
      </c>
      <c r="P127" s="117">
        <f>MIN(15,INT('Static Data'!AT63/15))</f>
        <v>6</v>
      </c>
      <c r="Q127" s="118">
        <f>MIN(15,INT('Static Data'!AV63/15))</f>
        <v>6</v>
      </c>
      <c r="R127" s="119">
        <f>MIN(15,INT('Static Data'!AX63/15))</f>
        <v>6</v>
      </c>
      <c r="S127" s="120">
        <f>MIN(15,INT('Static Data'!AZ63/15))</f>
        <v>6</v>
      </c>
      <c r="T127" s="133">
        <v>1</v>
      </c>
      <c r="U127" s="121"/>
      <c r="V127" s="122"/>
      <c r="W127" s="121"/>
      <c r="X127" s="122"/>
      <c r="Y127" s="121"/>
      <c r="Z127" s="122"/>
      <c r="AA127" s="121"/>
      <c r="AB127" s="122"/>
      <c r="AC127" s="121"/>
      <c r="AD127" s="122"/>
      <c r="AE127" s="121"/>
      <c r="AF127" s="122"/>
      <c r="AG127" s="121"/>
      <c r="AH127" s="122"/>
      <c r="AI127" s="121"/>
      <c r="AJ127" s="121"/>
      <c r="AK127" s="51">
        <f t="shared" si="85"/>
        <v>0</v>
      </c>
      <c r="AL127" s="51">
        <f t="shared" si="86"/>
        <v>30</v>
      </c>
      <c r="AM127" s="51">
        <f t="shared" si="87"/>
        <v>0</v>
      </c>
      <c r="BL127" s="1" t="str">
        <f t="shared" si="68"/>
        <v>39</v>
      </c>
      <c r="BM127" s="1">
        <f>ROW()</f>
        <v>127</v>
      </c>
      <c r="BO127" s="1" t="str">
        <f t="shared" si="69"/>
        <v>39</v>
      </c>
      <c r="BP127" s="1" t="str">
        <f t="shared" si="70"/>
        <v>00</v>
      </c>
      <c r="BQ127" s="1" t="str">
        <f t="shared" si="81"/>
        <v>0000</v>
      </c>
      <c r="BR127" s="1" t="str">
        <f t="shared" si="82"/>
        <v>0000</v>
      </c>
      <c r="BS127" s="43" t="str">
        <f t="shared" si="88"/>
        <v>0000</v>
      </c>
      <c r="BT127" s="1" t="str">
        <f t="shared" si="71"/>
        <v>66</v>
      </c>
      <c r="BU127" s="1" t="str">
        <f t="shared" si="72"/>
        <v>66</v>
      </c>
      <c r="BV127" s="1" t="str">
        <f t="shared" si="73"/>
        <v>06</v>
      </c>
      <c r="BW127" s="43" t="str">
        <f t="shared" si="74"/>
        <v>01</v>
      </c>
      <c r="BY127" t="str">
        <f t="shared" si="83"/>
        <v>0000</v>
      </c>
      <c r="BZ127" t="str">
        <f t="shared" si="75"/>
        <v>0000</v>
      </c>
      <c r="CB127" s="1">
        <f t="shared" si="89"/>
        <v>59</v>
      </c>
      <c r="CC127" s="9" t="str">
        <f t="shared" si="76"/>
        <v>390000000000000066660601</v>
      </c>
      <c r="CE127" s="1">
        <f t="shared" si="77"/>
        <v>0</v>
      </c>
      <c r="CF127" t="str">
        <f t="shared" si="90"/>
        <v/>
      </c>
    </row>
    <row r="128" spans="1:84">
      <c r="A128" t="b">
        <f t="shared" si="61"/>
        <v>0</v>
      </c>
      <c r="C128" s="44" t="str">
        <f t="shared" si="84"/>
        <v>3A</v>
      </c>
      <c r="D128" s="45" t="str">
        <f>INDEX(Text!$E$2:$E$160,HEX2DEC(C128))</f>
        <v/>
      </c>
      <c r="E128" s="110"/>
      <c r="F128" s="111"/>
      <c r="G128" s="112"/>
      <c r="H128" s="113">
        <v>1</v>
      </c>
      <c r="I128" s="114"/>
      <c r="J128" s="131">
        <v>1</v>
      </c>
      <c r="K128" s="115"/>
      <c r="L128" s="115"/>
      <c r="M128" s="115"/>
      <c r="N128" s="115"/>
      <c r="O128" s="116">
        <f>MIN(15,INT('Static Data'!AR64/15))</f>
        <v>6</v>
      </c>
      <c r="P128" s="117">
        <f>MIN(15,INT('Static Data'!AT64/15))</f>
        <v>6</v>
      </c>
      <c r="Q128" s="118">
        <f>MIN(15,INT('Static Data'!AV64/15))</f>
        <v>6</v>
      </c>
      <c r="R128" s="119">
        <f>MIN(15,INT('Static Data'!AX64/15))</f>
        <v>6</v>
      </c>
      <c r="S128" s="120">
        <f>MIN(15,INT('Static Data'!AZ64/15))</f>
        <v>6</v>
      </c>
      <c r="T128" s="133">
        <v>1</v>
      </c>
      <c r="U128" s="121"/>
      <c r="V128" s="122"/>
      <c r="W128" s="121"/>
      <c r="X128" s="122"/>
      <c r="Y128" s="121"/>
      <c r="Z128" s="122"/>
      <c r="AA128" s="121"/>
      <c r="AB128" s="122"/>
      <c r="AC128" s="121"/>
      <c r="AD128" s="122"/>
      <c r="AE128" s="121"/>
      <c r="AF128" s="122"/>
      <c r="AG128" s="121"/>
      <c r="AH128" s="122"/>
      <c r="AI128" s="121"/>
      <c r="AJ128" s="121"/>
      <c r="AK128" s="51">
        <f t="shared" si="85"/>
        <v>0</v>
      </c>
      <c r="AL128" s="51">
        <f t="shared" si="86"/>
        <v>30</v>
      </c>
      <c r="AM128" s="51">
        <f t="shared" si="87"/>
        <v>0</v>
      </c>
      <c r="BL128" s="1" t="str">
        <f t="shared" si="68"/>
        <v>3A</v>
      </c>
      <c r="BM128" s="1">
        <f>ROW()</f>
        <v>128</v>
      </c>
      <c r="BO128" s="1" t="str">
        <f t="shared" si="69"/>
        <v>3A</v>
      </c>
      <c r="BP128" s="1" t="str">
        <f t="shared" si="70"/>
        <v>00</v>
      </c>
      <c r="BQ128" s="1" t="str">
        <f t="shared" si="81"/>
        <v>0000</v>
      </c>
      <c r="BR128" s="1" t="str">
        <f t="shared" si="82"/>
        <v>0000</v>
      </c>
      <c r="BS128" s="43" t="str">
        <f t="shared" si="88"/>
        <v>0000</v>
      </c>
      <c r="BT128" s="1" t="str">
        <f t="shared" si="71"/>
        <v>66</v>
      </c>
      <c r="BU128" s="1" t="str">
        <f t="shared" si="72"/>
        <v>66</v>
      </c>
      <c r="BV128" s="1" t="str">
        <f t="shared" si="73"/>
        <v>06</v>
      </c>
      <c r="BW128" s="43" t="str">
        <f t="shared" si="74"/>
        <v>02</v>
      </c>
      <c r="BY128" t="str">
        <f t="shared" si="83"/>
        <v>0000</v>
      </c>
      <c r="BZ128" t="str">
        <f t="shared" si="75"/>
        <v>0000</v>
      </c>
      <c r="CB128" s="1">
        <f t="shared" si="89"/>
        <v>59</v>
      </c>
      <c r="CC128" s="9" t="str">
        <f t="shared" si="76"/>
        <v>3A0000000000000066660602</v>
      </c>
      <c r="CE128" s="1">
        <f t="shared" si="77"/>
        <v>0</v>
      </c>
      <c r="CF128" t="str">
        <f t="shared" si="90"/>
        <v/>
      </c>
    </row>
    <row r="129" spans="1:84">
      <c r="A129" t="b">
        <f t="shared" si="61"/>
        <v>0</v>
      </c>
      <c r="C129" s="44" t="str">
        <f t="shared" si="84"/>
        <v>3B</v>
      </c>
      <c r="D129" s="45" t="str">
        <f>INDEX(Text!$E$2:$E$160,HEX2DEC(C129))</f>
        <v/>
      </c>
      <c r="E129" s="110"/>
      <c r="F129" s="111"/>
      <c r="G129" s="112"/>
      <c r="H129" s="113">
        <v>1</v>
      </c>
      <c r="I129" s="114"/>
      <c r="J129" s="131">
        <v>1</v>
      </c>
      <c r="K129" s="115"/>
      <c r="L129" s="115"/>
      <c r="M129" s="115"/>
      <c r="N129" s="115"/>
      <c r="O129" s="116">
        <f>MIN(15,INT('Static Data'!AR65/15))</f>
        <v>6</v>
      </c>
      <c r="P129" s="117">
        <f>MIN(15,INT('Static Data'!AT65/15))</f>
        <v>2</v>
      </c>
      <c r="Q129" s="118">
        <f>MIN(15,INT('Static Data'!AV65/15))</f>
        <v>6</v>
      </c>
      <c r="R129" s="119">
        <f>MIN(15,INT('Static Data'!AX65/15))</f>
        <v>6</v>
      </c>
      <c r="S129" s="120">
        <f>MIN(15,INT('Static Data'!AZ65/15))</f>
        <v>6</v>
      </c>
      <c r="T129" s="133">
        <v>1</v>
      </c>
      <c r="U129" s="121"/>
      <c r="V129" s="122"/>
      <c r="W129" s="121"/>
      <c r="X129" s="122"/>
      <c r="Y129" s="121"/>
      <c r="Z129" s="122"/>
      <c r="AA129" s="121"/>
      <c r="AB129" s="122"/>
      <c r="AC129" s="121"/>
      <c r="AD129" s="122"/>
      <c r="AE129" s="121"/>
      <c r="AF129" s="122"/>
      <c r="AG129" s="121"/>
      <c r="AH129" s="122"/>
      <c r="AI129" s="121"/>
      <c r="AJ129" s="121"/>
      <c r="AK129" s="51">
        <f t="shared" si="85"/>
        <v>0</v>
      </c>
      <c r="AL129" s="51">
        <f t="shared" si="86"/>
        <v>26</v>
      </c>
      <c r="AM129" s="51">
        <f t="shared" si="87"/>
        <v>0</v>
      </c>
      <c r="BL129" s="1" t="str">
        <f t="shared" si="68"/>
        <v>3B</v>
      </c>
      <c r="BM129" s="1">
        <f>ROW()</f>
        <v>129</v>
      </c>
      <c r="BO129" s="1" t="str">
        <f t="shared" si="69"/>
        <v>3B</v>
      </c>
      <c r="BP129" s="1" t="str">
        <f t="shared" si="70"/>
        <v>00</v>
      </c>
      <c r="BQ129" s="1" t="str">
        <f t="shared" si="81"/>
        <v>0000</v>
      </c>
      <c r="BR129" s="1" t="str">
        <f t="shared" si="82"/>
        <v>0000</v>
      </c>
      <c r="BS129" s="43" t="str">
        <f t="shared" si="88"/>
        <v>0000</v>
      </c>
      <c r="BT129" s="1" t="str">
        <f t="shared" si="71"/>
        <v>26</v>
      </c>
      <c r="BU129" s="1" t="str">
        <f t="shared" si="72"/>
        <v>66</v>
      </c>
      <c r="BV129" s="1" t="str">
        <f t="shared" si="73"/>
        <v>06</v>
      </c>
      <c r="BW129" s="43" t="str">
        <f t="shared" si="74"/>
        <v>02</v>
      </c>
      <c r="BY129" t="str">
        <f t="shared" si="83"/>
        <v>0000</v>
      </c>
      <c r="BZ129" t="str">
        <f t="shared" si="75"/>
        <v>0000</v>
      </c>
      <c r="CB129" s="1">
        <f t="shared" si="89"/>
        <v>59</v>
      </c>
      <c r="CC129" s="9" t="str">
        <f t="shared" si="76"/>
        <v>3B0000000000000026660602</v>
      </c>
      <c r="CE129" s="1">
        <f t="shared" si="77"/>
        <v>0</v>
      </c>
      <c r="CF129" t="str">
        <f t="shared" si="90"/>
        <v/>
      </c>
    </row>
    <row r="130" spans="1:84">
      <c r="A130" t="b">
        <f t="shared" si="61"/>
        <v>0</v>
      </c>
      <c r="C130" s="44" t="str">
        <f t="shared" si="84"/>
        <v>3C</v>
      </c>
      <c r="D130" s="45" t="str">
        <f>INDEX(Text!$E$2:$E$160,HEX2DEC(C130))</f>
        <v>Warlock</v>
      </c>
      <c r="E130" s="110"/>
      <c r="F130" s="111"/>
      <c r="G130" s="112"/>
      <c r="H130" s="113"/>
      <c r="I130" s="114">
        <v>1</v>
      </c>
      <c r="J130" s="131">
        <v>1</v>
      </c>
      <c r="K130" s="115"/>
      <c r="L130" s="115"/>
      <c r="M130" s="115"/>
      <c r="N130" s="115"/>
      <c r="O130" s="116">
        <f>MIN(15,INT('Static Data'!AR66/15))</f>
        <v>5</v>
      </c>
      <c r="P130" s="117">
        <f>MIN(15,INT('Static Data'!AT66/15))</f>
        <v>5</v>
      </c>
      <c r="Q130" s="118">
        <f>MIN(15,INT('Static Data'!AV66/15))</f>
        <v>8</v>
      </c>
      <c r="R130" s="119">
        <f>MIN(15,INT('Static Data'!AX66/15))</f>
        <v>9</v>
      </c>
      <c r="S130" s="120">
        <f>MIN(15,INT('Static Data'!AZ66/15))</f>
        <v>9</v>
      </c>
      <c r="T130" s="133">
        <v>1</v>
      </c>
      <c r="U130" s="121"/>
      <c r="V130" s="122"/>
      <c r="W130" s="121"/>
      <c r="X130" s="122"/>
      <c r="Y130" s="121"/>
      <c r="Z130" s="122"/>
      <c r="AA130" s="121"/>
      <c r="AB130" s="122"/>
      <c r="AC130" s="121"/>
      <c r="AD130" s="122"/>
      <c r="AE130" s="121"/>
      <c r="AF130" s="122"/>
      <c r="AG130" s="121"/>
      <c r="AH130" s="122"/>
      <c r="AI130" s="121"/>
      <c r="AJ130" s="121"/>
      <c r="AK130" s="51">
        <f t="shared" si="85"/>
        <v>0</v>
      </c>
      <c r="AL130" s="51">
        <f t="shared" si="86"/>
        <v>36</v>
      </c>
      <c r="AM130" s="51">
        <f t="shared" si="87"/>
        <v>0</v>
      </c>
      <c r="BL130" s="1" t="str">
        <f t="shared" si="68"/>
        <v>3C</v>
      </c>
      <c r="BM130" s="1">
        <f>ROW()</f>
        <v>130</v>
      </c>
      <c r="BO130" s="1" t="str">
        <f t="shared" si="69"/>
        <v>3C</v>
      </c>
      <c r="BP130" s="1" t="str">
        <f t="shared" si="70"/>
        <v>00</v>
      </c>
      <c r="BQ130" s="1" t="str">
        <f t="shared" si="81"/>
        <v>0000</v>
      </c>
      <c r="BR130" s="1" t="str">
        <f t="shared" si="82"/>
        <v>0000</v>
      </c>
      <c r="BS130" s="43" t="str">
        <f t="shared" si="88"/>
        <v>0000</v>
      </c>
      <c r="BT130" s="1" t="str">
        <f t="shared" si="71"/>
        <v>55</v>
      </c>
      <c r="BU130" s="1" t="str">
        <f t="shared" si="72"/>
        <v>98</v>
      </c>
      <c r="BV130" s="1" t="str">
        <f t="shared" si="73"/>
        <v>09</v>
      </c>
      <c r="BW130" s="43" t="str">
        <f t="shared" si="74"/>
        <v>04</v>
      </c>
      <c r="BY130" t="str">
        <f t="shared" si="83"/>
        <v>0000</v>
      </c>
      <c r="BZ130" t="str">
        <f t="shared" si="75"/>
        <v>0000</v>
      </c>
      <c r="CB130" s="1">
        <f t="shared" si="89"/>
        <v>59</v>
      </c>
      <c r="CC130" s="9" t="str">
        <f t="shared" si="76"/>
        <v>3C0000000000000055980904</v>
      </c>
      <c r="CE130" s="1">
        <f t="shared" si="77"/>
        <v>0</v>
      </c>
      <c r="CF130" t="str">
        <f t="shared" si="90"/>
        <v/>
      </c>
    </row>
    <row r="131" spans="1:84">
      <c r="A131" t="b">
        <f t="shared" ref="A131:A146" si="91">AND(NOT(BQ131="0000"),NOT(BR131="0000"),0+RIGHT(HEX2BIN(BW131,8),3),NOT(BS131="0000"))</f>
        <v>0</v>
      </c>
      <c r="C131" s="44" t="str">
        <f t="shared" si="84"/>
        <v>3D</v>
      </c>
      <c r="D131" s="45" t="str">
        <f>INDEX(Text!$E$2:$E$160,HEX2DEC(C131))</f>
        <v>Knight</v>
      </c>
      <c r="E131" s="110"/>
      <c r="F131" s="111"/>
      <c r="G131" s="112">
        <v>1</v>
      </c>
      <c r="H131" s="113"/>
      <c r="I131" s="114"/>
      <c r="J131" s="131">
        <v>1</v>
      </c>
      <c r="K131" s="115"/>
      <c r="L131" s="115"/>
      <c r="M131" s="115"/>
      <c r="N131" s="115"/>
      <c r="O131" s="116">
        <f>MIN(15,INT('Static Data'!AR67/15))</f>
        <v>8</v>
      </c>
      <c r="P131" s="117">
        <f>MIN(15,INT('Static Data'!AT67/15))</f>
        <v>5</v>
      </c>
      <c r="Q131" s="118">
        <f>MIN(15,INT('Static Data'!AV67/15))</f>
        <v>7</v>
      </c>
      <c r="R131" s="119">
        <f>MIN(15,INT('Static Data'!AX67/15))</f>
        <v>8</v>
      </c>
      <c r="S131" s="120">
        <f>MIN(15,INT('Static Data'!AZ67/15))</f>
        <v>5</v>
      </c>
      <c r="T131" s="133">
        <v>1</v>
      </c>
      <c r="U131" s="121"/>
      <c r="V131" s="122"/>
      <c r="W131" s="121"/>
      <c r="X131" s="122"/>
      <c r="Y131" s="121"/>
      <c r="Z131" s="122"/>
      <c r="AA131" s="121"/>
      <c r="AB131" s="122"/>
      <c r="AC131" s="121"/>
      <c r="AD131" s="122"/>
      <c r="AE131" s="121"/>
      <c r="AF131" s="122"/>
      <c r="AG131" s="121"/>
      <c r="AH131" s="122"/>
      <c r="AI131" s="121"/>
      <c r="AJ131" s="121"/>
      <c r="AK131" s="51">
        <f t="shared" si="85"/>
        <v>0</v>
      </c>
      <c r="AL131" s="51">
        <f t="shared" ref="AL131:AL161" si="92">SUM(O131:S131)</f>
        <v>33</v>
      </c>
      <c r="AM131" s="51">
        <f t="shared" ref="AM131:AM161" si="93">SUM(U131:AJ131)</f>
        <v>0</v>
      </c>
      <c r="BL131" s="1" t="str">
        <f t="shared" si="68"/>
        <v>3D</v>
      </c>
      <c r="BM131" s="1">
        <f>ROW()</f>
        <v>131</v>
      </c>
      <c r="BO131" s="1" t="str">
        <f t="shared" si="69"/>
        <v>3D</v>
      </c>
      <c r="BP131" s="1" t="str">
        <f t="shared" si="70"/>
        <v>00</v>
      </c>
      <c r="BQ131" s="1" t="str">
        <f t="shared" si="81"/>
        <v>0000</v>
      </c>
      <c r="BR131" s="1" t="str">
        <f t="shared" si="82"/>
        <v>0000</v>
      </c>
      <c r="BS131" s="43" t="str">
        <f t="shared" ref="BS131:BS161" si="94">BIN2HEX(IF(ISBLANK(AB131),0,1)&amp;IF(ISBLANK(AA131),0,1)&amp;IF(ISBLANK(Z131),0,1)&amp;IF(ISBLANK(Y131),0,1)&amp;IF(ISBLANK(X131),0,1)&amp;IF(ISBLANK(W131),0,1)&amp;IF(ISBLANK(V131),0,1)&amp;IF(ISBLANK(U131),0,1),2)&amp;BIN2HEX(IF(ISBLANK(AJ131),0,1)&amp;IF(ISBLANK(AI131),0,1)&amp;IF(ISBLANK(AH131),0,1)&amp;IF(ISBLANK(AG131),0,1)&amp;IF(ISBLANK(AF131),0,1)&amp;IF(ISBLANK(AE131),0,1)&amp;IF(ISBLANK(AD131),0,1)&amp;IF(ISBLANK(AC131),0,1),2)</f>
        <v>0000</v>
      </c>
      <c r="BT131" s="1" t="str">
        <f t="shared" si="71"/>
        <v>58</v>
      </c>
      <c r="BU131" s="1" t="str">
        <f t="shared" si="72"/>
        <v>87</v>
      </c>
      <c r="BV131" s="1" t="str">
        <f t="shared" si="73"/>
        <v>05</v>
      </c>
      <c r="BW131" s="43" t="str">
        <f t="shared" si="74"/>
        <v>01</v>
      </c>
      <c r="BY131" t="str">
        <f t="shared" si="83"/>
        <v>0000</v>
      </c>
      <c r="BZ131" t="str">
        <f t="shared" si="75"/>
        <v>0000</v>
      </c>
      <c r="CB131" s="1">
        <f t="shared" ref="CB131:CB161" si="95">IF(A131,CB130+1,CB130)</f>
        <v>59</v>
      </c>
      <c r="CC131" s="9" t="str">
        <f t="shared" si="76"/>
        <v>3D0000000000000058870501</v>
      </c>
      <c r="CE131" s="1">
        <f t="shared" si="77"/>
        <v>0</v>
      </c>
      <c r="CF131" t="str">
        <f t="shared" ref="CF131:CF161" si="96">IF(CE131,VLOOKUP(CE131,$CB$3:$CC$161,2,FALSE),"")</f>
        <v/>
      </c>
    </row>
    <row r="132" spans="1:84">
      <c r="A132" t="b">
        <f t="shared" si="91"/>
        <v>0</v>
      </c>
      <c r="C132" s="44" t="str">
        <f t="shared" si="84"/>
        <v>3E</v>
      </c>
      <c r="D132" s="45" t="str">
        <f>INDEX(Text!$E$2:$E$160,HEX2DEC(C132))</f>
        <v>Angel of Death</v>
      </c>
      <c r="E132" s="110"/>
      <c r="F132" s="111"/>
      <c r="G132" s="112">
        <v>1</v>
      </c>
      <c r="H132" s="113"/>
      <c r="I132" s="114"/>
      <c r="J132" s="131">
        <v>1</v>
      </c>
      <c r="K132" s="115"/>
      <c r="L132" s="115"/>
      <c r="M132" s="115"/>
      <c r="N132" s="115"/>
      <c r="O132" s="116">
        <f>MIN(15,INT('Static Data'!AR68/15))</f>
        <v>5</v>
      </c>
      <c r="P132" s="117">
        <f>MIN(15,INT('Static Data'!AT68/15))</f>
        <v>6</v>
      </c>
      <c r="Q132" s="118">
        <f>MIN(15,INT('Static Data'!AV68/15))</f>
        <v>8</v>
      </c>
      <c r="R132" s="119">
        <f>MIN(15,INT('Static Data'!AX68/15))</f>
        <v>9</v>
      </c>
      <c r="S132" s="120">
        <f>MIN(15,INT('Static Data'!AZ68/15))</f>
        <v>9</v>
      </c>
      <c r="T132" s="133">
        <v>1</v>
      </c>
      <c r="U132" s="121"/>
      <c r="V132" s="122"/>
      <c r="W132" s="121"/>
      <c r="X132" s="122"/>
      <c r="Y132" s="121"/>
      <c r="Z132" s="122"/>
      <c r="AA132" s="121"/>
      <c r="AB132" s="122"/>
      <c r="AC132" s="121"/>
      <c r="AD132" s="122"/>
      <c r="AE132" s="121"/>
      <c r="AF132" s="122"/>
      <c r="AG132" s="121"/>
      <c r="AH132" s="122"/>
      <c r="AI132" s="121"/>
      <c r="AJ132" s="121"/>
      <c r="AK132" s="51">
        <f t="shared" si="85"/>
        <v>0</v>
      </c>
      <c r="AL132" s="51">
        <f t="shared" si="92"/>
        <v>37</v>
      </c>
      <c r="AM132" s="51">
        <f t="shared" si="93"/>
        <v>0</v>
      </c>
      <c r="BL132" s="1" t="str">
        <f t="shared" ref="BL132:BL161" si="97">C132</f>
        <v>3E</v>
      </c>
      <c r="BM132" s="1">
        <f>ROW()</f>
        <v>132</v>
      </c>
      <c r="BO132" s="1" t="str">
        <f t="shared" ref="BO132:BO161" si="98">C132</f>
        <v>3E</v>
      </c>
      <c r="BP132" s="1" t="str">
        <f t="shared" ref="BP132:BP161" si="99">DEC2HEX(MAX(1,T132)-1,2)</f>
        <v>00</v>
      </c>
      <c r="BQ132" s="1" t="str">
        <f t="shared" si="81"/>
        <v>0000</v>
      </c>
      <c r="BR132" s="1" t="str">
        <f t="shared" si="82"/>
        <v>0000</v>
      </c>
      <c r="BS132" s="43" t="str">
        <f t="shared" si="94"/>
        <v>0000</v>
      </c>
      <c r="BT132" s="1" t="str">
        <f t="shared" ref="BT132:BT161" si="100">DEC2HEX(P132,1)&amp;DEC2HEX(O132,1)</f>
        <v>65</v>
      </c>
      <c r="BU132" s="1" t="str">
        <f t="shared" ref="BU132:BU161" si="101">DEC2HEX(R132,1)&amp;DEC2HEX(Q132,1)</f>
        <v>98</v>
      </c>
      <c r="BV132" s="1" t="str">
        <f t="shared" ref="BV132:BV161" si="102">BIN2HEX(IF(ISBLANK(N132),0,1)&amp;IF(ISBLANK(M132),0,1)&amp;IF(ISBLANK(L132),0,1)&amp;IF(ISBLANK(K132),0,1),1)&amp;DEC2HEX(S132,1)</f>
        <v>09</v>
      </c>
      <c r="BW132" s="43" t="str">
        <f t="shared" ref="BW132:BW161" si="103">BIN2HEX(DEC2BIN(MAX(1,J132)-1,5)&amp;IF(ISBLANK(I132),0,1)&amp;IF(ISBLANK(H132),0,1)&amp;IF(ISBLANK(G132),0,1),2)</f>
        <v>01</v>
      </c>
      <c r="BY132" t="str">
        <f t="shared" si="83"/>
        <v>0000</v>
      </c>
      <c r="BZ132" t="str">
        <f t="shared" ref="BZ132:BZ161" si="104">DEC2HEX(F132,4)</f>
        <v>0000</v>
      </c>
      <c r="CB132" s="1">
        <f t="shared" si="95"/>
        <v>59</v>
      </c>
      <c r="CC132" s="9" t="str">
        <f t="shared" ref="CC132:CC161" si="105">BO132&amp;BP132&amp;BQ132&amp;BR132&amp;BS132&amp;BT132&amp;BU132&amp;BV132&amp;BW132</f>
        <v>3E0000000000000065980901</v>
      </c>
      <c r="CE132" s="1">
        <f t="shared" ref="CE132:CE161" si="106">IF(ROW()-2&lt;=$CE$2,ROW()-2,0)</f>
        <v>0</v>
      </c>
      <c r="CF132" t="str">
        <f t="shared" si="96"/>
        <v/>
      </c>
    </row>
    <row r="133" spans="1:84">
      <c r="A133" t="b">
        <f t="shared" si="91"/>
        <v>0</v>
      </c>
      <c r="C133" s="44" t="str">
        <f t="shared" si="84"/>
        <v>3F</v>
      </c>
      <c r="D133" s="45" t="str">
        <f>INDEX(Text!$E$2:$E$160,HEX2DEC(C133))</f>
        <v>Archer</v>
      </c>
      <c r="E133" s="110"/>
      <c r="F133" s="111"/>
      <c r="G133" s="112">
        <v>1</v>
      </c>
      <c r="H133" s="113"/>
      <c r="I133" s="114"/>
      <c r="J133" s="131">
        <v>1</v>
      </c>
      <c r="K133" s="115"/>
      <c r="L133" s="115"/>
      <c r="M133" s="115"/>
      <c r="N133" s="115"/>
      <c r="O133" s="116">
        <f>MIN(15,INT('Static Data'!AR69/15))</f>
        <v>7</v>
      </c>
      <c r="P133" s="117">
        <f>MIN(15,INT('Static Data'!AT69/15))</f>
        <v>4</v>
      </c>
      <c r="Q133" s="118">
        <f>MIN(15,INT('Static Data'!AV69/15))</f>
        <v>7</v>
      </c>
      <c r="R133" s="119">
        <f>MIN(15,INT('Static Data'!AX69/15))</f>
        <v>7</v>
      </c>
      <c r="S133" s="120">
        <f>MIN(15,INT('Static Data'!AZ69/15))</f>
        <v>5</v>
      </c>
      <c r="T133" s="133">
        <v>1</v>
      </c>
      <c r="U133" s="121"/>
      <c r="V133" s="122"/>
      <c r="W133" s="121"/>
      <c r="X133" s="122"/>
      <c r="Y133" s="121"/>
      <c r="Z133" s="122"/>
      <c r="AA133" s="121"/>
      <c r="AB133" s="122"/>
      <c r="AC133" s="121"/>
      <c r="AD133" s="122"/>
      <c r="AE133" s="121"/>
      <c r="AF133" s="122"/>
      <c r="AG133" s="121"/>
      <c r="AH133" s="122"/>
      <c r="AI133" s="121"/>
      <c r="AJ133" s="121"/>
      <c r="AK133" s="51">
        <f t="shared" si="85"/>
        <v>0</v>
      </c>
      <c r="AL133" s="51">
        <f t="shared" si="92"/>
        <v>30</v>
      </c>
      <c r="AM133" s="51">
        <f t="shared" si="93"/>
        <v>0</v>
      </c>
      <c r="BL133" s="1" t="str">
        <f t="shared" si="97"/>
        <v>3F</v>
      </c>
      <c r="BM133" s="1">
        <f>ROW()</f>
        <v>133</v>
      </c>
      <c r="BO133" s="1" t="str">
        <f t="shared" si="98"/>
        <v>3F</v>
      </c>
      <c r="BP133" s="1" t="str">
        <f t="shared" si="99"/>
        <v>00</v>
      </c>
      <c r="BQ133" s="1" t="str">
        <f t="shared" si="81"/>
        <v>0000</v>
      </c>
      <c r="BR133" s="1" t="str">
        <f t="shared" si="82"/>
        <v>0000</v>
      </c>
      <c r="BS133" s="43" t="str">
        <f t="shared" si="94"/>
        <v>0000</v>
      </c>
      <c r="BT133" s="1" t="str">
        <f t="shared" si="100"/>
        <v>47</v>
      </c>
      <c r="BU133" s="1" t="str">
        <f t="shared" si="101"/>
        <v>77</v>
      </c>
      <c r="BV133" s="1" t="str">
        <f t="shared" si="102"/>
        <v>05</v>
      </c>
      <c r="BW133" s="43" t="str">
        <f t="shared" si="103"/>
        <v>01</v>
      </c>
      <c r="BY133" t="str">
        <f t="shared" si="83"/>
        <v>0000</v>
      </c>
      <c r="BZ133" t="str">
        <f t="shared" si="104"/>
        <v>0000</v>
      </c>
      <c r="CB133" s="1">
        <f t="shared" si="95"/>
        <v>59</v>
      </c>
      <c r="CC133" s="9" t="str">
        <f t="shared" si="105"/>
        <v>3F0000000000000047770501</v>
      </c>
      <c r="CE133" s="1">
        <f t="shared" si="106"/>
        <v>0</v>
      </c>
      <c r="CF133" t="str">
        <f t="shared" si="96"/>
        <v/>
      </c>
    </row>
    <row r="134" spans="1:84">
      <c r="A134" t="b">
        <f t="shared" si="91"/>
        <v>0</v>
      </c>
      <c r="C134" s="44" t="str">
        <f t="shared" si="84"/>
        <v>40</v>
      </c>
      <c r="D134" s="45" t="str">
        <f>INDEX(Text!$E$2:$E$160,HEX2DEC(C134))</f>
        <v>Regulator</v>
      </c>
      <c r="E134" s="110"/>
      <c r="F134" s="111"/>
      <c r="G134" s="112">
        <v>1</v>
      </c>
      <c r="H134" s="113"/>
      <c r="I134" s="114"/>
      <c r="J134" s="131">
        <v>1</v>
      </c>
      <c r="K134" s="115"/>
      <c r="L134" s="115"/>
      <c r="M134" s="115"/>
      <c r="N134" s="115"/>
      <c r="O134" s="116">
        <f>MIN(15,INT('Static Data'!AR70/15))</f>
        <v>5</v>
      </c>
      <c r="P134" s="117">
        <f>MIN(15,INT('Static Data'!AT70/15))</f>
        <v>5</v>
      </c>
      <c r="Q134" s="118">
        <f>MIN(15,INT('Static Data'!AV70/15))</f>
        <v>9</v>
      </c>
      <c r="R134" s="119">
        <f>MIN(15,INT('Static Data'!AX70/15))</f>
        <v>9</v>
      </c>
      <c r="S134" s="120">
        <f>MIN(15,INT('Static Data'!AZ70/15))</f>
        <v>8</v>
      </c>
      <c r="T134" s="133">
        <v>1</v>
      </c>
      <c r="U134" s="121"/>
      <c r="V134" s="122"/>
      <c r="W134" s="121"/>
      <c r="X134" s="122"/>
      <c r="Y134" s="121"/>
      <c r="Z134" s="122"/>
      <c r="AA134" s="121"/>
      <c r="AB134" s="122"/>
      <c r="AC134" s="121"/>
      <c r="AD134" s="122"/>
      <c r="AE134" s="121"/>
      <c r="AF134" s="122"/>
      <c r="AG134" s="121"/>
      <c r="AH134" s="122"/>
      <c r="AI134" s="121"/>
      <c r="AJ134" s="121"/>
      <c r="AK134" s="51">
        <f t="shared" si="85"/>
        <v>0</v>
      </c>
      <c r="AL134" s="51">
        <f t="shared" si="92"/>
        <v>36</v>
      </c>
      <c r="AM134" s="51">
        <f t="shared" si="93"/>
        <v>0</v>
      </c>
      <c r="BL134" s="1" t="str">
        <f t="shared" si="97"/>
        <v>40</v>
      </c>
      <c r="BM134" s="1">
        <f>ROW()</f>
        <v>134</v>
      </c>
      <c r="BO134" s="1" t="str">
        <f t="shared" si="98"/>
        <v>40</v>
      </c>
      <c r="BP134" s="1" t="str">
        <f t="shared" si="99"/>
        <v>00</v>
      </c>
      <c r="BQ134" s="1" t="str">
        <f t="shared" si="81"/>
        <v>0000</v>
      </c>
      <c r="BR134" s="1" t="str">
        <f t="shared" si="82"/>
        <v>0000</v>
      </c>
      <c r="BS134" s="43" t="str">
        <f t="shared" si="94"/>
        <v>0000</v>
      </c>
      <c r="BT134" s="1" t="str">
        <f t="shared" si="100"/>
        <v>55</v>
      </c>
      <c r="BU134" s="1" t="str">
        <f t="shared" si="101"/>
        <v>99</v>
      </c>
      <c r="BV134" s="1" t="str">
        <f t="shared" si="102"/>
        <v>08</v>
      </c>
      <c r="BW134" s="43" t="str">
        <f t="shared" si="103"/>
        <v>01</v>
      </c>
      <c r="BY134" t="str">
        <f t="shared" si="83"/>
        <v>0000</v>
      </c>
      <c r="BZ134" t="str">
        <f t="shared" si="104"/>
        <v>0000</v>
      </c>
      <c r="CB134" s="1">
        <f t="shared" si="95"/>
        <v>59</v>
      </c>
      <c r="CC134" s="9" t="str">
        <f t="shared" si="105"/>
        <v>400000000000000055990801</v>
      </c>
      <c r="CE134" s="1">
        <f t="shared" si="106"/>
        <v>0</v>
      </c>
      <c r="CF134" t="str">
        <f t="shared" si="96"/>
        <v/>
      </c>
    </row>
    <row r="135" spans="1:84">
      <c r="A135" t="b">
        <f t="shared" si="91"/>
        <v>0</v>
      </c>
      <c r="C135" s="44" t="str">
        <f t="shared" si="84"/>
        <v>41</v>
      </c>
      <c r="D135" s="45" t="str">
        <f>INDEX(Text!$E$2:$E$160,HEX2DEC(C135))</f>
        <v>Holy Angel</v>
      </c>
      <c r="E135" s="110"/>
      <c r="F135" s="111"/>
      <c r="G135" s="112"/>
      <c r="H135" s="113"/>
      <c r="I135" s="114">
        <v>1</v>
      </c>
      <c r="J135" s="131">
        <v>1</v>
      </c>
      <c r="K135" s="115"/>
      <c r="L135" s="115"/>
      <c r="M135" s="115"/>
      <c r="N135" s="115"/>
      <c r="O135" s="116">
        <f>MIN(15,INT('Static Data'!AR71/15))</f>
        <v>4</v>
      </c>
      <c r="P135" s="117">
        <f>MIN(15,INT('Static Data'!AT71/15))</f>
        <v>6</v>
      </c>
      <c r="Q135" s="118">
        <f>MIN(15,INT('Static Data'!AV71/15))</f>
        <v>7</v>
      </c>
      <c r="R135" s="119">
        <f>MIN(15,INT('Static Data'!AX71/15))</f>
        <v>7</v>
      </c>
      <c r="S135" s="120">
        <f>MIN(15,INT('Static Data'!AZ71/15))</f>
        <v>8</v>
      </c>
      <c r="T135" s="133">
        <v>1</v>
      </c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51">
        <f t="shared" si="85"/>
        <v>0</v>
      </c>
      <c r="AL135" s="51">
        <f t="shared" si="92"/>
        <v>32</v>
      </c>
      <c r="AM135" s="51">
        <f t="shared" si="93"/>
        <v>0</v>
      </c>
      <c r="BL135" s="1" t="str">
        <f t="shared" si="97"/>
        <v>41</v>
      </c>
      <c r="BM135" s="1">
        <f>ROW()</f>
        <v>135</v>
      </c>
      <c r="BO135" s="1" t="str">
        <f t="shared" si="98"/>
        <v>41</v>
      </c>
      <c r="BP135" s="1" t="str">
        <f t="shared" si="99"/>
        <v>00</v>
      </c>
      <c r="BQ135" s="1" t="str">
        <f t="shared" ref="BQ135:BQ161" si="107">RIGHT(BY135,2)&amp;LEFT(BY135,2)</f>
        <v>0000</v>
      </c>
      <c r="BR135" s="1" t="str">
        <f t="shared" ref="BR135:BR161" si="108">RIGHT(BZ135,2)&amp;LEFT(BZ135,2)</f>
        <v>0000</v>
      </c>
      <c r="BS135" s="43" t="str">
        <f t="shared" si="94"/>
        <v>0000</v>
      </c>
      <c r="BT135" s="1" t="str">
        <f t="shared" si="100"/>
        <v>64</v>
      </c>
      <c r="BU135" s="1" t="str">
        <f t="shared" si="101"/>
        <v>77</v>
      </c>
      <c r="BV135" s="1" t="str">
        <f t="shared" si="102"/>
        <v>08</v>
      </c>
      <c r="BW135" s="43" t="str">
        <f t="shared" si="103"/>
        <v>04</v>
      </c>
      <c r="BY135" t="str">
        <f t="shared" ref="BY135:BY161" si="109">DEC2HEX(E135/100,4)</f>
        <v>0000</v>
      </c>
      <c r="BZ135" t="str">
        <f t="shared" si="104"/>
        <v>0000</v>
      </c>
      <c r="CB135" s="1">
        <f t="shared" si="95"/>
        <v>59</v>
      </c>
      <c r="CC135" s="9" t="str">
        <f t="shared" si="105"/>
        <v>410000000000000064770804</v>
      </c>
      <c r="CE135" s="1">
        <f t="shared" si="106"/>
        <v>0</v>
      </c>
      <c r="CF135" t="str">
        <f t="shared" si="96"/>
        <v/>
      </c>
    </row>
    <row r="136" spans="1:84">
      <c r="A136" t="b">
        <f t="shared" si="91"/>
        <v>0</v>
      </c>
      <c r="C136" s="44" t="str">
        <f t="shared" ref="C136:C161" si="110">DEC2HEX(HEX2DEC(C135)+1,2)</f>
        <v>42</v>
      </c>
      <c r="D136" s="45" t="str">
        <f>INDEX(Text!$E$2:$E$160,HEX2DEC(C136))</f>
        <v>Wizard</v>
      </c>
      <c r="E136" s="110"/>
      <c r="F136" s="111"/>
      <c r="G136" s="112">
        <v>1</v>
      </c>
      <c r="H136" s="113"/>
      <c r="I136" s="114"/>
      <c r="J136" s="131">
        <v>1</v>
      </c>
      <c r="K136" s="115"/>
      <c r="L136" s="115"/>
      <c r="M136" s="115"/>
      <c r="N136" s="115"/>
      <c r="O136" s="116">
        <f>MIN(15,INT('Static Data'!AR72/15))</f>
        <v>6</v>
      </c>
      <c r="P136" s="117">
        <f>MIN(15,INT('Static Data'!AT72/15))</f>
        <v>8</v>
      </c>
      <c r="Q136" s="118">
        <f>MIN(15,INT('Static Data'!AV72/15))</f>
        <v>7</v>
      </c>
      <c r="R136" s="119">
        <f>MIN(15,INT('Static Data'!AX72/15))</f>
        <v>4</v>
      </c>
      <c r="S136" s="120">
        <f>MIN(15,INT('Static Data'!AZ72/15))</f>
        <v>10</v>
      </c>
      <c r="T136" s="133">
        <v>1</v>
      </c>
      <c r="U136" s="121"/>
      <c r="V136" s="122"/>
      <c r="W136" s="121"/>
      <c r="X136" s="122"/>
      <c r="Y136" s="121"/>
      <c r="Z136" s="122"/>
      <c r="AA136" s="121"/>
      <c r="AB136" s="122"/>
      <c r="AC136" s="121"/>
      <c r="AD136" s="122"/>
      <c r="AE136" s="121"/>
      <c r="AF136" s="122"/>
      <c r="AG136" s="121"/>
      <c r="AH136" s="122"/>
      <c r="AI136" s="121"/>
      <c r="AJ136" s="121"/>
      <c r="AK136" s="51">
        <f t="shared" si="85"/>
        <v>0</v>
      </c>
      <c r="AL136" s="51">
        <f t="shared" si="92"/>
        <v>35</v>
      </c>
      <c r="AM136" s="51">
        <f t="shared" si="93"/>
        <v>0</v>
      </c>
      <c r="BL136" s="1" t="str">
        <f t="shared" si="97"/>
        <v>42</v>
      </c>
      <c r="BM136" s="1">
        <f>ROW()</f>
        <v>136</v>
      </c>
      <c r="BO136" s="1" t="str">
        <f t="shared" si="98"/>
        <v>42</v>
      </c>
      <c r="BP136" s="1" t="str">
        <f t="shared" si="99"/>
        <v>00</v>
      </c>
      <c r="BQ136" s="1" t="str">
        <f t="shared" si="107"/>
        <v>0000</v>
      </c>
      <c r="BR136" s="1" t="str">
        <f t="shared" si="108"/>
        <v>0000</v>
      </c>
      <c r="BS136" s="43" t="str">
        <f t="shared" si="94"/>
        <v>0000</v>
      </c>
      <c r="BT136" s="1" t="str">
        <f t="shared" si="100"/>
        <v>86</v>
      </c>
      <c r="BU136" s="1" t="str">
        <f t="shared" si="101"/>
        <v>47</v>
      </c>
      <c r="BV136" s="1" t="str">
        <f t="shared" si="102"/>
        <v>0A</v>
      </c>
      <c r="BW136" s="43" t="str">
        <f t="shared" si="103"/>
        <v>01</v>
      </c>
      <c r="BY136" t="str">
        <f t="shared" si="109"/>
        <v>0000</v>
      </c>
      <c r="BZ136" t="str">
        <f t="shared" si="104"/>
        <v>0000</v>
      </c>
      <c r="CB136" s="1">
        <f t="shared" si="95"/>
        <v>59</v>
      </c>
      <c r="CC136" s="9" t="str">
        <f t="shared" si="105"/>
        <v>420000000000000086470A01</v>
      </c>
      <c r="CE136" s="1">
        <f t="shared" si="106"/>
        <v>0</v>
      </c>
      <c r="CF136" t="str">
        <f t="shared" si="96"/>
        <v/>
      </c>
    </row>
    <row r="137" spans="1:84">
      <c r="A137" t="b">
        <f t="shared" si="91"/>
        <v>0</v>
      </c>
      <c r="C137" s="44" t="str">
        <f t="shared" si="110"/>
        <v>43</v>
      </c>
      <c r="D137" s="45" t="str">
        <f>INDEX(Text!$E$2:$E$160,HEX2DEC(C137))</f>
        <v>Impure King</v>
      </c>
      <c r="E137" s="110"/>
      <c r="F137" s="111"/>
      <c r="G137" s="112"/>
      <c r="H137" s="113"/>
      <c r="I137" s="114">
        <v>1</v>
      </c>
      <c r="J137" s="131">
        <v>1</v>
      </c>
      <c r="K137" s="115"/>
      <c r="L137" s="115"/>
      <c r="M137" s="115"/>
      <c r="N137" s="115"/>
      <c r="O137" s="116">
        <f>MIN(15,INT('Static Data'!AR73/15))</f>
        <v>3</v>
      </c>
      <c r="P137" s="117">
        <f>MIN(15,INT('Static Data'!AT73/15))</f>
        <v>6</v>
      </c>
      <c r="Q137" s="118">
        <f>MIN(15,INT('Static Data'!AV73/15))</f>
        <v>8</v>
      </c>
      <c r="R137" s="119">
        <f>MIN(15,INT('Static Data'!AX73/15))</f>
        <v>9</v>
      </c>
      <c r="S137" s="120">
        <f>MIN(15,INT('Static Data'!AZ73/15))</f>
        <v>8</v>
      </c>
      <c r="T137" s="133">
        <v>1</v>
      </c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51">
        <f t="shared" si="85"/>
        <v>0</v>
      </c>
      <c r="AL137" s="51">
        <f t="shared" si="92"/>
        <v>34</v>
      </c>
      <c r="AM137" s="51">
        <f t="shared" si="93"/>
        <v>0</v>
      </c>
      <c r="BL137" s="1" t="str">
        <f t="shared" si="97"/>
        <v>43</v>
      </c>
      <c r="BM137" s="1">
        <f>ROW()</f>
        <v>137</v>
      </c>
      <c r="BO137" s="1" t="str">
        <f t="shared" si="98"/>
        <v>43</v>
      </c>
      <c r="BP137" s="1" t="str">
        <f t="shared" si="99"/>
        <v>00</v>
      </c>
      <c r="BQ137" s="1" t="str">
        <f t="shared" si="107"/>
        <v>0000</v>
      </c>
      <c r="BR137" s="1" t="str">
        <f t="shared" si="108"/>
        <v>0000</v>
      </c>
      <c r="BS137" s="43" t="str">
        <f t="shared" si="94"/>
        <v>0000</v>
      </c>
      <c r="BT137" s="1" t="str">
        <f t="shared" si="100"/>
        <v>63</v>
      </c>
      <c r="BU137" s="1" t="str">
        <f t="shared" si="101"/>
        <v>98</v>
      </c>
      <c r="BV137" s="1" t="str">
        <f t="shared" si="102"/>
        <v>08</v>
      </c>
      <c r="BW137" s="43" t="str">
        <f t="shared" si="103"/>
        <v>04</v>
      </c>
      <c r="BY137" t="str">
        <f t="shared" si="109"/>
        <v>0000</v>
      </c>
      <c r="BZ137" t="str">
        <f t="shared" si="104"/>
        <v>0000</v>
      </c>
      <c r="CB137" s="1">
        <f t="shared" si="95"/>
        <v>59</v>
      </c>
      <c r="CC137" s="9" t="str">
        <f t="shared" si="105"/>
        <v>430000000000000063980804</v>
      </c>
      <c r="CE137" s="1">
        <f t="shared" si="106"/>
        <v>0</v>
      </c>
      <c r="CF137" t="str">
        <f t="shared" si="96"/>
        <v/>
      </c>
    </row>
    <row r="138" spans="1:84">
      <c r="A138" t="b">
        <f t="shared" si="91"/>
        <v>0</v>
      </c>
      <c r="C138" s="44" t="str">
        <f t="shared" si="110"/>
        <v>44</v>
      </c>
      <c r="D138" s="45" t="str">
        <f>INDEX(Text!$E$2:$E$160,HEX2DEC(C138))</f>
        <v>Time Mage</v>
      </c>
      <c r="E138" s="110"/>
      <c r="F138" s="111"/>
      <c r="G138" s="112"/>
      <c r="H138" s="113">
        <v>1</v>
      </c>
      <c r="I138" s="114"/>
      <c r="J138" s="131">
        <v>1</v>
      </c>
      <c r="K138" s="115"/>
      <c r="L138" s="115"/>
      <c r="M138" s="115"/>
      <c r="N138" s="115"/>
      <c r="O138" s="116">
        <f>MIN(15,INT('Static Data'!AR74/15))</f>
        <v>6</v>
      </c>
      <c r="P138" s="117">
        <f>MIN(15,INT('Static Data'!AT74/15))</f>
        <v>8</v>
      </c>
      <c r="Q138" s="118">
        <f>MIN(15,INT('Static Data'!AV74/15))</f>
        <v>7</v>
      </c>
      <c r="R138" s="119">
        <f>MIN(15,INT('Static Data'!AX74/15))</f>
        <v>3</v>
      </c>
      <c r="S138" s="120">
        <f>MIN(15,INT('Static Data'!AZ74/15))</f>
        <v>9</v>
      </c>
      <c r="T138" s="133">
        <v>1</v>
      </c>
      <c r="U138" s="121"/>
      <c r="V138" s="122"/>
      <c r="W138" s="121"/>
      <c r="X138" s="122"/>
      <c r="Y138" s="121"/>
      <c r="Z138" s="122"/>
      <c r="AA138" s="121"/>
      <c r="AB138" s="122"/>
      <c r="AC138" s="121"/>
      <c r="AD138" s="122"/>
      <c r="AE138" s="121"/>
      <c r="AF138" s="122"/>
      <c r="AG138" s="121"/>
      <c r="AH138" s="122"/>
      <c r="AI138" s="121"/>
      <c r="AJ138" s="121"/>
      <c r="AK138" s="51">
        <f t="shared" si="85"/>
        <v>0</v>
      </c>
      <c r="AL138" s="51">
        <f t="shared" si="92"/>
        <v>33</v>
      </c>
      <c r="AM138" s="51">
        <f t="shared" si="93"/>
        <v>0</v>
      </c>
      <c r="BL138" s="1" t="str">
        <f t="shared" si="97"/>
        <v>44</v>
      </c>
      <c r="BM138" s="1">
        <f>ROW()</f>
        <v>138</v>
      </c>
      <c r="BO138" s="1" t="str">
        <f t="shared" si="98"/>
        <v>44</v>
      </c>
      <c r="BP138" s="1" t="str">
        <f t="shared" si="99"/>
        <v>00</v>
      </c>
      <c r="BQ138" s="1" t="str">
        <f t="shared" si="107"/>
        <v>0000</v>
      </c>
      <c r="BR138" s="1" t="str">
        <f t="shared" si="108"/>
        <v>0000</v>
      </c>
      <c r="BS138" s="43" t="str">
        <f t="shared" si="94"/>
        <v>0000</v>
      </c>
      <c r="BT138" s="1" t="str">
        <f t="shared" si="100"/>
        <v>86</v>
      </c>
      <c r="BU138" s="1" t="str">
        <f t="shared" si="101"/>
        <v>37</v>
      </c>
      <c r="BV138" s="1" t="str">
        <f t="shared" si="102"/>
        <v>09</v>
      </c>
      <c r="BW138" s="43" t="str">
        <f t="shared" si="103"/>
        <v>02</v>
      </c>
      <c r="BY138" t="str">
        <f t="shared" si="109"/>
        <v>0000</v>
      </c>
      <c r="BZ138" t="str">
        <f t="shared" si="104"/>
        <v>0000</v>
      </c>
      <c r="CB138" s="1">
        <f t="shared" si="95"/>
        <v>59</v>
      </c>
      <c r="CC138" s="9" t="str">
        <f t="shared" si="105"/>
        <v>440000000000000086370902</v>
      </c>
      <c r="CE138" s="1">
        <f t="shared" si="106"/>
        <v>0</v>
      </c>
      <c r="CF138" t="str">
        <f t="shared" si="96"/>
        <v/>
      </c>
    </row>
    <row r="139" spans="1:84">
      <c r="A139" t="b">
        <f t="shared" si="91"/>
        <v>0</v>
      </c>
      <c r="C139" s="44" t="str">
        <f t="shared" si="110"/>
        <v>45</v>
      </c>
      <c r="D139" s="45" t="str">
        <f>INDEX(Text!$E$2:$E$160,HEX2DEC(C139))</f>
        <v>Ghost of Fury</v>
      </c>
      <c r="E139" s="110"/>
      <c r="F139" s="111"/>
      <c r="G139" s="112"/>
      <c r="H139" s="113"/>
      <c r="I139" s="114"/>
      <c r="J139" s="131">
        <v>1</v>
      </c>
      <c r="K139" s="115"/>
      <c r="L139" s="115"/>
      <c r="M139" s="115"/>
      <c r="N139" s="115"/>
      <c r="O139" s="116">
        <f>MIN(15,INT('Static Data'!AR75/15))</f>
        <v>6</v>
      </c>
      <c r="P139" s="117">
        <f>MIN(15,INT('Static Data'!AT75/15))</f>
        <v>6</v>
      </c>
      <c r="Q139" s="118">
        <f>MIN(15,INT('Static Data'!AV75/15))</f>
        <v>10</v>
      </c>
      <c r="R139" s="119">
        <f>MIN(15,INT('Static Data'!AX75/15))</f>
        <v>9</v>
      </c>
      <c r="S139" s="120">
        <f>MIN(15,INT('Static Data'!AZ75/15))</f>
        <v>7</v>
      </c>
      <c r="T139" s="133">
        <v>1</v>
      </c>
      <c r="U139" s="121"/>
      <c r="V139" s="122"/>
      <c r="W139" s="121"/>
      <c r="X139" s="122"/>
      <c r="Y139" s="121"/>
      <c r="Z139" s="122"/>
      <c r="AA139" s="121"/>
      <c r="AB139" s="122"/>
      <c r="AC139" s="121"/>
      <c r="AD139" s="122"/>
      <c r="AE139" s="121"/>
      <c r="AF139" s="122"/>
      <c r="AG139" s="121"/>
      <c r="AH139" s="122"/>
      <c r="AI139" s="121"/>
      <c r="AJ139" s="121"/>
      <c r="AK139" s="51">
        <f t="shared" si="85"/>
        <v>0</v>
      </c>
      <c r="AL139" s="51">
        <f t="shared" si="92"/>
        <v>38</v>
      </c>
      <c r="AM139" s="51">
        <f t="shared" si="93"/>
        <v>0</v>
      </c>
      <c r="BL139" s="1" t="str">
        <f t="shared" si="97"/>
        <v>45</v>
      </c>
      <c r="BM139" s="1">
        <f>ROW()</f>
        <v>139</v>
      </c>
      <c r="BO139" s="1" t="str">
        <f t="shared" si="98"/>
        <v>45</v>
      </c>
      <c r="BP139" s="1" t="str">
        <f t="shared" si="99"/>
        <v>00</v>
      </c>
      <c r="BQ139" s="1" t="str">
        <f t="shared" si="107"/>
        <v>0000</v>
      </c>
      <c r="BR139" s="1" t="str">
        <f t="shared" si="108"/>
        <v>0000</v>
      </c>
      <c r="BS139" s="43" t="str">
        <f t="shared" si="94"/>
        <v>0000</v>
      </c>
      <c r="BT139" s="1" t="str">
        <f t="shared" si="100"/>
        <v>66</v>
      </c>
      <c r="BU139" s="1" t="str">
        <f t="shared" si="101"/>
        <v>9A</v>
      </c>
      <c r="BV139" s="1" t="str">
        <f t="shared" si="102"/>
        <v>07</v>
      </c>
      <c r="BW139" s="43" t="str">
        <f t="shared" si="103"/>
        <v>00</v>
      </c>
      <c r="BY139" t="str">
        <f t="shared" si="109"/>
        <v>0000</v>
      </c>
      <c r="BZ139" t="str">
        <f t="shared" si="104"/>
        <v>0000</v>
      </c>
      <c r="CB139" s="1">
        <f t="shared" si="95"/>
        <v>59</v>
      </c>
      <c r="CC139" s="9" t="str">
        <f t="shared" si="105"/>
        <v>4500000000000000669A0700</v>
      </c>
      <c r="CE139" s="1">
        <f t="shared" si="106"/>
        <v>0</v>
      </c>
      <c r="CF139" t="str">
        <f t="shared" si="96"/>
        <v/>
      </c>
    </row>
    <row r="140" spans="1:84">
      <c r="A140" t="b">
        <f t="shared" si="91"/>
        <v>0</v>
      </c>
      <c r="C140" s="44" t="str">
        <f t="shared" si="110"/>
        <v>46</v>
      </c>
      <c r="D140" s="45" t="str">
        <f>INDEX(Text!$E$2:$E$160,HEX2DEC(C140))</f>
        <v>Oracle</v>
      </c>
      <c r="E140" s="110"/>
      <c r="F140" s="111"/>
      <c r="G140" s="112">
        <v>1</v>
      </c>
      <c r="H140" s="113"/>
      <c r="I140" s="114"/>
      <c r="J140" s="131">
        <v>1</v>
      </c>
      <c r="K140" s="115"/>
      <c r="L140" s="115"/>
      <c r="M140" s="115"/>
      <c r="N140" s="115"/>
      <c r="O140" s="116">
        <f>MIN(15,INT('Static Data'!AR76/15))</f>
        <v>6</v>
      </c>
      <c r="P140" s="117">
        <f>MIN(15,INT('Static Data'!AT76/15))</f>
        <v>7</v>
      </c>
      <c r="Q140" s="118">
        <f>MIN(15,INT('Static Data'!AV76/15))</f>
        <v>7</v>
      </c>
      <c r="R140" s="119">
        <f>MIN(15,INT('Static Data'!AX76/15))</f>
        <v>3</v>
      </c>
      <c r="S140" s="120">
        <f>MIN(15,INT('Static Data'!AZ76/15))</f>
        <v>8</v>
      </c>
      <c r="T140" s="133">
        <v>1</v>
      </c>
      <c r="U140" s="121"/>
      <c r="V140" s="122"/>
      <c r="W140" s="121"/>
      <c r="X140" s="122"/>
      <c r="Y140" s="121"/>
      <c r="Z140" s="122"/>
      <c r="AA140" s="121"/>
      <c r="AB140" s="122"/>
      <c r="AC140" s="121"/>
      <c r="AD140" s="122"/>
      <c r="AE140" s="121"/>
      <c r="AF140" s="122"/>
      <c r="AG140" s="121"/>
      <c r="AH140" s="122"/>
      <c r="AI140" s="121"/>
      <c r="AJ140" s="121"/>
      <c r="AK140" s="51">
        <f t="shared" si="85"/>
        <v>0</v>
      </c>
      <c r="AL140" s="51">
        <f t="shared" si="92"/>
        <v>31</v>
      </c>
      <c r="AM140" s="51">
        <f t="shared" si="93"/>
        <v>0</v>
      </c>
      <c r="BL140" s="1" t="str">
        <f t="shared" si="97"/>
        <v>46</v>
      </c>
      <c r="BM140" s="1">
        <f>ROW()</f>
        <v>140</v>
      </c>
      <c r="BO140" s="1" t="str">
        <f t="shared" si="98"/>
        <v>46</v>
      </c>
      <c r="BP140" s="1" t="str">
        <f t="shared" si="99"/>
        <v>00</v>
      </c>
      <c r="BQ140" s="1" t="str">
        <f t="shared" si="107"/>
        <v>0000</v>
      </c>
      <c r="BR140" s="1" t="str">
        <f t="shared" si="108"/>
        <v>0000</v>
      </c>
      <c r="BS140" s="43" t="str">
        <f t="shared" si="94"/>
        <v>0000</v>
      </c>
      <c r="BT140" s="1" t="str">
        <f t="shared" si="100"/>
        <v>76</v>
      </c>
      <c r="BU140" s="1" t="str">
        <f t="shared" si="101"/>
        <v>37</v>
      </c>
      <c r="BV140" s="1" t="str">
        <f t="shared" si="102"/>
        <v>08</v>
      </c>
      <c r="BW140" s="43" t="str">
        <f t="shared" si="103"/>
        <v>01</v>
      </c>
      <c r="BY140" t="str">
        <f t="shared" si="109"/>
        <v>0000</v>
      </c>
      <c r="BZ140" t="str">
        <f t="shared" si="104"/>
        <v>0000</v>
      </c>
      <c r="CB140" s="1">
        <f t="shared" si="95"/>
        <v>59</v>
      </c>
      <c r="CC140" s="9" t="str">
        <f t="shared" si="105"/>
        <v>460000000000000076370801</v>
      </c>
      <c r="CE140" s="1">
        <f t="shared" si="106"/>
        <v>0</v>
      </c>
      <c r="CF140" t="str">
        <f t="shared" si="96"/>
        <v/>
      </c>
    </row>
    <row r="141" spans="1:84">
      <c r="A141" t="b">
        <f t="shared" si="91"/>
        <v>0</v>
      </c>
      <c r="C141" s="44" t="str">
        <f t="shared" si="110"/>
        <v>47</v>
      </c>
      <c r="D141" s="45" t="str">
        <f>INDEX(Text!$E$2:$E$160,HEX2DEC(C141))</f>
        <v>Summoner</v>
      </c>
      <c r="E141" s="110"/>
      <c r="F141" s="111"/>
      <c r="G141" s="112"/>
      <c r="H141" s="113">
        <v>1</v>
      </c>
      <c r="I141" s="114"/>
      <c r="J141" s="131">
        <v>1</v>
      </c>
      <c r="K141" s="115"/>
      <c r="L141" s="115"/>
      <c r="M141" s="115"/>
      <c r="N141" s="115"/>
      <c r="O141" s="116">
        <f>MIN(15,INT('Static Data'!AR77/15))</f>
        <v>5</v>
      </c>
      <c r="P141" s="117">
        <f>MIN(15,INT('Static Data'!AT77/15))</f>
        <v>8</v>
      </c>
      <c r="Q141" s="118">
        <f>MIN(15,INT('Static Data'!AV77/15))</f>
        <v>6</v>
      </c>
      <c r="R141" s="119">
        <f>MIN(15,INT('Static Data'!AX77/15))</f>
        <v>3</v>
      </c>
      <c r="S141" s="120">
        <f>MIN(15,INT('Static Data'!AZ77/15))</f>
        <v>8</v>
      </c>
      <c r="T141" s="133">
        <v>1</v>
      </c>
      <c r="U141" s="121"/>
      <c r="V141" s="122"/>
      <c r="W141" s="121"/>
      <c r="X141" s="122"/>
      <c r="Y141" s="121"/>
      <c r="Z141" s="122"/>
      <c r="AA141" s="121"/>
      <c r="AB141" s="122"/>
      <c r="AC141" s="121"/>
      <c r="AD141" s="122"/>
      <c r="AE141" s="121"/>
      <c r="AF141" s="122"/>
      <c r="AG141" s="121"/>
      <c r="AH141" s="122"/>
      <c r="AI141" s="121"/>
      <c r="AJ141" s="121"/>
      <c r="AK141" s="51">
        <f t="shared" si="85"/>
        <v>0</v>
      </c>
      <c r="AL141" s="51">
        <f t="shared" si="92"/>
        <v>30</v>
      </c>
      <c r="AM141" s="51">
        <f t="shared" si="93"/>
        <v>0</v>
      </c>
      <c r="BL141" s="1" t="str">
        <f t="shared" si="97"/>
        <v>47</v>
      </c>
      <c r="BM141" s="1">
        <f>ROW()</f>
        <v>141</v>
      </c>
      <c r="BO141" s="1" t="str">
        <f t="shared" si="98"/>
        <v>47</v>
      </c>
      <c r="BP141" s="1" t="str">
        <f t="shared" si="99"/>
        <v>00</v>
      </c>
      <c r="BQ141" s="1" t="str">
        <f t="shared" si="107"/>
        <v>0000</v>
      </c>
      <c r="BR141" s="1" t="str">
        <f t="shared" si="108"/>
        <v>0000</v>
      </c>
      <c r="BS141" s="43" t="str">
        <f t="shared" si="94"/>
        <v>0000</v>
      </c>
      <c r="BT141" s="1" t="str">
        <f t="shared" si="100"/>
        <v>85</v>
      </c>
      <c r="BU141" s="1" t="str">
        <f t="shared" si="101"/>
        <v>36</v>
      </c>
      <c r="BV141" s="1" t="str">
        <f t="shared" si="102"/>
        <v>08</v>
      </c>
      <c r="BW141" s="43" t="str">
        <f t="shared" si="103"/>
        <v>02</v>
      </c>
      <c r="BY141" t="str">
        <f t="shared" si="109"/>
        <v>0000</v>
      </c>
      <c r="BZ141" t="str">
        <f t="shared" si="104"/>
        <v>0000</v>
      </c>
      <c r="CB141" s="1">
        <f t="shared" si="95"/>
        <v>59</v>
      </c>
      <c r="CC141" s="9" t="str">
        <f t="shared" si="105"/>
        <v>470000000000000085360802</v>
      </c>
      <c r="CE141" s="1">
        <f t="shared" si="106"/>
        <v>0</v>
      </c>
      <c r="CF141" t="str">
        <f t="shared" si="96"/>
        <v/>
      </c>
    </row>
    <row r="142" spans="1:84">
      <c r="A142" t="b">
        <f t="shared" si="91"/>
        <v>0</v>
      </c>
      <c r="C142" s="44" t="str">
        <f t="shared" si="110"/>
        <v>48</v>
      </c>
      <c r="D142" s="45" t="str">
        <f>INDEX(Text!$E$2:$E$160,HEX2DEC(C142))</f>
        <v>Holy Dragon</v>
      </c>
      <c r="E142" s="110"/>
      <c r="F142" s="111"/>
      <c r="G142" s="112"/>
      <c r="H142" s="113"/>
      <c r="I142" s="114">
        <v>1</v>
      </c>
      <c r="J142" s="131">
        <v>1</v>
      </c>
      <c r="K142" s="115"/>
      <c r="L142" s="115"/>
      <c r="M142" s="115"/>
      <c r="N142" s="115"/>
      <c r="O142" s="116">
        <f>MIN(15,INT('Static Data'!AR146/15))</f>
        <v>6</v>
      </c>
      <c r="P142" s="138">
        <f>MIN(15,INT('Static Data'!AT146/15))</f>
        <v>10</v>
      </c>
      <c r="Q142" s="118">
        <f>MIN(15,INT('Static Data'!AV146/15))</f>
        <v>8</v>
      </c>
      <c r="R142" s="119">
        <f>MIN(15,INT('Static Data'!AX146/15))</f>
        <v>10</v>
      </c>
      <c r="S142" s="137">
        <f>MIN(15,INT('Static Data'!AZ146/15))</f>
        <v>6</v>
      </c>
      <c r="T142" s="133">
        <v>1</v>
      </c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51">
        <f t="shared" si="85"/>
        <v>0</v>
      </c>
      <c r="AL142" s="51">
        <f t="shared" si="92"/>
        <v>40</v>
      </c>
      <c r="AM142" s="51">
        <f t="shared" si="93"/>
        <v>0</v>
      </c>
      <c r="BL142" s="1" t="str">
        <f t="shared" si="97"/>
        <v>48</v>
      </c>
      <c r="BM142" s="1">
        <f>ROW()</f>
        <v>142</v>
      </c>
      <c r="BO142" s="1" t="str">
        <f t="shared" si="98"/>
        <v>48</v>
      </c>
      <c r="BP142" s="1" t="str">
        <f t="shared" si="99"/>
        <v>00</v>
      </c>
      <c r="BQ142" s="1" t="str">
        <f t="shared" si="107"/>
        <v>0000</v>
      </c>
      <c r="BR142" s="1" t="str">
        <f t="shared" si="108"/>
        <v>0000</v>
      </c>
      <c r="BS142" s="43" t="str">
        <f t="shared" si="94"/>
        <v>0000</v>
      </c>
      <c r="BT142" s="1" t="str">
        <f t="shared" si="100"/>
        <v>A6</v>
      </c>
      <c r="BU142" s="1" t="str">
        <f t="shared" si="101"/>
        <v>A8</v>
      </c>
      <c r="BV142" s="1" t="str">
        <f t="shared" si="102"/>
        <v>06</v>
      </c>
      <c r="BW142" s="43" t="str">
        <f t="shared" si="103"/>
        <v>04</v>
      </c>
      <c r="BY142" t="str">
        <f t="shared" si="109"/>
        <v>0000</v>
      </c>
      <c r="BZ142" t="str">
        <f t="shared" si="104"/>
        <v>0000</v>
      </c>
      <c r="CB142" s="1">
        <f t="shared" si="95"/>
        <v>59</v>
      </c>
      <c r="CC142" s="9" t="str">
        <f t="shared" si="105"/>
        <v>4800000000000000A6A80604</v>
      </c>
      <c r="CE142" s="1">
        <f t="shared" si="106"/>
        <v>0</v>
      </c>
      <c r="CF142" t="str">
        <f t="shared" si="96"/>
        <v/>
      </c>
    </row>
    <row r="143" spans="1:84">
      <c r="A143" t="b">
        <f t="shared" si="91"/>
        <v>0</v>
      </c>
      <c r="C143" s="44" t="str">
        <f t="shared" si="110"/>
        <v>49</v>
      </c>
      <c r="D143" s="45" t="str">
        <f>INDEX(Text!$E$2:$E$160,HEX2DEC(C143))</f>
        <v>Arch Angel</v>
      </c>
      <c r="E143" s="110"/>
      <c r="F143" s="111"/>
      <c r="G143" s="112"/>
      <c r="H143" s="113"/>
      <c r="I143" s="114">
        <v>1</v>
      </c>
      <c r="J143" s="131">
        <v>1</v>
      </c>
      <c r="K143" s="115"/>
      <c r="L143" s="115"/>
      <c r="M143" s="115"/>
      <c r="N143" s="115"/>
      <c r="O143" s="116">
        <f>MIN(15,INT('Static Data'!AR79/15))</f>
        <v>8</v>
      </c>
      <c r="P143" s="117">
        <f>MIN(15,INT('Static Data'!AT79/15))</f>
        <v>6</v>
      </c>
      <c r="Q143" s="118">
        <f>MIN(15,INT('Static Data'!AV79/15))</f>
        <v>10</v>
      </c>
      <c r="R143" s="119">
        <f>MIN(15,INT('Static Data'!AX79/15))</f>
        <v>8</v>
      </c>
      <c r="S143" s="120">
        <f>MIN(15,INT('Static Data'!AZ79/15))</f>
        <v>8</v>
      </c>
      <c r="T143" s="133">
        <v>1</v>
      </c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51">
        <f t="shared" si="85"/>
        <v>0</v>
      </c>
      <c r="AL143" s="51">
        <f t="shared" si="92"/>
        <v>40</v>
      </c>
      <c r="AM143" s="51">
        <f t="shared" si="93"/>
        <v>0</v>
      </c>
      <c r="BL143" s="1" t="str">
        <f t="shared" si="97"/>
        <v>49</v>
      </c>
      <c r="BM143" s="1">
        <f>ROW()</f>
        <v>143</v>
      </c>
      <c r="BO143" s="1" t="str">
        <f t="shared" si="98"/>
        <v>49</v>
      </c>
      <c r="BP143" s="1" t="str">
        <f t="shared" si="99"/>
        <v>00</v>
      </c>
      <c r="BQ143" s="1" t="str">
        <f t="shared" si="107"/>
        <v>0000</v>
      </c>
      <c r="BR143" s="1" t="str">
        <f t="shared" si="108"/>
        <v>0000</v>
      </c>
      <c r="BS143" s="43" t="str">
        <f t="shared" si="94"/>
        <v>0000</v>
      </c>
      <c r="BT143" s="1" t="str">
        <f t="shared" si="100"/>
        <v>68</v>
      </c>
      <c r="BU143" s="1" t="str">
        <f t="shared" si="101"/>
        <v>8A</v>
      </c>
      <c r="BV143" s="1" t="str">
        <f t="shared" si="102"/>
        <v>08</v>
      </c>
      <c r="BW143" s="43" t="str">
        <f t="shared" si="103"/>
        <v>04</v>
      </c>
      <c r="BY143" t="str">
        <f t="shared" si="109"/>
        <v>0000</v>
      </c>
      <c r="BZ143" t="str">
        <f t="shared" si="104"/>
        <v>0000</v>
      </c>
      <c r="CB143" s="1">
        <f t="shared" si="95"/>
        <v>59</v>
      </c>
      <c r="CC143" s="9" t="str">
        <f t="shared" si="105"/>
        <v>4900000000000000688A0804</v>
      </c>
      <c r="CE143" s="1">
        <f t="shared" si="106"/>
        <v>0</v>
      </c>
      <c r="CF143" t="str">
        <f t="shared" si="96"/>
        <v/>
      </c>
    </row>
    <row r="144" spans="1:84">
      <c r="A144" t="b">
        <f t="shared" si="91"/>
        <v>0</v>
      </c>
      <c r="C144" s="44" t="str">
        <f>"8E"</f>
        <v>8E</v>
      </c>
      <c r="D144" s="45" t="str">
        <f>INDEX(Text!$E$2:$E$160,HEX2DEC(C144))</f>
        <v/>
      </c>
      <c r="E144" s="110"/>
      <c r="F144" s="111"/>
      <c r="G144" s="112"/>
      <c r="H144" s="113"/>
      <c r="I144" s="114"/>
      <c r="J144" s="131">
        <v>1</v>
      </c>
      <c r="K144" s="115"/>
      <c r="L144" s="115"/>
      <c r="M144" s="115"/>
      <c r="N144" s="115"/>
      <c r="O144" s="116">
        <f>MIN(15,INT('Static Data'!AR148/15))</f>
        <v>6</v>
      </c>
      <c r="P144" s="117">
        <f>MIN(15,INT('Static Data'!AT148/15))</f>
        <v>6</v>
      </c>
      <c r="Q144" s="118">
        <f>MIN(15,INT('Static Data'!AV148/15))</f>
        <v>6</v>
      </c>
      <c r="R144" s="119">
        <f>MIN(15,INT('Static Data'!AX148/15))</f>
        <v>6</v>
      </c>
      <c r="S144" s="120">
        <f>MIN(15,INT('Static Data'!AZ148/15))</f>
        <v>6</v>
      </c>
      <c r="T144" s="133">
        <v>1</v>
      </c>
      <c r="U144" s="121"/>
      <c r="V144" s="122"/>
      <c r="W144" s="121"/>
      <c r="X144" s="122"/>
      <c r="Y144" s="121"/>
      <c r="Z144" s="122"/>
      <c r="AA144" s="121"/>
      <c r="AB144" s="122"/>
      <c r="AC144" s="121"/>
      <c r="AD144" s="122"/>
      <c r="AE144" s="121"/>
      <c r="AF144" s="122"/>
      <c r="AG144" s="121"/>
      <c r="AH144" s="122"/>
      <c r="AI144" s="121"/>
      <c r="AJ144" s="121"/>
      <c r="AK144" s="51">
        <f t="shared" si="85"/>
        <v>0</v>
      </c>
      <c r="AL144" s="51">
        <f t="shared" si="92"/>
        <v>30</v>
      </c>
      <c r="AM144" s="51">
        <f t="shared" si="93"/>
        <v>0</v>
      </c>
      <c r="BL144" s="1" t="str">
        <f t="shared" si="97"/>
        <v>8E</v>
      </c>
      <c r="BM144" s="1">
        <f>ROW()</f>
        <v>144</v>
      </c>
      <c r="BO144" s="1" t="str">
        <f t="shared" si="98"/>
        <v>8E</v>
      </c>
      <c r="BP144" s="1" t="str">
        <f t="shared" si="99"/>
        <v>00</v>
      </c>
      <c r="BQ144" s="1" t="str">
        <f t="shared" si="107"/>
        <v>0000</v>
      </c>
      <c r="BR144" s="1" t="str">
        <f t="shared" si="108"/>
        <v>0000</v>
      </c>
      <c r="BS144" s="43" t="str">
        <f t="shared" si="94"/>
        <v>0000</v>
      </c>
      <c r="BT144" s="1" t="str">
        <f t="shared" si="100"/>
        <v>66</v>
      </c>
      <c r="BU144" s="1" t="str">
        <f t="shared" si="101"/>
        <v>66</v>
      </c>
      <c r="BV144" s="1" t="str">
        <f t="shared" si="102"/>
        <v>06</v>
      </c>
      <c r="BW144" s="43" t="str">
        <f t="shared" si="103"/>
        <v>00</v>
      </c>
      <c r="BY144" t="str">
        <f t="shared" si="109"/>
        <v>0000</v>
      </c>
      <c r="BZ144" t="str">
        <f t="shared" si="104"/>
        <v>0000</v>
      </c>
      <c r="CB144" s="1">
        <f t="shared" si="95"/>
        <v>59</v>
      </c>
      <c r="CC144" s="9" t="str">
        <f t="shared" si="105"/>
        <v>8E0000000000000066660600</v>
      </c>
      <c r="CE144" s="1">
        <f t="shared" si="106"/>
        <v>0</v>
      </c>
      <c r="CF144" t="str">
        <f t="shared" si="96"/>
        <v/>
      </c>
    </row>
    <row r="145" spans="1:84">
      <c r="A145" t="b">
        <f t="shared" si="91"/>
        <v>0</v>
      </c>
      <c r="C145" s="44" t="str">
        <f t="shared" si="110"/>
        <v>8F</v>
      </c>
      <c r="D145" s="45" t="str">
        <f>INDEX(Text!$E$2:$E$160,HEX2DEC(C145))</f>
        <v/>
      </c>
      <c r="E145" s="110"/>
      <c r="F145" s="111"/>
      <c r="G145" s="112"/>
      <c r="H145" s="113"/>
      <c r="I145" s="114"/>
      <c r="J145" s="131">
        <v>1</v>
      </c>
      <c r="K145" s="115"/>
      <c r="L145" s="115"/>
      <c r="M145" s="115"/>
      <c r="N145" s="115"/>
      <c r="O145" s="116">
        <f>MIN(15,INT('Static Data'!AR149/15))</f>
        <v>6</v>
      </c>
      <c r="P145" s="117">
        <f>MIN(15,INT('Static Data'!AT149/15))</f>
        <v>6</v>
      </c>
      <c r="Q145" s="118">
        <f>MIN(15,INT('Static Data'!AV149/15))</f>
        <v>6</v>
      </c>
      <c r="R145" s="119">
        <f>MIN(15,INT('Static Data'!AX149/15))</f>
        <v>6</v>
      </c>
      <c r="S145" s="120">
        <f>MIN(15,INT('Static Data'!AZ149/15))</f>
        <v>6</v>
      </c>
      <c r="T145" s="133">
        <v>1</v>
      </c>
      <c r="U145" s="121"/>
      <c r="V145" s="122"/>
      <c r="W145" s="121"/>
      <c r="X145" s="122"/>
      <c r="Y145" s="121"/>
      <c r="Z145" s="122"/>
      <c r="AA145" s="121"/>
      <c r="AB145" s="122"/>
      <c r="AC145" s="121"/>
      <c r="AD145" s="122"/>
      <c r="AE145" s="121"/>
      <c r="AF145" s="122"/>
      <c r="AG145" s="121"/>
      <c r="AH145" s="122"/>
      <c r="AI145" s="121"/>
      <c r="AJ145" s="121"/>
      <c r="AK145" s="51">
        <f t="shared" si="85"/>
        <v>0</v>
      </c>
      <c r="AL145" s="51">
        <f t="shared" si="92"/>
        <v>30</v>
      </c>
      <c r="AM145" s="51">
        <f t="shared" si="93"/>
        <v>0</v>
      </c>
      <c r="BL145" s="1" t="str">
        <f t="shared" si="97"/>
        <v>8F</v>
      </c>
      <c r="BM145" s="1">
        <f>ROW()</f>
        <v>145</v>
      </c>
      <c r="BO145" s="1" t="str">
        <f t="shared" si="98"/>
        <v>8F</v>
      </c>
      <c r="BP145" s="1" t="str">
        <f t="shared" si="99"/>
        <v>00</v>
      </c>
      <c r="BQ145" s="1" t="str">
        <f t="shared" si="107"/>
        <v>0000</v>
      </c>
      <c r="BR145" s="1" t="str">
        <f t="shared" si="108"/>
        <v>0000</v>
      </c>
      <c r="BS145" s="43" t="str">
        <f t="shared" si="94"/>
        <v>0000</v>
      </c>
      <c r="BT145" s="1" t="str">
        <f t="shared" si="100"/>
        <v>66</v>
      </c>
      <c r="BU145" s="1" t="str">
        <f t="shared" si="101"/>
        <v>66</v>
      </c>
      <c r="BV145" s="1" t="str">
        <f t="shared" si="102"/>
        <v>06</v>
      </c>
      <c r="BW145" s="43" t="str">
        <f t="shared" si="103"/>
        <v>00</v>
      </c>
      <c r="BY145" t="str">
        <f t="shared" si="109"/>
        <v>0000</v>
      </c>
      <c r="BZ145" t="str">
        <f t="shared" si="104"/>
        <v>0000</v>
      </c>
      <c r="CB145" s="1">
        <f t="shared" si="95"/>
        <v>59</v>
      </c>
      <c r="CC145" s="9" t="str">
        <f t="shared" si="105"/>
        <v>8F0000000000000066660600</v>
      </c>
      <c r="CE145" s="1">
        <f t="shared" si="106"/>
        <v>0</v>
      </c>
      <c r="CF145" t="str">
        <f t="shared" si="96"/>
        <v/>
      </c>
    </row>
    <row r="146" spans="1:84">
      <c r="A146" t="b">
        <f t="shared" si="91"/>
        <v>0</v>
      </c>
      <c r="C146" s="44" t="str">
        <f t="shared" si="110"/>
        <v>90</v>
      </c>
      <c r="D146" s="45" t="str">
        <f>INDEX(Text!$E$2:$E$160,HEX2DEC(C146))</f>
        <v>Byblos</v>
      </c>
      <c r="E146" s="110"/>
      <c r="F146" s="111"/>
      <c r="G146" s="112"/>
      <c r="H146" s="113"/>
      <c r="I146" s="114">
        <v>1</v>
      </c>
      <c r="J146" s="131">
        <v>1</v>
      </c>
      <c r="K146" s="115"/>
      <c r="L146" s="115"/>
      <c r="M146" s="115"/>
      <c r="N146" s="115"/>
      <c r="O146" s="116">
        <f>MIN(15,INT('Static Data'!AR150/15))</f>
        <v>8</v>
      </c>
      <c r="P146" s="117">
        <f>MIN(15,INT('Static Data'!AT150/15))</f>
        <v>7</v>
      </c>
      <c r="Q146" s="118">
        <f>MIN(15,INT('Static Data'!AV150/15))</f>
        <v>6</v>
      </c>
      <c r="R146" s="119">
        <f>MIN(15,INT('Static Data'!AX150/15))</f>
        <v>6</v>
      </c>
      <c r="S146" s="120">
        <f>MIN(15,INT('Static Data'!AZ150/15))</f>
        <v>6</v>
      </c>
      <c r="T146" s="133">
        <v>1</v>
      </c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51">
        <f t="shared" si="85"/>
        <v>0</v>
      </c>
      <c r="AL146" s="51">
        <f t="shared" si="92"/>
        <v>33</v>
      </c>
      <c r="AM146" s="51">
        <f t="shared" si="93"/>
        <v>0</v>
      </c>
      <c r="BL146" s="1" t="str">
        <f t="shared" si="97"/>
        <v>90</v>
      </c>
      <c r="BM146" s="1">
        <f>ROW()</f>
        <v>146</v>
      </c>
      <c r="BO146" s="1" t="str">
        <f t="shared" si="98"/>
        <v>90</v>
      </c>
      <c r="BP146" s="1" t="str">
        <f t="shared" si="99"/>
        <v>00</v>
      </c>
      <c r="BQ146" s="1" t="str">
        <f t="shared" si="107"/>
        <v>0000</v>
      </c>
      <c r="BR146" s="1" t="str">
        <f t="shared" si="108"/>
        <v>0000</v>
      </c>
      <c r="BS146" s="43" t="str">
        <f t="shared" si="94"/>
        <v>0000</v>
      </c>
      <c r="BT146" s="1" t="str">
        <f t="shared" si="100"/>
        <v>78</v>
      </c>
      <c r="BU146" s="1" t="str">
        <f t="shared" si="101"/>
        <v>66</v>
      </c>
      <c r="BV146" s="1" t="str">
        <f t="shared" si="102"/>
        <v>06</v>
      </c>
      <c r="BW146" s="43" t="str">
        <f t="shared" si="103"/>
        <v>04</v>
      </c>
      <c r="BY146" t="str">
        <f t="shared" si="109"/>
        <v>0000</v>
      </c>
      <c r="BZ146" t="str">
        <f t="shared" si="104"/>
        <v>0000</v>
      </c>
      <c r="CB146" s="1">
        <f t="shared" si="95"/>
        <v>59</v>
      </c>
      <c r="CC146" s="9" t="str">
        <f t="shared" si="105"/>
        <v>900000000000000078660604</v>
      </c>
      <c r="CE146" s="1">
        <f t="shared" si="106"/>
        <v>0</v>
      </c>
      <c r="CF146" t="str">
        <f t="shared" si="96"/>
        <v/>
      </c>
    </row>
    <row r="147" spans="1:84">
      <c r="A147" t="b">
        <f>AND(NOT(BQ147="0000"),NOT(BR147="0000"),0+RIGHT(HEX2BIN(BW147,8),3),NOT(BS147="0000"))</f>
        <v>0</v>
      </c>
      <c r="C147" s="44" t="str">
        <f t="shared" si="110"/>
        <v>91</v>
      </c>
      <c r="D147" s="45" t="str">
        <f>INDEX(Text!$E$2:$E$160,HEX2DEC(C147))</f>
        <v>Steel Giant</v>
      </c>
      <c r="E147" s="110"/>
      <c r="F147" s="111"/>
      <c r="G147" s="112"/>
      <c r="H147" s="113"/>
      <c r="I147" s="114">
        <v>1</v>
      </c>
      <c r="J147" s="131">
        <v>1</v>
      </c>
      <c r="K147" s="115"/>
      <c r="L147" s="115"/>
      <c r="M147" s="115"/>
      <c r="N147" s="115"/>
      <c r="O147" s="116">
        <f>MIN(15,INT('Static Data'!AR151/15))</f>
        <v>7</v>
      </c>
      <c r="P147" s="117">
        <f>MIN(15,INT('Static Data'!AT151/15))</f>
        <v>0</v>
      </c>
      <c r="Q147" s="118">
        <f>MIN(15,INT('Static Data'!AV151/15))</f>
        <v>7</v>
      </c>
      <c r="R147" s="119">
        <f>MIN(15,INT('Static Data'!AX151/15))</f>
        <v>9</v>
      </c>
      <c r="S147" s="120">
        <f>MIN(15,INT('Static Data'!AZ151/15))</f>
        <v>0</v>
      </c>
      <c r="T147" s="133">
        <v>1</v>
      </c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51">
        <f t="shared" si="85"/>
        <v>0</v>
      </c>
      <c r="AL147" s="51">
        <f t="shared" si="92"/>
        <v>23</v>
      </c>
      <c r="AM147" s="51">
        <f t="shared" si="93"/>
        <v>0</v>
      </c>
      <c r="BL147" s="1" t="str">
        <f t="shared" si="97"/>
        <v>91</v>
      </c>
      <c r="BM147" s="1">
        <f>ROW()</f>
        <v>147</v>
      </c>
      <c r="BO147" s="1" t="str">
        <f t="shared" si="98"/>
        <v>91</v>
      </c>
      <c r="BP147" s="1" t="str">
        <f t="shared" si="99"/>
        <v>00</v>
      </c>
      <c r="BQ147" s="1" t="str">
        <f t="shared" si="107"/>
        <v>0000</v>
      </c>
      <c r="BR147" s="1" t="str">
        <f t="shared" si="108"/>
        <v>0000</v>
      </c>
      <c r="BS147" s="43" t="str">
        <f t="shared" si="94"/>
        <v>0000</v>
      </c>
      <c r="BT147" s="1" t="str">
        <f t="shared" si="100"/>
        <v>07</v>
      </c>
      <c r="BU147" s="1" t="str">
        <f t="shared" si="101"/>
        <v>97</v>
      </c>
      <c r="BV147" s="1" t="str">
        <f t="shared" si="102"/>
        <v>00</v>
      </c>
      <c r="BW147" s="43" t="str">
        <f t="shared" si="103"/>
        <v>04</v>
      </c>
      <c r="BY147" t="str">
        <f t="shared" si="109"/>
        <v>0000</v>
      </c>
      <c r="BZ147" t="str">
        <f t="shared" si="104"/>
        <v>0000</v>
      </c>
      <c r="CB147" s="1">
        <f t="shared" si="95"/>
        <v>59</v>
      </c>
      <c r="CC147" s="9" t="str">
        <f t="shared" si="105"/>
        <v>910000000000000007970004</v>
      </c>
      <c r="CE147" s="1">
        <f t="shared" si="106"/>
        <v>0</v>
      </c>
      <c r="CF147" t="str">
        <f t="shared" si="96"/>
        <v/>
      </c>
    </row>
    <row r="148" spans="1:84">
      <c r="A148" t="b">
        <f t="shared" ref="A148:A161" si="111">AND(NOT(BQ148="0000"),NOT(BR148="0000"),0+RIGHT(HEX2BIN(BW148,8),3),NOT(BS148="0000"))</f>
        <v>0</v>
      </c>
      <c r="C148" s="44" t="str">
        <f t="shared" si="110"/>
        <v>92</v>
      </c>
      <c r="D148" s="45" t="str">
        <f>INDEX(Text!$E$2:$E$160,HEX2DEC(C148))</f>
        <v/>
      </c>
      <c r="E148" s="110"/>
      <c r="F148" s="111"/>
      <c r="G148" s="112"/>
      <c r="H148" s="113"/>
      <c r="I148" s="114"/>
      <c r="J148" s="131">
        <v>1</v>
      </c>
      <c r="K148" s="115"/>
      <c r="L148" s="115"/>
      <c r="M148" s="115"/>
      <c r="N148" s="115"/>
      <c r="O148" s="116">
        <f>MIN(15,INT('Static Data'!AR152/15))</f>
        <v>6</v>
      </c>
      <c r="P148" s="117">
        <f>MIN(15,INT('Static Data'!AT152/15))</f>
        <v>6</v>
      </c>
      <c r="Q148" s="118">
        <f>MIN(15,INT('Static Data'!AV152/15))</f>
        <v>6</v>
      </c>
      <c r="R148" s="119">
        <f>MIN(15,INT('Static Data'!AX152/15))</f>
        <v>6</v>
      </c>
      <c r="S148" s="120">
        <f>MIN(15,INT('Static Data'!AZ152/15))</f>
        <v>6</v>
      </c>
      <c r="T148" s="133">
        <v>1</v>
      </c>
      <c r="U148" s="121"/>
      <c r="V148" s="122"/>
      <c r="W148" s="121"/>
      <c r="X148" s="122"/>
      <c r="Y148" s="121"/>
      <c r="Z148" s="122"/>
      <c r="AA148" s="121"/>
      <c r="AB148" s="122"/>
      <c r="AC148" s="121"/>
      <c r="AD148" s="122"/>
      <c r="AE148" s="121"/>
      <c r="AF148" s="122"/>
      <c r="AG148" s="121"/>
      <c r="AH148" s="122"/>
      <c r="AI148" s="121"/>
      <c r="AJ148" s="121"/>
      <c r="AK148" s="51">
        <f t="shared" si="85"/>
        <v>0</v>
      </c>
      <c r="AL148" s="51">
        <f t="shared" si="92"/>
        <v>30</v>
      </c>
      <c r="AM148" s="51">
        <f t="shared" si="93"/>
        <v>0</v>
      </c>
      <c r="BL148" s="1" t="str">
        <f t="shared" si="97"/>
        <v>92</v>
      </c>
      <c r="BM148" s="1">
        <f>ROW()</f>
        <v>148</v>
      </c>
      <c r="BO148" s="1" t="str">
        <f t="shared" si="98"/>
        <v>92</v>
      </c>
      <c r="BP148" s="1" t="str">
        <f t="shared" si="99"/>
        <v>00</v>
      </c>
      <c r="BQ148" s="1" t="str">
        <f t="shared" si="107"/>
        <v>0000</v>
      </c>
      <c r="BR148" s="1" t="str">
        <f t="shared" si="108"/>
        <v>0000</v>
      </c>
      <c r="BS148" s="43" t="str">
        <f t="shared" si="94"/>
        <v>0000</v>
      </c>
      <c r="BT148" s="1" t="str">
        <f t="shared" si="100"/>
        <v>66</v>
      </c>
      <c r="BU148" s="1" t="str">
        <f t="shared" si="101"/>
        <v>66</v>
      </c>
      <c r="BV148" s="1" t="str">
        <f t="shared" si="102"/>
        <v>06</v>
      </c>
      <c r="BW148" s="43" t="str">
        <f t="shared" si="103"/>
        <v>00</v>
      </c>
      <c r="BY148" t="str">
        <f t="shared" si="109"/>
        <v>0000</v>
      </c>
      <c r="BZ148" t="str">
        <f t="shared" si="104"/>
        <v>0000</v>
      </c>
      <c r="CB148" s="1">
        <f t="shared" si="95"/>
        <v>59</v>
      </c>
      <c r="CC148" s="9" t="str">
        <f t="shared" si="105"/>
        <v>920000000000000066660600</v>
      </c>
      <c r="CE148" s="1">
        <f t="shared" si="106"/>
        <v>0</v>
      </c>
      <c r="CF148" t="str">
        <f t="shared" si="96"/>
        <v/>
      </c>
    </row>
    <row r="149" spans="1:84">
      <c r="A149" t="b">
        <f t="shared" si="111"/>
        <v>0</v>
      </c>
      <c r="C149" s="44" t="str">
        <f t="shared" si="110"/>
        <v>93</v>
      </c>
      <c r="D149" s="45" t="str">
        <f>INDEX(Text!$E$2:$E$160,HEX2DEC(C149))</f>
        <v/>
      </c>
      <c r="E149" s="110"/>
      <c r="F149" s="111"/>
      <c r="G149" s="112"/>
      <c r="H149" s="113"/>
      <c r="I149" s="114"/>
      <c r="J149" s="131">
        <v>1</v>
      </c>
      <c r="K149" s="115"/>
      <c r="L149" s="115"/>
      <c r="M149" s="115"/>
      <c r="N149" s="115"/>
      <c r="O149" s="116">
        <f>MIN(15,INT('Static Data'!AR153/15))</f>
        <v>6</v>
      </c>
      <c r="P149" s="117">
        <f>MIN(15,INT('Static Data'!AT153/15))</f>
        <v>6</v>
      </c>
      <c r="Q149" s="118">
        <f>MIN(15,INT('Static Data'!AV153/15))</f>
        <v>6</v>
      </c>
      <c r="R149" s="119">
        <f>MIN(15,INT('Static Data'!AX153/15))</f>
        <v>6</v>
      </c>
      <c r="S149" s="120">
        <f>MIN(15,INT('Static Data'!AZ153/15))</f>
        <v>6</v>
      </c>
      <c r="T149" s="133">
        <v>1</v>
      </c>
      <c r="U149" s="121"/>
      <c r="V149" s="122"/>
      <c r="W149" s="121"/>
      <c r="X149" s="122"/>
      <c r="Y149" s="121"/>
      <c r="Z149" s="122"/>
      <c r="AA149" s="121"/>
      <c r="AB149" s="122"/>
      <c r="AC149" s="121"/>
      <c r="AD149" s="122"/>
      <c r="AE149" s="121"/>
      <c r="AF149" s="122"/>
      <c r="AG149" s="121"/>
      <c r="AH149" s="122"/>
      <c r="AI149" s="121"/>
      <c r="AJ149" s="121"/>
      <c r="AK149" s="51">
        <f t="shared" si="85"/>
        <v>0</v>
      </c>
      <c r="AL149" s="51">
        <f t="shared" si="92"/>
        <v>30</v>
      </c>
      <c r="AM149" s="51">
        <f t="shared" si="93"/>
        <v>0</v>
      </c>
      <c r="BL149" s="1" t="str">
        <f t="shared" si="97"/>
        <v>93</v>
      </c>
      <c r="BM149" s="1">
        <f>ROW()</f>
        <v>149</v>
      </c>
      <c r="BO149" s="1" t="str">
        <f t="shared" si="98"/>
        <v>93</v>
      </c>
      <c r="BP149" s="1" t="str">
        <f t="shared" si="99"/>
        <v>00</v>
      </c>
      <c r="BQ149" s="1" t="str">
        <f t="shared" si="107"/>
        <v>0000</v>
      </c>
      <c r="BR149" s="1" t="str">
        <f t="shared" si="108"/>
        <v>0000</v>
      </c>
      <c r="BS149" s="43" t="str">
        <f t="shared" si="94"/>
        <v>0000</v>
      </c>
      <c r="BT149" s="1" t="str">
        <f t="shared" si="100"/>
        <v>66</v>
      </c>
      <c r="BU149" s="1" t="str">
        <f t="shared" si="101"/>
        <v>66</v>
      </c>
      <c r="BV149" s="1" t="str">
        <f t="shared" si="102"/>
        <v>06</v>
      </c>
      <c r="BW149" s="43" t="str">
        <f t="shared" si="103"/>
        <v>00</v>
      </c>
      <c r="BY149" t="str">
        <f t="shared" si="109"/>
        <v>0000</v>
      </c>
      <c r="BZ149" t="str">
        <f t="shared" si="104"/>
        <v>0000</v>
      </c>
      <c r="CB149" s="1">
        <f t="shared" si="95"/>
        <v>59</v>
      </c>
      <c r="CC149" s="9" t="str">
        <f t="shared" si="105"/>
        <v>930000000000000066660600</v>
      </c>
      <c r="CE149" s="1">
        <f t="shared" si="106"/>
        <v>0</v>
      </c>
      <c r="CF149" t="str">
        <f t="shared" si="96"/>
        <v/>
      </c>
    </row>
    <row r="150" spans="1:84">
      <c r="A150" t="b">
        <f t="shared" si="111"/>
        <v>0</v>
      </c>
      <c r="C150" s="44" t="str">
        <f t="shared" si="110"/>
        <v>94</v>
      </c>
      <c r="D150" s="45" t="str">
        <f>INDEX(Text!$E$2:$E$160,HEX2DEC(C150))</f>
        <v/>
      </c>
      <c r="E150" s="110"/>
      <c r="F150" s="111"/>
      <c r="G150" s="112"/>
      <c r="H150" s="113"/>
      <c r="I150" s="114"/>
      <c r="J150" s="131">
        <v>1</v>
      </c>
      <c r="K150" s="115"/>
      <c r="L150" s="115"/>
      <c r="M150" s="115"/>
      <c r="N150" s="115"/>
      <c r="O150" s="116">
        <f>MIN(15,INT('Static Data'!AR154/15))</f>
        <v>6</v>
      </c>
      <c r="P150" s="117">
        <f>MIN(15,INT('Static Data'!AT154/15))</f>
        <v>6</v>
      </c>
      <c r="Q150" s="118">
        <f>MIN(15,INT('Static Data'!AV154/15))</f>
        <v>6</v>
      </c>
      <c r="R150" s="119">
        <f>MIN(15,INT('Static Data'!AX154/15))</f>
        <v>6</v>
      </c>
      <c r="S150" s="120">
        <f>MIN(15,INT('Static Data'!AZ154/15))</f>
        <v>6</v>
      </c>
      <c r="T150" s="133">
        <v>1</v>
      </c>
      <c r="U150" s="121"/>
      <c r="V150" s="122"/>
      <c r="W150" s="121"/>
      <c r="X150" s="122"/>
      <c r="Y150" s="121"/>
      <c r="Z150" s="122"/>
      <c r="AA150" s="121"/>
      <c r="AB150" s="122"/>
      <c r="AC150" s="121"/>
      <c r="AD150" s="122"/>
      <c r="AE150" s="121"/>
      <c r="AF150" s="122"/>
      <c r="AG150" s="121"/>
      <c r="AH150" s="122"/>
      <c r="AI150" s="121"/>
      <c r="AJ150" s="121"/>
      <c r="AK150" s="51">
        <f t="shared" si="85"/>
        <v>0</v>
      </c>
      <c r="AL150" s="51">
        <f t="shared" si="92"/>
        <v>30</v>
      </c>
      <c r="AM150" s="51">
        <f t="shared" si="93"/>
        <v>0</v>
      </c>
      <c r="BL150" s="1" t="str">
        <f t="shared" si="97"/>
        <v>94</v>
      </c>
      <c r="BM150" s="1">
        <f>ROW()</f>
        <v>150</v>
      </c>
      <c r="BO150" s="1" t="str">
        <f t="shared" si="98"/>
        <v>94</v>
      </c>
      <c r="BP150" s="1" t="str">
        <f t="shared" si="99"/>
        <v>00</v>
      </c>
      <c r="BQ150" s="1" t="str">
        <f t="shared" si="107"/>
        <v>0000</v>
      </c>
      <c r="BR150" s="1" t="str">
        <f t="shared" si="108"/>
        <v>0000</v>
      </c>
      <c r="BS150" s="43" t="str">
        <f t="shared" si="94"/>
        <v>0000</v>
      </c>
      <c r="BT150" s="1" t="str">
        <f t="shared" si="100"/>
        <v>66</v>
      </c>
      <c r="BU150" s="1" t="str">
        <f t="shared" si="101"/>
        <v>66</v>
      </c>
      <c r="BV150" s="1" t="str">
        <f t="shared" si="102"/>
        <v>06</v>
      </c>
      <c r="BW150" s="43" t="str">
        <f t="shared" si="103"/>
        <v>00</v>
      </c>
      <c r="BY150" t="str">
        <f t="shared" si="109"/>
        <v>0000</v>
      </c>
      <c r="BZ150" t="str">
        <f t="shared" si="104"/>
        <v>0000</v>
      </c>
      <c r="CB150" s="1">
        <f t="shared" si="95"/>
        <v>59</v>
      </c>
      <c r="CC150" s="9" t="str">
        <f t="shared" si="105"/>
        <v>940000000000000066660600</v>
      </c>
      <c r="CE150" s="1">
        <f t="shared" si="106"/>
        <v>0</v>
      </c>
      <c r="CF150" t="str">
        <f t="shared" si="96"/>
        <v/>
      </c>
    </row>
    <row r="151" spans="1:84">
      <c r="A151" t="b">
        <f t="shared" si="111"/>
        <v>0</v>
      </c>
      <c r="C151" s="44" t="str">
        <f t="shared" si="110"/>
        <v>95</v>
      </c>
      <c r="D151" s="45" t="str">
        <f>INDEX(Text!$E$2:$E$160,HEX2DEC(C151))</f>
        <v/>
      </c>
      <c r="E151" s="110"/>
      <c r="F151" s="111"/>
      <c r="G151" s="112"/>
      <c r="H151" s="113"/>
      <c r="I151" s="114"/>
      <c r="J151" s="131">
        <v>1</v>
      </c>
      <c r="K151" s="115"/>
      <c r="L151" s="115"/>
      <c r="M151" s="115"/>
      <c r="N151" s="115"/>
      <c r="O151" s="116">
        <f>MIN(15,INT('Static Data'!AR155/15))</f>
        <v>6</v>
      </c>
      <c r="P151" s="117">
        <f>MIN(15,INT('Static Data'!AT155/15))</f>
        <v>6</v>
      </c>
      <c r="Q151" s="118">
        <f>MIN(15,INT('Static Data'!AV155/15))</f>
        <v>6</v>
      </c>
      <c r="R151" s="119">
        <f>MIN(15,INT('Static Data'!AX155/15))</f>
        <v>6</v>
      </c>
      <c r="S151" s="120">
        <f>MIN(15,INT('Static Data'!AZ155/15))</f>
        <v>6</v>
      </c>
      <c r="T151" s="133">
        <v>1</v>
      </c>
      <c r="U151" s="121"/>
      <c r="V151" s="122"/>
      <c r="W151" s="121"/>
      <c r="X151" s="122"/>
      <c r="Y151" s="121"/>
      <c r="Z151" s="122"/>
      <c r="AA151" s="121"/>
      <c r="AB151" s="122"/>
      <c r="AC151" s="121"/>
      <c r="AD151" s="122"/>
      <c r="AE151" s="121"/>
      <c r="AF151" s="122"/>
      <c r="AG151" s="121"/>
      <c r="AH151" s="122"/>
      <c r="AI151" s="121"/>
      <c r="AJ151" s="121"/>
      <c r="AK151" s="51">
        <f t="shared" si="85"/>
        <v>0</v>
      </c>
      <c r="AL151" s="51">
        <f t="shared" si="92"/>
        <v>30</v>
      </c>
      <c r="AM151" s="51">
        <f t="shared" si="93"/>
        <v>0</v>
      </c>
      <c r="BL151" s="1" t="str">
        <f t="shared" si="97"/>
        <v>95</v>
      </c>
      <c r="BM151" s="1">
        <f>ROW()</f>
        <v>151</v>
      </c>
      <c r="BO151" s="1" t="str">
        <f t="shared" si="98"/>
        <v>95</v>
      </c>
      <c r="BP151" s="1" t="str">
        <f t="shared" si="99"/>
        <v>00</v>
      </c>
      <c r="BQ151" s="1" t="str">
        <f t="shared" si="107"/>
        <v>0000</v>
      </c>
      <c r="BR151" s="1" t="str">
        <f t="shared" si="108"/>
        <v>0000</v>
      </c>
      <c r="BS151" s="43" t="str">
        <f t="shared" si="94"/>
        <v>0000</v>
      </c>
      <c r="BT151" s="1" t="str">
        <f t="shared" si="100"/>
        <v>66</v>
      </c>
      <c r="BU151" s="1" t="str">
        <f t="shared" si="101"/>
        <v>66</v>
      </c>
      <c r="BV151" s="1" t="str">
        <f t="shared" si="102"/>
        <v>06</v>
      </c>
      <c r="BW151" s="43" t="str">
        <f t="shared" si="103"/>
        <v>00</v>
      </c>
      <c r="BY151" t="str">
        <f t="shared" si="109"/>
        <v>0000</v>
      </c>
      <c r="BZ151" t="str">
        <f t="shared" si="104"/>
        <v>0000</v>
      </c>
      <c r="CB151" s="1">
        <f t="shared" si="95"/>
        <v>59</v>
      </c>
      <c r="CC151" s="9" t="str">
        <f t="shared" si="105"/>
        <v>950000000000000066660600</v>
      </c>
      <c r="CE151" s="1">
        <f t="shared" si="106"/>
        <v>0</v>
      </c>
      <c r="CF151" t="str">
        <f t="shared" si="96"/>
        <v/>
      </c>
    </row>
    <row r="152" spans="1:84">
      <c r="A152" t="b">
        <f t="shared" si="111"/>
        <v>0</v>
      </c>
      <c r="C152" s="44" t="str">
        <f t="shared" si="110"/>
        <v>96</v>
      </c>
      <c r="D152" s="45" t="str">
        <f>INDEX(Text!$E$2:$E$160,HEX2DEC(C152))</f>
        <v>Apanda</v>
      </c>
      <c r="E152" s="110"/>
      <c r="F152" s="111"/>
      <c r="G152" s="112"/>
      <c r="H152" s="113"/>
      <c r="I152" s="114">
        <v>1</v>
      </c>
      <c r="J152" s="131">
        <v>1</v>
      </c>
      <c r="K152" s="115"/>
      <c r="L152" s="115"/>
      <c r="M152" s="115"/>
      <c r="N152" s="115"/>
      <c r="O152" s="116">
        <f>MIN(15,INT('Static Data'!AR156/15))</f>
        <v>9</v>
      </c>
      <c r="P152" s="138">
        <f>MIN(15,INT('Static Data'!AT156/15))</f>
        <v>8</v>
      </c>
      <c r="Q152" s="118">
        <f>MIN(15,INT('Static Data'!AV156/15))</f>
        <v>7</v>
      </c>
      <c r="R152" s="119">
        <f>MIN(15,INT('Static Data'!AX156/15))</f>
        <v>6</v>
      </c>
      <c r="S152" s="137">
        <f>MIN(15,INT('Static Data'!AZ156/15))</f>
        <v>6</v>
      </c>
      <c r="T152" s="133">
        <v>1</v>
      </c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51">
        <f t="shared" ref="AK152:AK161" si="112">INDEX($BJ$3:$BJ$22,MAX(1,J152))</f>
        <v>0</v>
      </c>
      <c r="AL152" s="51">
        <f t="shared" si="92"/>
        <v>36</v>
      </c>
      <c r="AM152" s="51">
        <f t="shared" si="93"/>
        <v>0</v>
      </c>
      <c r="BL152" s="1" t="str">
        <f t="shared" si="97"/>
        <v>96</v>
      </c>
      <c r="BM152" s="1">
        <f>ROW()</f>
        <v>152</v>
      </c>
      <c r="BO152" s="1" t="str">
        <f t="shared" si="98"/>
        <v>96</v>
      </c>
      <c r="BP152" s="1" t="str">
        <f t="shared" si="99"/>
        <v>00</v>
      </c>
      <c r="BQ152" s="1" t="str">
        <f t="shared" si="107"/>
        <v>0000</v>
      </c>
      <c r="BR152" s="1" t="str">
        <f t="shared" si="108"/>
        <v>0000</v>
      </c>
      <c r="BS152" s="43" t="str">
        <f t="shared" si="94"/>
        <v>0000</v>
      </c>
      <c r="BT152" s="1" t="str">
        <f t="shared" si="100"/>
        <v>89</v>
      </c>
      <c r="BU152" s="1" t="str">
        <f t="shared" si="101"/>
        <v>67</v>
      </c>
      <c r="BV152" s="1" t="str">
        <f t="shared" si="102"/>
        <v>06</v>
      </c>
      <c r="BW152" s="43" t="str">
        <f t="shared" si="103"/>
        <v>04</v>
      </c>
      <c r="BY152" t="str">
        <f t="shared" si="109"/>
        <v>0000</v>
      </c>
      <c r="BZ152" t="str">
        <f t="shared" si="104"/>
        <v>0000</v>
      </c>
      <c r="CB152" s="1">
        <f t="shared" si="95"/>
        <v>59</v>
      </c>
      <c r="CC152" s="9" t="str">
        <f t="shared" si="105"/>
        <v>960000000000000089670604</v>
      </c>
      <c r="CE152" s="1">
        <f t="shared" si="106"/>
        <v>0</v>
      </c>
      <c r="CF152" t="str">
        <f t="shared" si="96"/>
        <v/>
      </c>
    </row>
    <row r="153" spans="1:84">
      <c r="A153" t="b">
        <f t="shared" si="111"/>
        <v>0</v>
      </c>
      <c r="C153" s="44" t="str">
        <f t="shared" si="110"/>
        <v>97</v>
      </c>
      <c r="D153" s="45" t="str">
        <f>INDEX(Text!$E$2:$E$160,HEX2DEC(C153))</f>
        <v>Serpentarius</v>
      </c>
      <c r="E153" s="110"/>
      <c r="F153" s="111"/>
      <c r="G153" s="112"/>
      <c r="H153" s="113"/>
      <c r="I153" s="114">
        <v>1</v>
      </c>
      <c r="J153" s="131">
        <v>1</v>
      </c>
      <c r="K153" s="115"/>
      <c r="L153" s="115"/>
      <c r="M153" s="115"/>
      <c r="N153" s="115"/>
      <c r="O153" s="116">
        <f>MIN(15,INT('Static Data'!AR157/15))</f>
        <v>6</v>
      </c>
      <c r="P153" s="117">
        <f>MIN(15,INT('Static Data'!AT157/15))</f>
        <v>10</v>
      </c>
      <c r="Q153" s="118">
        <f>MIN(15,INT('Static Data'!AV157/15))</f>
        <v>6</v>
      </c>
      <c r="R153" s="119">
        <f>MIN(15,INT('Static Data'!AX157/15))</f>
        <v>3</v>
      </c>
      <c r="S153" s="120">
        <f>MIN(15,INT('Static Data'!AZ157/15))</f>
        <v>8</v>
      </c>
      <c r="T153" s="133">
        <v>1</v>
      </c>
      <c r="U153" s="121"/>
      <c r="V153" s="122"/>
      <c r="W153" s="121"/>
      <c r="X153" s="122"/>
      <c r="Y153" s="121"/>
      <c r="Z153" s="122"/>
      <c r="AA153" s="121"/>
      <c r="AB153" s="122"/>
      <c r="AC153" s="121"/>
      <c r="AD153" s="122"/>
      <c r="AE153" s="121"/>
      <c r="AF153" s="122"/>
      <c r="AG153" s="121"/>
      <c r="AH153" s="122"/>
      <c r="AI153" s="121"/>
      <c r="AJ153" s="121"/>
      <c r="AK153" s="51">
        <f t="shared" si="112"/>
        <v>0</v>
      </c>
      <c r="AL153" s="51">
        <f t="shared" si="92"/>
        <v>33</v>
      </c>
      <c r="AM153" s="51">
        <f t="shared" si="93"/>
        <v>0</v>
      </c>
      <c r="BL153" s="1" t="str">
        <f t="shared" si="97"/>
        <v>97</v>
      </c>
      <c r="BM153" s="1">
        <f>ROW()</f>
        <v>153</v>
      </c>
      <c r="BO153" s="1" t="str">
        <f t="shared" si="98"/>
        <v>97</v>
      </c>
      <c r="BP153" s="1" t="str">
        <f t="shared" si="99"/>
        <v>00</v>
      </c>
      <c r="BQ153" s="1" t="str">
        <f t="shared" si="107"/>
        <v>0000</v>
      </c>
      <c r="BR153" s="1" t="str">
        <f t="shared" si="108"/>
        <v>0000</v>
      </c>
      <c r="BS153" s="43" t="str">
        <f t="shared" si="94"/>
        <v>0000</v>
      </c>
      <c r="BT153" s="1" t="str">
        <f t="shared" si="100"/>
        <v>A6</v>
      </c>
      <c r="BU153" s="1" t="str">
        <f t="shared" si="101"/>
        <v>36</v>
      </c>
      <c r="BV153" s="1" t="str">
        <f t="shared" si="102"/>
        <v>08</v>
      </c>
      <c r="BW153" s="43" t="str">
        <f t="shared" si="103"/>
        <v>04</v>
      </c>
      <c r="BY153" t="str">
        <f t="shared" si="109"/>
        <v>0000</v>
      </c>
      <c r="BZ153" t="str">
        <f t="shared" si="104"/>
        <v>0000</v>
      </c>
      <c r="CB153" s="1">
        <f t="shared" si="95"/>
        <v>59</v>
      </c>
      <c r="CC153" s="9" t="str">
        <f t="shared" si="105"/>
        <v>9700000000000000A6360804</v>
      </c>
      <c r="CE153" s="1">
        <f t="shared" si="106"/>
        <v>0</v>
      </c>
      <c r="CF153" t="str">
        <f t="shared" si="96"/>
        <v/>
      </c>
    </row>
    <row r="154" spans="1:84">
      <c r="A154" t="b">
        <f t="shared" si="111"/>
        <v>0</v>
      </c>
      <c r="C154" s="44" t="str">
        <f t="shared" si="110"/>
        <v>98</v>
      </c>
      <c r="D154" s="45" t="str">
        <f>INDEX(Text!$E$2:$E$160,HEX2DEC(C154))</f>
        <v/>
      </c>
      <c r="E154" s="110"/>
      <c r="F154" s="111"/>
      <c r="G154" s="112"/>
      <c r="H154" s="113"/>
      <c r="I154" s="114">
        <v>1</v>
      </c>
      <c r="J154" s="131">
        <v>1</v>
      </c>
      <c r="K154" s="115"/>
      <c r="L154" s="115"/>
      <c r="M154" s="115"/>
      <c r="N154" s="115"/>
      <c r="O154" s="116">
        <f>MIN(15,INT('Static Data'!AR158/15))</f>
        <v>6</v>
      </c>
      <c r="P154" s="117">
        <f>MIN(15,INT('Static Data'!AT158/15))</f>
        <v>6</v>
      </c>
      <c r="Q154" s="118">
        <f>MIN(15,INT('Static Data'!AV158/15))</f>
        <v>6</v>
      </c>
      <c r="R154" s="119">
        <f>MIN(15,INT('Static Data'!AX158/15))</f>
        <v>6</v>
      </c>
      <c r="S154" s="120">
        <f>MIN(15,INT('Static Data'!AZ158/15))</f>
        <v>6</v>
      </c>
      <c r="T154" s="133">
        <v>1</v>
      </c>
      <c r="U154" s="121"/>
      <c r="V154" s="122"/>
      <c r="W154" s="121"/>
      <c r="X154" s="122"/>
      <c r="Y154" s="121"/>
      <c r="Z154" s="122"/>
      <c r="AA154" s="121"/>
      <c r="AB154" s="122"/>
      <c r="AC154" s="121"/>
      <c r="AD154" s="122"/>
      <c r="AE154" s="121"/>
      <c r="AF154" s="122"/>
      <c r="AG154" s="121"/>
      <c r="AH154" s="122"/>
      <c r="AI154" s="121"/>
      <c r="AJ154" s="121"/>
      <c r="AK154" s="51">
        <f t="shared" si="112"/>
        <v>0</v>
      </c>
      <c r="AL154" s="51">
        <f t="shared" si="92"/>
        <v>30</v>
      </c>
      <c r="AM154" s="51">
        <f t="shared" si="93"/>
        <v>0</v>
      </c>
      <c r="BL154" s="1" t="str">
        <f t="shared" si="97"/>
        <v>98</v>
      </c>
      <c r="BM154" s="1">
        <f>ROW()</f>
        <v>154</v>
      </c>
      <c r="BO154" s="1" t="str">
        <f t="shared" si="98"/>
        <v>98</v>
      </c>
      <c r="BP154" s="1" t="str">
        <f t="shared" si="99"/>
        <v>00</v>
      </c>
      <c r="BQ154" s="1" t="str">
        <f t="shared" si="107"/>
        <v>0000</v>
      </c>
      <c r="BR154" s="1" t="str">
        <f t="shared" si="108"/>
        <v>0000</v>
      </c>
      <c r="BS154" s="43" t="str">
        <f t="shared" si="94"/>
        <v>0000</v>
      </c>
      <c r="BT154" s="1" t="str">
        <f t="shared" si="100"/>
        <v>66</v>
      </c>
      <c r="BU154" s="1" t="str">
        <f t="shared" si="101"/>
        <v>66</v>
      </c>
      <c r="BV154" s="1" t="str">
        <f t="shared" si="102"/>
        <v>06</v>
      </c>
      <c r="BW154" s="43" t="str">
        <f t="shared" si="103"/>
        <v>04</v>
      </c>
      <c r="BY154" t="str">
        <f t="shared" si="109"/>
        <v>0000</v>
      </c>
      <c r="BZ154" t="str">
        <f t="shared" si="104"/>
        <v>0000</v>
      </c>
      <c r="CB154" s="1">
        <f t="shared" si="95"/>
        <v>59</v>
      </c>
      <c r="CC154" s="9" t="str">
        <f t="shared" si="105"/>
        <v>980000000000000066660604</v>
      </c>
      <c r="CE154" s="1">
        <f t="shared" si="106"/>
        <v>0</v>
      </c>
      <c r="CF154" t="str">
        <f t="shared" si="96"/>
        <v/>
      </c>
    </row>
    <row r="155" spans="1:84">
      <c r="A155" t="b">
        <f t="shared" si="111"/>
        <v>0</v>
      </c>
      <c r="C155" s="44" t="str">
        <f t="shared" si="110"/>
        <v>99</v>
      </c>
      <c r="D155" s="45" t="str">
        <f>INDEX(Text!$E$2:$E$160,HEX2DEC(C155))</f>
        <v>Archaic Demon</v>
      </c>
      <c r="E155" s="110"/>
      <c r="F155" s="111"/>
      <c r="G155" s="112"/>
      <c r="H155" s="113"/>
      <c r="I155" s="114">
        <v>1</v>
      </c>
      <c r="J155" s="131">
        <v>1</v>
      </c>
      <c r="K155" s="115"/>
      <c r="L155" s="115"/>
      <c r="M155" s="115"/>
      <c r="N155" s="115"/>
      <c r="O155" s="116">
        <f>MIN(15,INT('Static Data'!AR159/15))</f>
        <v>9</v>
      </c>
      <c r="P155" s="117">
        <f>MIN(15,INT('Static Data'!AT159/15))</f>
        <v>13</v>
      </c>
      <c r="Q155" s="118">
        <f>MIN(15,INT('Static Data'!AV159/15))</f>
        <v>7</v>
      </c>
      <c r="R155" s="119">
        <f>MIN(15,INT('Static Data'!AX159/15))</f>
        <v>8</v>
      </c>
      <c r="S155" s="120">
        <f>MIN(15,INT('Static Data'!AZ159/15))</f>
        <v>9</v>
      </c>
      <c r="T155" s="133">
        <v>1</v>
      </c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51">
        <f t="shared" si="112"/>
        <v>0</v>
      </c>
      <c r="AL155" s="51">
        <f t="shared" si="92"/>
        <v>46</v>
      </c>
      <c r="AM155" s="51">
        <f t="shared" si="93"/>
        <v>0</v>
      </c>
      <c r="BL155" s="1" t="str">
        <f t="shared" si="97"/>
        <v>99</v>
      </c>
      <c r="BM155" s="1">
        <f>ROW()</f>
        <v>155</v>
      </c>
      <c r="BO155" s="1" t="str">
        <f t="shared" si="98"/>
        <v>99</v>
      </c>
      <c r="BP155" s="1" t="str">
        <f t="shared" si="99"/>
        <v>00</v>
      </c>
      <c r="BQ155" s="1" t="str">
        <f t="shared" si="107"/>
        <v>0000</v>
      </c>
      <c r="BR155" s="1" t="str">
        <f t="shared" si="108"/>
        <v>0000</v>
      </c>
      <c r="BS155" s="43" t="str">
        <f t="shared" si="94"/>
        <v>0000</v>
      </c>
      <c r="BT155" s="1" t="str">
        <f t="shared" si="100"/>
        <v>D9</v>
      </c>
      <c r="BU155" s="1" t="str">
        <f t="shared" si="101"/>
        <v>87</v>
      </c>
      <c r="BV155" s="1" t="str">
        <f t="shared" si="102"/>
        <v>09</v>
      </c>
      <c r="BW155" s="43" t="str">
        <f t="shared" si="103"/>
        <v>04</v>
      </c>
      <c r="BY155" t="str">
        <f t="shared" si="109"/>
        <v>0000</v>
      </c>
      <c r="BZ155" t="str">
        <f t="shared" si="104"/>
        <v>0000</v>
      </c>
      <c r="CB155" s="1">
        <f t="shared" si="95"/>
        <v>59</v>
      </c>
      <c r="CC155" s="9" t="str">
        <f t="shared" si="105"/>
        <v>9900000000000000D9870904</v>
      </c>
      <c r="CE155" s="1">
        <f t="shared" si="106"/>
        <v>0</v>
      </c>
      <c r="CF155" t="str">
        <f t="shared" si="96"/>
        <v/>
      </c>
    </row>
    <row r="156" spans="1:84">
      <c r="A156" t="b">
        <f t="shared" si="111"/>
        <v>0</v>
      </c>
      <c r="C156" s="44" t="str">
        <f t="shared" si="110"/>
        <v>9A</v>
      </c>
      <c r="D156" s="45" t="str">
        <f>INDEX(Text!$E$2:$E$160,HEX2DEC(C156))</f>
        <v>Ultima Demon</v>
      </c>
      <c r="E156" s="110"/>
      <c r="F156" s="111"/>
      <c r="G156" s="112"/>
      <c r="H156" s="113"/>
      <c r="I156" s="114">
        <v>1</v>
      </c>
      <c r="J156" s="131">
        <v>1</v>
      </c>
      <c r="K156" s="115"/>
      <c r="L156" s="115"/>
      <c r="M156" s="115"/>
      <c r="N156" s="115"/>
      <c r="O156" s="116">
        <f>MIN(15,INT('Static Data'!AR160/15))</f>
        <v>10</v>
      </c>
      <c r="P156" s="117">
        <f>MIN(15,INT('Static Data'!AT160/15))</f>
        <v>12</v>
      </c>
      <c r="Q156" s="118">
        <f>MIN(15,INT('Static Data'!AV160/15))</f>
        <v>7</v>
      </c>
      <c r="R156" s="119">
        <f>MIN(15,INT('Static Data'!AX160/15))</f>
        <v>9</v>
      </c>
      <c r="S156" s="120">
        <f>MIN(15,INT('Static Data'!AZ160/15))</f>
        <v>8</v>
      </c>
      <c r="T156" s="133">
        <v>1</v>
      </c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51">
        <f t="shared" si="112"/>
        <v>0</v>
      </c>
      <c r="AL156" s="51">
        <f t="shared" si="92"/>
        <v>46</v>
      </c>
      <c r="AM156" s="51">
        <f t="shared" si="93"/>
        <v>0</v>
      </c>
      <c r="BL156" s="1" t="str">
        <f t="shared" si="97"/>
        <v>9A</v>
      </c>
      <c r="BM156" s="1">
        <f>ROW()</f>
        <v>156</v>
      </c>
      <c r="BO156" s="1" t="str">
        <f t="shared" si="98"/>
        <v>9A</v>
      </c>
      <c r="BP156" s="1" t="str">
        <f t="shared" si="99"/>
        <v>00</v>
      </c>
      <c r="BQ156" s="1" t="str">
        <f t="shared" si="107"/>
        <v>0000</v>
      </c>
      <c r="BR156" s="1" t="str">
        <f t="shared" si="108"/>
        <v>0000</v>
      </c>
      <c r="BS156" s="43" t="str">
        <f t="shared" si="94"/>
        <v>0000</v>
      </c>
      <c r="BT156" s="1" t="str">
        <f t="shared" si="100"/>
        <v>CA</v>
      </c>
      <c r="BU156" s="1" t="str">
        <f t="shared" si="101"/>
        <v>97</v>
      </c>
      <c r="BV156" s="1" t="str">
        <f t="shared" si="102"/>
        <v>08</v>
      </c>
      <c r="BW156" s="43" t="str">
        <f t="shared" si="103"/>
        <v>04</v>
      </c>
      <c r="BY156" t="str">
        <f t="shared" si="109"/>
        <v>0000</v>
      </c>
      <c r="BZ156" t="str">
        <f t="shared" si="104"/>
        <v>0000</v>
      </c>
      <c r="CB156" s="1">
        <f t="shared" si="95"/>
        <v>59</v>
      </c>
      <c r="CC156" s="9" t="str">
        <f t="shared" si="105"/>
        <v>9A00000000000000CA970804</v>
      </c>
      <c r="CE156" s="1">
        <f t="shared" si="106"/>
        <v>0</v>
      </c>
      <c r="CF156" t="str">
        <f t="shared" si="96"/>
        <v/>
      </c>
    </row>
    <row r="157" spans="1:84">
      <c r="A157" t="b">
        <f t="shared" si="111"/>
        <v>0</v>
      </c>
      <c r="C157" s="44" t="str">
        <f t="shared" si="110"/>
        <v>9B</v>
      </c>
      <c r="D157" s="45" t="str">
        <f>INDEX(Text!$E$2:$E$160,HEX2DEC(C157))</f>
        <v/>
      </c>
      <c r="E157" s="110"/>
      <c r="F157" s="111"/>
      <c r="G157" s="112"/>
      <c r="H157" s="113"/>
      <c r="I157" s="114"/>
      <c r="J157" s="131">
        <v>1</v>
      </c>
      <c r="K157" s="115"/>
      <c r="L157" s="115"/>
      <c r="M157" s="115"/>
      <c r="N157" s="115"/>
      <c r="O157" s="116">
        <f>MIN(15,INT('Static Data'!AR161/15))</f>
        <v>6</v>
      </c>
      <c r="P157" s="117">
        <f>MIN(15,INT('Static Data'!AT161/15))</f>
        <v>6</v>
      </c>
      <c r="Q157" s="118">
        <f>MIN(15,INT('Static Data'!AV161/15))</f>
        <v>6</v>
      </c>
      <c r="R157" s="119">
        <f>MIN(15,INT('Static Data'!AX161/15))</f>
        <v>6</v>
      </c>
      <c r="S157" s="120">
        <f>MIN(15,INT('Static Data'!AZ161/15))</f>
        <v>6</v>
      </c>
      <c r="T157" s="133">
        <v>1</v>
      </c>
      <c r="U157" s="121"/>
      <c r="V157" s="122"/>
      <c r="W157" s="121"/>
      <c r="X157" s="122"/>
      <c r="Y157" s="121"/>
      <c r="Z157" s="122"/>
      <c r="AA157" s="121"/>
      <c r="AB157" s="122"/>
      <c r="AC157" s="121"/>
      <c r="AD157" s="122"/>
      <c r="AE157" s="121"/>
      <c r="AF157" s="122"/>
      <c r="AG157" s="121"/>
      <c r="AH157" s="122"/>
      <c r="AI157" s="121"/>
      <c r="AJ157" s="121"/>
      <c r="AK157" s="51">
        <f t="shared" si="112"/>
        <v>0</v>
      </c>
      <c r="AL157" s="51">
        <f t="shared" si="92"/>
        <v>30</v>
      </c>
      <c r="AM157" s="51">
        <f t="shared" si="93"/>
        <v>0</v>
      </c>
      <c r="BL157" s="1" t="str">
        <f t="shared" si="97"/>
        <v>9B</v>
      </c>
      <c r="BM157" s="1">
        <f>ROW()</f>
        <v>157</v>
      </c>
      <c r="BO157" s="1" t="str">
        <f t="shared" si="98"/>
        <v>9B</v>
      </c>
      <c r="BP157" s="1" t="str">
        <f t="shared" si="99"/>
        <v>00</v>
      </c>
      <c r="BQ157" s="1" t="str">
        <f t="shared" si="107"/>
        <v>0000</v>
      </c>
      <c r="BR157" s="1" t="str">
        <f t="shared" si="108"/>
        <v>0000</v>
      </c>
      <c r="BS157" s="43" t="str">
        <f t="shared" si="94"/>
        <v>0000</v>
      </c>
      <c r="BT157" s="1" t="str">
        <f t="shared" si="100"/>
        <v>66</v>
      </c>
      <c r="BU157" s="1" t="str">
        <f t="shared" si="101"/>
        <v>66</v>
      </c>
      <c r="BV157" s="1" t="str">
        <f t="shared" si="102"/>
        <v>06</v>
      </c>
      <c r="BW157" s="43" t="str">
        <f t="shared" si="103"/>
        <v>00</v>
      </c>
      <c r="BY157" t="str">
        <f t="shared" si="109"/>
        <v>0000</v>
      </c>
      <c r="BZ157" t="str">
        <f t="shared" si="104"/>
        <v>0000</v>
      </c>
      <c r="CB157" s="1">
        <f t="shared" si="95"/>
        <v>59</v>
      </c>
      <c r="CC157" s="9" t="str">
        <f t="shared" si="105"/>
        <v>9B0000000000000066660600</v>
      </c>
      <c r="CE157" s="1">
        <f t="shared" si="106"/>
        <v>0</v>
      </c>
      <c r="CF157" t="str">
        <f t="shared" si="96"/>
        <v/>
      </c>
    </row>
    <row r="158" spans="1:84">
      <c r="A158" t="b">
        <f t="shared" si="111"/>
        <v>0</v>
      </c>
      <c r="C158" s="44" t="str">
        <f t="shared" si="110"/>
        <v>9C</v>
      </c>
      <c r="D158" s="45" t="str">
        <f>INDEX(Text!$E$2:$E$160,HEX2DEC(C158))</f>
        <v/>
      </c>
      <c r="E158" s="110"/>
      <c r="F158" s="111"/>
      <c r="G158" s="112"/>
      <c r="H158" s="113"/>
      <c r="I158" s="114"/>
      <c r="J158" s="131">
        <v>1</v>
      </c>
      <c r="K158" s="115"/>
      <c r="L158" s="115"/>
      <c r="M158" s="115"/>
      <c r="N158" s="115"/>
      <c r="O158" s="116">
        <f>MIN(15,INT('Static Data'!AR162/15))</f>
        <v>6</v>
      </c>
      <c r="P158" s="117">
        <f>MIN(15,INT('Static Data'!AT162/15))</f>
        <v>6</v>
      </c>
      <c r="Q158" s="118">
        <f>MIN(15,INT('Static Data'!AV162/15))</f>
        <v>6</v>
      </c>
      <c r="R158" s="119">
        <f>MIN(15,INT('Static Data'!AX162/15))</f>
        <v>6</v>
      </c>
      <c r="S158" s="120">
        <f>MIN(15,INT('Static Data'!AZ162/15))</f>
        <v>6</v>
      </c>
      <c r="T158" s="133">
        <v>1</v>
      </c>
      <c r="U158" s="121"/>
      <c r="V158" s="122"/>
      <c r="W158" s="121"/>
      <c r="X158" s="122"/>
      <c r="Y158" s="121"/>
      <c r="Z158" s="122"/>
      <c r="AA158" s="121"/>
      <c r="AB158" s="122"/>
      <c r="AC158" s="121"/>
      <c r="AD158" s="122"/>
      <c r="AE158" s="121"/>
      <c r="AF158" s="122"/>
      <c r="AG158" s="121"/>
      <c r="AH158" s="122"/>
      <c r="AI158" s="121"/>
      <c r="AJ158" s="121"/>
      <c r="AK158" s="51">
        <f t="shared" si="112"/>
        <v>0</v>
      </c>
      <c r="AL158" s="51">
        <f t="shared" si="92"/>
        <v>30</v>
      </c>
      <c r="AM158" s="51">
        <f t="shared" si="93"/>
        <v>0</v>
      </c>
      <c r="BL158" s="1" t="str">
        <f t="shared" si="97"/>
        <v>9C</v>
      </c>
      <c r="BM158" s="1">
        <f>ROW()</f>
        <v>158</v>
      </c>
      <c r="BO158" s="1" t="str">
        <f t="shared" si="98"/>
        <v>9C</v>
      </c>
      <c r="BP158" s="1" t="str">
        <f t="shared" si="99"/>
        <v>00</v>
      </c>
      <c r="BQ158" s="1" t="str">
        <f t="shared" si="107"/>
        <v>0000</v>
      </c>
      <c r="BR158" s="1" t="str">
        <f t="shared" si="108"/>
        <v>0000</v>
      </c>
      <c r="BS158" s="43" t="str">
        <f t="shared" si="94"/>
        <v>0000</v>
      </c>
      <c r="BT158" s="1" t="str">
        <f t="shared" si="100"/>
        <v>66</v>
      </c>
      <c r="BU158" s="1" t="str">
        <f t="shared" si="101"/>
        <v>66</v>
      </c>
      <c r="BV158" s="1" t="str">
        <f t="shared" si="102"/>
        <v>06</v>
      </c>
      <c r="BW158" s="43" t="str">
        <f t="shared" si="103"/>
        <v>00</v>
      </c>
      <c r="BY158" t="str">
        <f t="shared" si="109"/>
        <v>0000</v>
      </c>
      <c r="BZ158" t="str">
        <f t="shared" si="104"/>
        <v>0000</v>
      </c>
      <c r="CB158" s="1">
        <f t="shared" si="95"/>
        <v>59</v>
      </c>
      <c r="CC158" s="9" t="str">
        <f t="shared" si="105"/>
        <v>9C0000000000000066660600</v>
      </c>
      <c r="CE158" s="1">
        <f t="shared" si="106"/>
        <v>0</v>
      </c>
      <c r="CF158" t="str">
        <f t="shared" si="96"/>
        <v/>
      </c>
    </row>
    <row r="159" spans="1:84">
      <c r="A159" t="b">
        <f t="shared" si="111"/>
        <v>0</v>
      </c>
      <c r="C159" s="44" t="str">
        <f t="shared" si="110"/>
        <v>9D</v>
      </c>
      <c r="D159" s="45" t="str">
        <f>INDEX(Text!$E$2:$E$160,HEX2DEC(C159))</f>
        <v/>
      </c>
      <c r="E159" s="110"/>
      <c r="F159" s="111"/>
      <c r="G159" s="112"/>
      <c r="H159" s="113"/>
      <c r="I159" s="114"/>
      <c r="J159" s="131">
        <v>1</v>
      </c>
      <c r="K159" s="115"/>
      <c r="L159" s="115"/>
      <c r="M159" s="115"/>
      <c r="N159" s="115"/>
      <c r="O159" s="116">
        <f>MIN(15,INT('Static Data'!AR163/15))</f>
        <v>6</v>
      </c>
      <c r="P159" s="117">
        <f>MIN(15,INT('Static Data'!AT163/15))</f>
        <v>6</v>
      </c>
      <c r="Q159" s="118">
        <f>MIN(15,INT('Static Data'!AV163/15))</f>
        <v>6</v>
      </c>
      <c r="R159" s="119">
        <f>MIN(15,INT('Static Data'!AX163/15))</f>
        <v>6</v>
      </c>
      <c r="S159" s="120">
        <f>MIN(15,INT('Static Data'!AZ163/15))</f>
        <v>6</v>
      </c>
      <c r="T159" s="133">
        <v>1</v>
      </c>
      <c r="U159" s="121"/>
      <c r="V159" s="122"/>
      <c r="W159" s="121"/>
      <c r="X159" s="122"/>
      <c r="Y159" s="121"/>
      <c r="Z159" s="122"/>
      <c r="AA159" s="121"/>
      <c r="AB159" s="122"/>
      <c r="AC159" s="121"/>
      <c r="AD159" s="122"/>
      <c r="AE159" s="121"/>
      <c r="AF159" s="122"/>
      <c r="AG159" s="121"/>
      <c r="AH159" s="122"/>
      <c r="AI159" s="121"/>
      <c r="AJ159" s="121"/>
      <c r="AK159" s="51">
        <f t="shared" si="112"/>
        <v>0</v>
      </c>
      <c r="AL159" s="51">
        <f t="shared" si="92"/>
        <v>30</v>
      </c>
      <c r="AM159" s="51">
        <f t="shared" si="93"/>
        <v>0</v>
      </c>
      <c r="BL159" s="1" t="str">
        <f t="shared" si="97"/>
        <v>9D</v>
      </c>
      <c r="BM159" s="1">
        <f>ROW()</f>
        <v>159</v>
      </c>
      <c r="BO159" s="1" t="str">
        <f t="shared" si="98"/>
        <v>9D</v>
      </c>
      <c r="BP159" s="1" t="str">
        <f t="shared" si="99"/>
        <v>00</v>
      </c>
      <c r="BQ159" s="1" t="str">
        <f t="shared" si="107"/>
        <v>0000</v>
      </c>
      <c r="BR159" s="1" t="str">
        <f t="shared" si="108"/>
        <v>0000</v>
      </c>
      <c r="BS159" s="43" t="str">
        <f t="shared" si="94"/>
        <v>0000</v>
      </c>
      <c r="BT159" s="1" t="str">
        <f t="shared" si="100"/>
        <v>66</v>
      </c>
      <c r="BU159" s="1" t="str">
        <f t="shared" si="101"/>
        <v>66</v>
      </c>
      <c r="BV159" s="1" t="str">
        <f t="shared" si="102"/>
        <v>06</v>
      </c>
      <c r="BW159" s="43" t="str">
        <f t="shared" si="103"/>
        <v>00</v>
      </c>
      <c r="BY159" t="str">
        <f t="shared" si="109"/>
        <v>0000</v>
      </c>
      <c r="BZ159" t="str">
        <f t="shared" si="104"/>
        <v>0000</v>
      </c>
      <c r="CB159" s="1">
        <f t="shared" si="95"/>
        <v>59</v>
      </c>
      <c r="CC159" s="9" t="str">
        <f t="shared" si="105"/>
        <v>9D0000000000000066660600</v>
      </c>
      <c r="CE159" s="1">
        <f t="shared" si="106"/>
        <v>0</v>
      </c>
      <c r="CF159" t="str">
        <f t="shared" si="96"/>
        <v/>
      </c>
    </row>
    <row r="160" spans="1:84">
      <c r="A160" t="b">
        <f t="shared" si="111"/>
        <v>0</v>
      </c>
      <c r="C160" s="44" t="str">
        <f t="shared" si="110"/>
        <v>9E</v>
      </c>
      <c r="D160" s="45" t="str">
        <f>INDEX(Text!$E$2:$E$160,HEX2DEC(C160))</f>
        <v/>
      </c>
      <c r="E160" s="110"/>
      <c r="F160" s="111"/>
      <c r="G160" s="112"/>
      <c r="H160" s="113"/>
      <c r="I160" s="114"/>
      <c r="J160" s="131">
        <v>1</v>
      </c>
      <c r="K160" s="115"/>
      <c r="L160" s="115"/>
      <c r="M160" s="115"/>
      <c r="N160" s="115"/>
      <c r="O160" s="116">
        <f>MIN(15,INT('Static Data'!AR164/15))</f>
        <v>6</v>
      </c>
      <c r="P160" s="117">
        <f>MIN(15,INT('Static Data'!AT164/15))</f>
        <v>6</v>
      </c>
      <c r="Q160" s="118">
        <f>MIN(15,INT('Static Data'!AV164/15))</f>
        <v>6</v>
      </c>
      <c r="R160" s="119">
        <f>MIN(15,INT('Static Data'!AX164/15))</f>
        <v>6</v>
      </c>
      <c r="S160" s="120">
        <f>MIN(15,INT('Static Data'!AZ164/15))</f>
        <v>6</v>
      </c>
      <c r="T160" s="133">
        <v>1</v>
      </c>
      <c r="U160" s="121"/>
      <c r="V160" s="122"/>
      <c r="W160" s="121"/>
      <c r="X160" s="122"/>
      <c r="Y160" s="121"/>
      <c r="Z160" s="122"/>
      <c r="AA160" s="121"/>
      <c r="AB160" s="122"/>
      <c r="AC160" s="121"/>
      <c r="AD160" s="122"/>
      <c r="AE160" s="121"/>
      <c r="AF160" s="122"/>
      <c r="AG160" s="121"/>
      <c r="AH160" s="122"/>
      <c r="AI160" s="121"/>
      <c r="AJ160" s="121"/>
      <c r="AK160" s="51">
        <f t="shared" si="112"/>
        <v>0</v>
      </c>
      <c r="AL160" s="51">
        <f t="shared" si="92"/>
        <v>30</v>
      </c>
      <c r="AM160" s="51">
        <f t="shared" si="93"/>
        <v>0</v>
      </c>
      <c r="BL160" s="1" t="str">
        <f t="shared" si="97"/>
        <v>9E</v>
      </c>
      <c r="BM160" s="1">
        <f>ROW()</f>
        <v>160</v>
      </c>
      <c r="BO160" s="1" t="str">
        <f t="shared" si="98"/>
        <v>9E</v>
      </c>
      <c r="BP160" s="1" t="str">
        <f t="shared" si="99"/>
        <v>00</v>
      </c>
      <c r="BQ160" s="1" t="str">
        <f t="shared" si="107"/>
        <v>0000</v>
      </c>
      <c r="BR160" s="1" t="str">
        <f t="shared" si="108"/>
        <v>0000</v>
      </c>
      <c r="BS160" s="43" t="str">
        <f t="shared" si="94"/>
        <v>0000</v>
      </c>
      <c r="BT160" s="1" t="str">
        <f t="shared" si="100"/>
        <v>66</v>
      </c>
      <c r="BU160" s="1" t="str">
        <f t="shared" si="101"/>
        <v>66</v>
      </c>
      <c r="BV160" s="1" t="str">
        <f t="shared" si="102"/>
        <v>06</v>
      </c>
      <c r="BW160" s="43" t="str">
        <f t="shared" si="103"/>
        <v>00</v>
      </c>
      <c r="BY160" t="str">
        <f t="shared" si="109"/>
        <v>0000</v>
      </c>
      <c r="BZ160" t="str">
        <f t="shared" si="104"/>
        <v>0000</v>
      </c>
      <c r="CB160" s="1">
        <f t="shared" si="95"/>
        <v>59</v>
      </c>
      <c r="CC160" s="9" t="str">
        <f t="shared" si="105"/>
        <v>9E0000000000000066660600</v>
      </c>
      <c r="CE160" s="1">
        <f t="shared" si="106"/>
        <v>0</v>
      </c>
      <c r="CF160" t="str">
        <f t="shared" si="96"/>
        <v/>
      </c>
    </row>
    <row r="161" spans="1:84">
      <c r="A161" t="b">
        <f t="shared" si="111"/>
        <v>0</v>
      </c>
      <c r="C161" s="44" t="str">
        <f t="shared" si="110"/>
        <v>9F</v>
      </c>
      <c r="D161" s="45" t="str">
        <f>INDEX(Text!$E$2:$E$160,HEX2DEC(C161))</f>
        <v/>
      </c>
      <c r="E161" s="110"/>
      <c r="F161" s="111"/>
      <c r="G161" s="112"/>
      <c r="H161" s="113"/>
      <c r="I161" s="114"/>
      <c r="J161" s="131">
        <v>1</v>
      </c>
      <c r="K161" s="115"/>
      <c r="L161" s="115"/>
      <c r="M161" s="115"/>
      <c r="N161" s="115"/>
      <c r="O161" s="116">
        <f>MIN(15,INT('Static Data'!AR165/15))</f>
        <v>6</v>
      </c>
      <c r="P161" s="117">
        <f>MIN(15,INT('Static Data'!AT165/15))</f>
        <v>6</v>
      </c>
      <c r="Q161" s="118">
        <f>MIN(15,INT('Static Data'!AV165/15))</f>
        <v>6</v>
      </c>
      <c r="R161" s="119">
        <f>MIN(15,INT('Static Data'!AX165/15))</f>
        <v>6</v>
      </c>
      <c r="S161" s="120">
        <f>MIN(15,INT('Static Data'!AZ165/15))</f>
        <v>6</v>
      </c>
      <c r="T161" s="133">
        <v>1</v>
      </c>
      <c r="U161" s="121"/>
      <c r="V161" s="122"/>
      <c r="W161" s="121"/>
      <c r="X161" s="122"/>
      <c r="Y161" s="121"/>
      <c r="Z161" s="122"/>
      <c r="AA161" s="121"/>
      <c r="AB161" s="122"/>
      <c r="AC161" s="121"/>
      <c r="AD161" s="122"/>
      <c r="AE161" s="121"/>
      <c r="AF161" s="122"/>
      <c r="AG161" s="121"/>
      <c r="AH161" s="122"/>
      <c r="AI161" s="121"/>
      <c r="AJ161" s="121"/>
      <c r="AK161" s="51">
        <f t="shared" si="112"/>
        <v>0</v>
      </c>
      <c r="AL161" s="51">
        <f t="shared" si="92"/>
        <v>30</v>
      </c>
      <c r="AM161" s="51">
        <f t="shared" si="93"/>
        <v>0</v>
      </c>
      <c r="BL161" s="1" t="str">
        <f t="shared" si="97"/>
        <v>9F</v>
      </c>
      <c r="BM161" s="1">
        <f>ROW()</f>
        <v>161</v>
      </c>
      <c r="BO161" s="1" t="str">
        <f t="shared" si="98"/>
        <v>9F</v>
      </c>
      <c r="BP161" s="1" t="str">
        <f t="shared" si="99"/>
        <v>00</v>
      </c>
      <c r="BQ161" s="1" t="str">
        <f t="shared" si="107"/>
        <v>0000</v>
      </c>
      <c r="BR161" s="1" t="str">
        <f t="shared" si="108"/>
        <v>0000</v>
      </c>
      <c r="BS161" s="43" t="str">
        <f t="shared" si="94"/>
        <v>0000</v>
      </c>
      <c r="BT161" s="1" t="str">
        <f t="shared" si="100"/>
        <v>66</v>
      </c>
      <c r="BU161" s="1" t="str">
        <f t="shared" si="101"/>
        <v>66</v>
      </c>
      <c r="BV161" s="1" t="str">
        <f t="shared" si="102"/>
        <v>06</v>
      </c>
      <c r="BW161" s="43" t="str">
        <f t="shared" si="103"/>
        <v>00</v>
      </c>
      <c r="BY161" t="str">
        <f t="shared" si="109"/>
        <v>0000</v>
      </c>
      <c r="BZ161" t="str">
        <f t="shared" si="104"/>
        <v>0000</v>
      </c>
      <c r="CB161" s="1">
        <f t="shared" si="95"/>
        <v>59</v>
      </c>
      <c r="CC161" s="9" t="str">
        <f t="shared" si="105"/>
        <v>9F0000000000000066660600</v>
      </c>
      <c r="CE161" s="1">
        <f t="shared" si="106"/>
        <v>0</v>
      </c>
      <c r="CF161" t="str">
        <f t="shared" si="96"/>
        <v/>
      </c>
    </row>
  </sheetData>
  <sheetProtection sheet="1" objects="1" scenarios="1" selectLockedCells="1"/>
  <mergeCells count="7">
    <mergeCell ref="C2:D2"/>
    <mergeCell ref="AK1:AM1"/>
    <mergeCell ref="O1:S1"/>
    <mergeCell ref="G1:I1"/>
    <mergeCell ref="K1:N1"/>
    <mergeCell ref="E1:F1"/>
    <mergeCell ref="T1:AJ1"/>
  </mergeCells>
  <conditionalFormatting sqref="C3:D161">
    <cfRule type="expression" dxfId="1" priority="9">
      <formula>INDIRECT("R"&amp;ROW()&amp;"C1",FALSE)</formula>
    </cfRule>
  </conditionalFormatting>
  <conditionalFormatting sqref="AL3:AL161">
    <cfRule type="cellIs" priority="7" stopIfTrue="1" operator="equal">
      <formula>0</formula>
    </cfRule>
    <cfRule type="colorScale" priority="8">
      <colorScale>
        <cfvo type="min" val="0"/>
        <cfvo type="max" val="0"/>
        <color rgb="FFFF0000"/>
        <color rgb="FF92D050"/>
      </colorScale>
    </cfRule>
  </conditionalFormatting>
  <dataValidations count="4">
    <dataValidation type="whole" allowBlank="1" showInputMessage="1" showErrorMessage="1" errorTitle="Wrong Value" error="Stat bonuses can only be between 0 and 15.&#10;15 is the complete bonus as referenced in the Configuration sheet." sqref="O3:S161">
      <formula1>0</formula1>
      <formula2>15</formula2>
    </dataValidation>
    <dataValidation type="custom" allowBlank="1" showInputMessage="1" showErrorMessage="1" errorTitle="Wrong Value" error="You can only choose values ranging from 100 to 6553500 in increments of 100.&#10;Ex: 100, 200, 300, 400, etc." sqref="E3:E161">
      <formula1>E3=MAX(100,INT(E3/100)*100)</formula1>
    </dataValidation>
    <dataValidation type="whole" allowBlank="1" showInputMessage="1" showErrorMessage="1" sqref="F3:F70">
      <formula1>1</formula1>
      <formula2>65535</formula2>
    </dataValidation>
    <dataValidation type="whole" allowBlank="1" showInputMessage="1" showErrorMessage="1" errorTitle="Wrong Value" error="You can only choose values ranging from 1 to 65535 in" sqref="F71:F161">
      <formula1>1</formula1>
      <formula2>65535</formula2>
    </dataValidation>
  </dataValidations>
  <pageMargins left="0.7" right="0.7" top="0.75" bottom="0.75" header="0.3" footer="0.3"/>
  <ignoredErrors>
    <ignoredError sqref="C4:D4 C155:D156 C152:D152 C146:D147 C142:D143 C137:D137 C135:D135 U71:AJ80 C11:D11 N71:N81 U158:AJ161 C1:D1 C129:D129 C71:D81 H71:I81 C82:D82 I82 C83:D84 H83:I84 C85:D85 C86:D89 H86:I89 C90:D90 I90 C91:D94 H91:I94 C95:D95 I95 C96:D97 H96:I97 C98:D98 I98 C99:D99 H99:I99 C100:D100 I100 C101:D102 H101:I102 C103:D103 I103 H104:I107 I108 C104:D110 H109:I110 C111:D111 I111:I112 C112:D113 H113:I113 C114:D116 C117:D117 C118:D119 I114:I119 H120:I121 C120:D122 I122 C131:D134 C130:D130 C141:D141 C140:D140 H131:I134 K141 K140 C153:D153 C148:D151 C139:D139 C136:D136 C144:D145 C157:D161 K71:K81 K155:K156 G2:I2 U2:AJ2 N138:N141 N136 N145 N148:N151 C3:D3 C8:D9 C5:D5 C6:D6 C7:D7 C10:D10 C13:D13 C12:D12 C23:D34 C14:D14 C15:D15 C16:D16 C17:D17 C18:D18 C19:D19 C20:D20 C21:D21 C22:D22 C36:D69 C35:D35 G48:I70 C123:D123 I123 C124:D124 I124 C125:D125 H125:I125 C126:D126 H126:I126 C127:D127 H127:I127 C128:D128 I128 I129 K136 C138:D138 K138 C154:D154 K154 K153 G19:I19 G20:I20 G21 G22:I22 H6 G7:H7 G10:I10 G12:I12 G14:I14 G11:I11 G15:I15 G16:I16 G17:I17 G18 G4:H4 G5:H5 G8:H9 H13:I13 G100 U101:AJ113 U100:AC100 AE100:AJ100 U90:AJ99 N87:N134 K87:K134 C70:D70 G24:I34 N144 G129 G90 G95 G98 G103 G111 G114:G116 G118:G119 G141 K139 K144:K145 G124 G128 G138 G23:I23 G82 G130:H130 K159:K161 G154:H154 K148:K150 Z157:AJ157 K157:K158 K151 G148:I150 G159:I161 G144:I145 G139:I139 I138 H136:I136 H140:I140 I141 U119:AJ134 U114:AD114 AF114:AJ114 I21 I18 N153:N161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rgb="FF92D050"/>
  </sheetPr>
  <dimension ref="A1:GU151"/>
  <sheetViews>
    <sheetView showGridLines="0" showRowColHeaders="0" workbookViewId="0">
      <selection activeCell="AA10" sqref="AA10"/>
    </sheetView>
  </sheetViews>
  <sheetFormatPr defaultRowHeight="15"/>
  <cols>
    <col min="1" max="1" width="2.85546875" customWidth="1"/>
    <col min="2" max="2" width="21.42578125" customWidth="1"/>
    <col min="3" max="3" width="2.85546875" customWidth="1"/>
    <col min="4" max="5" width="3.7109375" customWidth="1"/>
    <col min="6" max="6" width="11.7109375" style="11" customWidth="1"/>
    <col min="7" max="8" width="7.7109375" style="1" customWidth="1"/>
    <col min="9" max="18" width="7.7109375" style="1" hidden="1" customWidth="1"/>
    <col min="19" max="19" width="2.85546875" style="10" customWidth="1"/>
    <col min="20" max="20" width="3.7109375" customWidth="1"/>
    <col min="21" max="22" width="10.7109375" customWidth="1"/>
    <col min="23" max="23" width="2.85546875" customWidth="1"/>
    <col min="24" max="24" width="3.7109375" style="1" customWidth="1"/>
    <col min="25" max="25" width="12.42578125" style="1" customWidth="1"/>
    <col min="26" max="26" width="2.85546875" customWidth="1"/>
    <col min="27" max="27" width="11.7109375" style="14" customWidth="1"/>
    <col min="28" max="32" width="6.28515625" customWidth="1"/>
    <col min="33" max="33" width="5.140625" customWidth="1"/>
    <col min="34" max="73" width="2.85546875" customWidth="1"/>
    <col min="74" max="76" width="9.140625" hidden="1" customWidth="1"/>
    <col min="77" max="78" width="10.140625" hidden="1" customWidth="1"/>
    <col min="79" max="95" width="9.140625" hidden="1" customWidth="1"/>
    <col min="96" max="204" width="9.140625" customWidth="1"/>
  </cols>
  <sheetData>
    <row r="1" spans="1:153" ht="15" customHeight="1" thickBot="1"/>
    <row r="2" spans="1:153" ht="15" customHeight="1">
      <c r="B2" s="151" t="s">
        <v>1066</v>
      </c>
      <c r="C2" s="152"/>
      <c r="D2" s="229" t="s">
        <v>202</v>
      </c>
      <c r="E2" s="229" t="s">
        <v>106</v>
      </c>
      <c r="F2" s="229" t="s">
        <v>214</v>
      </c>
      <c r="G2" s="233" t="s">
        <v>215</v>
      </c>
      <c r="H2" s="224" t="s">
        <v>213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AA2" s="63" t="s">
        <v>262</v>
      </c>
      <c r="AC2" s="158" t="s">
        <v>230</v>
      </c>
      <c r="AD2" s="159"/>
      <c r="AE2" s="62" t="str">
        <f>INDEX(Units!C:C,BX5+2)</f>
        <v>4A</v>
      </c>
      <c r="AH2" s="16"/>
      <c r="AI2" s="17"/>
      <c r="AJ2" s="17"/>
      <c r="AK2" s="17"/>
      <c r="AL2" s="17"/>
      <c r="AM2" s="18"/>
      <c r="AO2" s="12"/>
      <c r="AP2" s="237" t="str">
        <f ca="1">"LV."&amp;RIGHT("00"&amp;'Static Data'!AH43,2)</f>
        <v>LV.01</v>
      </c>
      <c r="AQ2" s="237"/>
      <c r="AR2" s="237"/>
      <c r="AS2" s="237"/>
      <c r="AT2" s="237"/>
      <c r="AU2" s="237" t="str">
        <f ca="1">"EXP."&amp;RIGHT("00"&amp;RANDBETWEEN(0,99),2)</f>
        <v>EXP.67</v>
      </c>
      <c r="AV2" s="237"/>
      <c r="AW2" s="237"/>
      <c r="AX2" s="237"/>
      <c r="AY2" s="237"/>
      <c r="BC2" s="16"/>
      <c r="BD2" s="17"/>
      <c r="BE2" s="178" t="str">
        <f>"01"</f>
        <v>01</v>
      </c>
      <c r="BF2" s="178"/>
      <c r="BG2" s="178"/>
      <c r="BH2" s="176" t="str">
        <f ca="1">INDEX(Text!$R$2:$T$257,RANDBETWEEN(1,256),$BX$4)</f>
        <v>Jeremy</v>
      </c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7"/>
      <c r="BW2" t="s">
        <v>93</v>
      </c>
      <c r="BX2" s="1">
        <f ca="1">IF(AE10=0,RANDBETWEEN(1,12),MIN(1+INT(RANDBETWEEN(0,(12+N9)*128)/128),13))</f>
        <v>12</v>
      </c>
      <c r="BY2" s="15">
        <v>100</v>
      </c>
      <c r="BZ2" s="15">
        <f>MAX(BY2,$AE$19)</f>
        <v>1000</v>
      </c>
      <c r="CA2" s="15" t="str">
        <f>IF(BZ2=BZ3,"---",BZ2)</f>
        <v>---</v>
      </c>
      <c r="CE2" t="s">
        <v>234</v>
      </c>
      <c r="CF2" s="1" t="b">
        <f>IF($I$9&gt;=$F$9,TRUE)</f>
        <v>0</v>
      </c>
    </row>
    <row r="3" spans="1:153" ht="15" customHeight="1">
      <c r="B3" s="151"/>
      <c r="C3" s="152"/>
      <c r="D3" s="229"/>
      <c r="E3" s="229"/>
      <c r="F3" s="229"/>
      <c r="G3" s="233"/>
      <c r="H3" s="224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221" t="s">
        <v>1067</v>
      </c>
      <c r="U3" s="223" t="s">
        <v>216</v>
      </c>
      <c r="V3" s="224" t="s">
        <v>217</v>
      </c>
      <c r="AA3"/>
      <c r="AC3" s="158" t="s">
        <v>299</v>
      </c>
      <c r="AD3" s="159" t="s">
        <v>226</v>
      </c>
      <c r="AE3" s="81" t="str">
        <f>DEC2HEX(MAX(1,INDEX(Units!$T:$T,Config!$BX$12)-1),2)</f>
        <v>01</v>
      </c>
      <c r="AH3" s="19"/>
      <c r="AI3" s="20"/>
      <c r="AJ3" s="20"/>
      <c r="AK3" s="20"/>
      <c r="AL3" s="20"/>
      <c r="AM3" s="21"/>
      <c r="AO3" s="88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BC3" s="19"/>
      <c r="BD3" s="20"/>
      <c r="BE3" s="179"/>
      <c r="BF3" s="179"/>
      <c r="BG3" s="179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5"/>
      <c r="BW3" t="s">
        <v>94</v>
      </c>
      <c r="BX3" s="125">
        <v>3</v>
      </c>
      <c r="BY3" s="15">
        <v>500</v>
      </c>
      <c r="BZ3" s="15">
        <f t="shared" ref="BZ3:BZ13" si="0">MIN(MAX(BY3,$AE$19),BZ4)</f>
        <v>1000</v>
      </c>
      <c r="CA3" s="15" t="str">
        <f t="shared" ref="CA3:CA12" si="1">IF(BZ4=$BZ$2,"---",IF(BZ2=$BZ$14,"---",BZ3))</f>
        <v>---</v>
      </c>
    </row>
    <row r="4" spans="1:153" ht="15" customHeight="1">
      <c r="B4" s="151"/>
      <c r="C4" s="152"/>
      <c r="D4" s="229"/>
      <c r="E4" s="229"/>
      <c r="F4" s="229"/>
      <c r="G4" s="233"/>
      <c r="H4" s="224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T4" s="222"/>
      <c r="U4" s="223"/>
      <c r="V4" s="224"/>
      <c r="AA4"/>
      <c r="AC4" s="158" t="s">
        <v>77</v>
      </c>
      <c r="AD4" s="159" t="s">
        <v>77</v>
      </c>
      <c r="AE4" s="81">
        <f>INDEX(Units!G:G,Config!$BX$12)</f>
        <v>1</v>
      </c>
      <c r="AH4" s="19"/>
      <c r="AI4" s="20"/>
      <c r="AJ4" s="20"/>
      <c r="AK4" s="20"/>
      <c r="AL4" s="20"/>
      <c r="AM4" s="21"/>
      <c r="AN4" s="180" t="s">
        <v>113</v>
      </c>
      <c r="AO4" s="181"/>
      <c r="AV4" s="195" t="str">
        <f ca="1">RIGHT("000"&amp;MAX(1,MIN(999,INT(BN18))),3)&amp;" "&amp;RIGHT("000"&amp;MAX(1,MIN(999,INT(BN19))),3)&amp;" 000"</f>
        <v>031 010 000</v>
      </c>
      <c r="AW4" s="195"/>
      <c r="AX4" s="195"/>
      <c r="AY4" s="198" t="str">
        <f ca="1">AV4</f>
        <v>031 010 000</v>
      </c>
      <c r="AZ4" s="198"/>
      <c r="BA4" s="198"/>
      <c r="BC4" s="19"/>
      <c r="BD4" s="20"/>
      <c r="BE4" s="179"/>
      <c r="BF4" s="179"/>
      <c r="BG4" s="179"/>
      <c r="BH4" s="174" t="str">
        <f>INDEX(Units!$D:$D,$BX$12)</f>
        <v>Squire</v>
      </c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5"/>
      <c r="BW4" t="s">
        <v>95</v>
      </c>
      <c r="BX4" s="127">
        <v>1</v>
      </c>
      <c r="BY4" s="15">
        <f>BY2*10</f>
        <v>1000</v>
      </c>
      <c r="BZ4" s="15">
        <f t="shared" si="0"/>
        <v>1000</v>
      </c>
      <c r="CA4" s="15">
        <f t="shared" si="1"/>
        <v>1000</v>
      </c>
      <c r="CC4">
        <f ca="1">RANDBETWEEN(BI25,BK25)</f>
        <v>43</v>
      </c>
      <c r="CD4">
        <f ca="1">BK25-CC4</f>
        <v>27</v>
      </c>
      <c r="CE4">
        <f ca="1">INT(CD4*BM25)</f>
        <v>0</v>
      </c>
    </row>
    <row r="5" spans="1:153" ht="15" customHeight="1">
      <c r="B5" s="151"/>
      <c r="C5" s="152"/>
      <c r="D5" s="229"/>
      <c r="E5" s="229"/>
      <c r="F5" s="229"/>
      <c r="G5" s="233"/>
      <c r="H5" s="224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222"/>
      <c r="U5" s="223"/>
      <c r="V5" s="224"/>
      <c r="AA5"/>
      <c r="AC5" s="158" t="s">
        <v>78</v>
      </c>
      <c r="AD5" s="159" t="s">
        <v>78</v>
      </c>
      <c r="AE5" s="81">
        <f>INDEX(Units!H:H,Config!$BX$12)</f>
        <v>1</v>
      </c>
      <c r="AH5" s="19"/>
      <c r="AI5" s="20"/>
      <c r="AJ5" s="20"/>
      <c r="AK5" s="20"/>
      <c r="AL5" s="20"/>
      <c r="AM5" s="21"/>
      <c r="AN5" s="180"/>
      <c r="AO5" s="181"/>
      <c r="AV5" s="195"/>
      <c r="AW5" s="195"/>
      <c r="AX5" s="195"/>
      <c r="AY5" s="198"/>
      <c r="AZ5" s="198"/>
      <c r="BA5" s="198"/>
      <c r="BC5" s="191" t="str">
        <f ca="1">INDEX($BW$2:$BW$14,$BX$2)</f>
        <v xml:space="preserve">♓ </v>
      </c>
      <c r="BD5" s="192"/>
      <c r="BE5" s="192"/>
      <c r="BF5" s="192"/>
      <c r="BG5" s="192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5"/>
      <c r="BW5" t="s">
        <v>96</v>
      </c>
      <c r="BX5" s="127">
        <v>1</v>
      </c>
      <c r="BY5" s="15">
        <f t="shared" ref="BY5:BY13" si="2">BY3*10</f>
        <v>5000</v>
      </c>
      <c r="BZ5" s="15">
        <f t="shared" si="0"/>
        <v>5000</v>
      </c>
      <c r="CA5" s="15">
        <f t="shared" si="1"/>
        <v>5000</v>
      </c>
      <c r="CC5">
        <f ca="1">RANDBETWEEN(BI26,BK26)</f>
        <v>58</v>
      </c>
      <c r="CD5">
        <f ca="1">BK26-CC5</f>
        <v>12</v>
      </c>
      <c r="CE5">
        <f ca="1">INT(CD5*BM26)</f>
        <v>0</v>
      </c>
    </row>
    <row r="6" spans="1:153" ht="15" customHeight="1">
      <c r="B6" s="153"/>
      <c r="C6" s="154"/>
      <c r="D6" s="229"/>
      <c r="E6" s="229"/>
      <c r="F6" s="229"/>
      <c r="G6" s="233"/>
      <c r="H6" s="224"/>
      <c r="I6" s="55">
        <v>63</v>
      </c>
      <c r="J6" s="55"/>
      <c r="K6" s="55">
        <f ca="1">MAX(1,SUM($K$7:$K$20)+COUNTIF($K$7:$K$20,-1))</f>
        <v>4</v>
      </c>
      <c r="L6" s="55">
        <f ca="1">COUNTIF($K$7:$K$20,"&gt;=0")</f>
        <v>8</v>
      </c>
      <c r="M6" s="55"/>
      <c r="N6" s="55"/>
      <c r="O6" s="55"/>
      <c r="P6" s="55"/>
      <c r="Q6" s="55"/>
      <c r="R6" s="55"/>
      <c r="S6" s="56"/>
      <c r="T6" s="222"/>
      <c r="U6" s="223"/>
      <c r="V6" s="224"/>
      <c r="AA6" s="63" t="s">
        <v>235</v>
      </c>
      <c r="AC6" s="158" t="s">
        <v>79</v>
      </c>
      <c r="AD6" s="159" t="s">
        <v>79</v>
      </c>
      <c r="AE6" s="81">
        <f>INDEX(Units!I:I,Config!$BX$12)</f>
        <v>0</v>
      </c>
      <c r="AH6" s="19"/>
      <c r="AI6" s="20"/>
      <c r="AJ6" s="20"/>
      <c r="AK6" s="20"/>
      <c r="AL6" s="20"/>
      <c r="AM6" s="21"/>
      <c r="AN6" s="180"/>
      <c r="AO6" s="181"/>
      <c r="AV6" s="195"/>
      <c r="AW6" s="195"/>
      <c r="AX6" s="195"/>
      <c r="AY6" s="198"/>
      <c r="AZ6" s="198"/>
      <c r="BA6" s="198"/>
      <c r="BC6" s="191"/>
      <c r="BD6" s="192"/>
      <c r="BE6" s="192"/>
      <c r="BF6" s="192"/>
      <c r="BG6" s="192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5"/>
      <c r="BW6" t="s">
        <v>97</v>
      </c>
      <c r="BX6" s="126" t="b">
        <v>0</v>
      </c>
      <c r="BY6" s="15">
        <f t="shared" si="2"/>
        <v>10000</v>
      </c>
      <c r="BZ6" s="15">
        <f t="shared" si="0"/>
        <v>10000</v>
      </c>
      <c r="CA6" s="15">
        <f t="shared" si="1"/>
        <v>10000</v>
      </c>
    </row>
    <row r="7" spans="1:153" ht="15" customHeight="1">
      <c r="A7" s="29">
        <v>0</v>
      </c>
      <c r="B7" s="156" t="s">
        <v>210</v>
      </c>
      <c r="C7" s="157"/>
      <c r="D7" s="53" t="s">
        <v>203</v>
      </c>
      <c r="E7" s="105">
        <v>1</v>
      </c>
      <c r="F7" s="102">
        <v>20000</v>
      </c>
      <c r="G7" s="101">
        <v>63</v>
      </c>
      <c r="H7" s="64">
        <f>G7/63</f>
        <v>1</v>
      </c>
      <c r="I7" s="85">
        <f t="shared" ref="I7:I17" si="3">INT($AE$22*G7/$I$6)</f>
        <v>1</v>
      </c>
      <c r="J7" s="85">
        <f ca="1">RANDBETWEEN(0,INT(($I$6-$G7)*$AE$22/$I$6))</f>
        <v>0</v>
      </c>
      <c r="K7" s="85">
        <f t="shared" ref="K7:K20" si="4">IF(LEN(E7),-1,J7)</f>
        <v>-1</v>
      </c>
      <c r="L7" s="85">
        <f t="shared" ref="L7:L20" ca="1" si="5">INT(K7/$K$6*$AE$22)</f>
        <v>-1</v>
      </c>
      <c r="M7" s="85">
        <f ca="1">IF(L7&gt;=0,I7+L7,I7+J7)</f>
        <v>1</v>
      </c>
      <c r="N7" s="86">
        <f ca="1">MIN(1,M7/F7)</f>
        <v>5.0000000000000002E-5</v>
      </c>
      <c r="O7" s="102">
        <v>20000</v>
      </c>
      <c r="P7" s="101">
        <v>63</v>
      </c>
      <c r="Q7" s="86"/>
      <c r="R7" s="85"/>
      <c r="S7" s="57"/>
      <c r="T7" s="222"/>
      <c r="U7" s="223"/>
      <c r="V7" s="224"/>
      <c r="AA7" s="107">
        <v>50</v>
      </c>
      <c r="AC7" s="158" t="s">
        <v>228</v>
      </c>
      <c r="AD7" s="159" t="s">
        <v>228</v>
      </c>
      <c r="AE7" s="81">
        <f>INDEX(Units!K:K,Config!$BX$12)</f>
        <v>1</v>
      </c>
      <c r="AH7" s="19"/>
      <c r="AI7" s="20"/>
      <c r="AJ7" s="20"/>
      <c r="AK7" s="20"/>
      <c r="AL7" s="20"/>
      <c r="AM7" s="21"/>
      <c r="AN7" s="180"/>
      <c r="AO7" s="181"/>
      <c r="AV7" s="195"/>
      <c r="AW7" s="195"/>
      <c r="AX7" s="195"/>
      <c r="AY7" s="198"/>
      <c r="AZ7" s="198"/>
      <c r="BA7" s="198"/>
      <c r="BC7" s="191"/>
      <c r="BD7" s="192"/>
      <c r="BE7" s="192"/>
      <c r="BF7" s="192"/>
      <c r="BG7" s="192"/>
      <c r="BH7" s="179" t="s">
        <v>82</v>
      </c>
      <c r="BI7" s="179"/>
      <c r="BJ7" s="179"/>
      <c r="BK7" s="179"/>
      <c r="BL7" s="179">
        <f ca="1">CC4+CE4</f>
        <v>43</v>
      </c>
      <c r="BM7" s="179"/>
      <c r="BN7" s="25"/>
      <c r="BO7" s="179" t="s">
        <v>83</v>
      </c>
      <c r="BP7" s="179"/>
      <c r="BQ7" s="179"/>
      <c r="BR7" s="179"/>
      <c r="BS7" s="179">
        <f ca="1">CC5+CE5</f>
        <v>58</v>
      </c>
      <c r="BT7" s="183"/>
      <c r="BW7" t="s">
        <v>98</v>
      </c>
      <c r="BX7" s="127">
        <v>1</v>
      </c>
      <c r="BY7" s="15">
        <f t="shared" si="2"/>
        <v>50000</v>
      </c>
      <c r="BZ7" s="15">
        <f t="shared" si="0"/>
        <v>50000</v>
      </c>
      <c r="CA7" s="15">
        <f t="shared" si="1"/>
        <v>50000</v>
      </c>
    </row>
    <row r="8" spans="1:153" ht="15" customHeight="1" thickBot="1">
      <c r="A8" s="29">
        <v>4</v>
      </c>
      <c r="B8" s="156" t="s">
        <v>211</v>
      </c>
      <c r="C8" s="157"/>
      <c r="D8" s="53" t="s">
        <v>203</v>
      </c>
      <c r="E8" s="105">
        <v>1</v>
      </c>
      <c r="F8" s="102">
        <v>20000</v>
      </c>
      <c r="G8" s="101">
        <v>63</v>
      </c>
      <c r="H8" s="64">
        <f t="shared" ref="H8:H17" si="6">G8/63</f>
        <v>1</v>
      </c>
      <c r="I8" s="85">
        <f t="shared" si="3"/>
        <v>1</v>
      </c>
      <c r="J8" s="85">
        <f ca="1">RANDBETWEEN(0,INT(($I$6-$G8)*$AE$22/$I$6))</f>
        <v>0</v>
      </c>
      <c r="K8" s="85">
        <f t="shared" si="4"/>
        <v>-1</v>
      </c>
      <c r="L8" s="85">
        <f t="shared" ca="1" si="5"/>
        <v>-1</v>
      </c>
      <c r="M8" s="85">
        <f t="shared" ref="M8:M18" ca="1" si="7">IF(L8&gt;=0,I8+L8,I8+J8)</f>
        <v>1</v>
      </c>
      <c r="N8" s="86">
        <f ca="1">MIN(1,M8/F8)</f>
        <v>5.0000000000000002E-5</v>
      </c>
      <c r="O8" s="102">
        <v>20000</v>
      </c>
      <c r="P8" s="101">
        <v>63</v>
      </c>
      <c r="Q8" s="86"/>
      <c r="R8" s="85"/>
      <c r="S8" s="57"/>
      <c r="T8" s="60">
        <v>1</v>
      </c>
      <c r="U8" s="49">
        <v>0</v>
      </c>
      <c r="V8" s="62">
        <f t="shared" ref="V8:V39" si="8">INT(U8/$J$134)</f>
        <v>0</v>
      </c>
      <c r="W8" s="59">
        <f t="shared" ref="W8:W39" si="9">T8</f>
        <v>1</v>
      </c>
      <c r="AC8" s="158" t="s">
        <v>227</v>
      </c>
      <c r="AD8" s="159" t="s">
        <v>227</v>
      </c>
      <c r="AE8" s="81">
        <f>INDEX(Units!L:L,Config!$BX$12)</f>
        <v>0</v>
      </c>
      <c r="AH8" s="24"/>
      <c r="AI8" s="22"/>
      <c r="AJ8" s="22"/>
      <c r="AK8" s="22"/>
      <c r="AL8" s="22"/>
      <c r="AM8" s="23"/>
      <c r="AN8" s="180"/>
      <c r="AO8" s="181"/>
      <c r="AV8" s="195"/>
      <c r="AW8" s="195"/>
      <c r="AX8" s="195"/>
      <c r="AY8" s="198"/>
      <c r="AZ8" s="198"/>
      <c r="BA8" s="198"/>
      <c r="BC8" s="193"/>
      <c r="BD8" s="194"/>
      <c r="BE8" s="194"/>
      <c r="BF8" s="194"/>
      <c r="BG8" s="194"/>
      <c r="BH8" s="182"/>
      <c r="BI8" s="182"/>
      <c r="BJ8" s="182"/>
      <c r="BK8" s="182"/>
      <c r="BL8" s="182"/>
      <c r="BM8" s="182"/>
      <c r="BN8" s="26"/>
      <c r="BO8" s="182"/>
      <c r="BP8" s="182"/>
      <c r="BQ8" s="182"/>
      <c r="BR8" s="182"/>
      <c r="BS8" s="182"/>
      <c r="BT8" s="184"/>
      <c r="BW8" t="s">
        <v>99</v>
      </c>
      <c r="BX8" s="126" t="b">
        <v>0</v>
      </c>
      <c r="BY8" s="15">
        <f t="shared" si="2"/>
        <v>100000</v>
      </c>
      <c r="BZ8" s="15">
        <f t="shared" si="0"/>
        <v>100000</v>
      </c>
      <c r="CA8" s="15">
        <f t="shared" si="1"/>
        <v>100000</v>
      </c>
    </row>
    <row r="9" spans="1:153" ht="15" customHeight="1" thickBot="1">
      <c r="A9" s="29">
        <v>8</v>
      </c>
      <c r="B9" s="156" t="s">
        <v>148</v>
      </c>
      <c r="C9" s="157"/>
      <c r="D9" s="54" t="s">
        <v>203</v>
      </c>
      <c r="E9" s="105">
        <v>1</v>
      </c>
      <c r="F9" s="103">
        <v>10000</v>
      </c>
      <c r="G9" s="101">
        <v>63</v>
      </c>
      <c r="H9" s="64">
        <f t="shared" si="6"/>
        <v>1</v>
      </c>
      <c r="I9" s="85">
        <f t="shared" si="3"/>
        <v>1</v>
      </c>
      <c r="J9" s="85">
        <f ca="1">RANDBETWEEN(0,INT(($I$6-$G9)*$AE$22/$I$6))</f>
        <v>0</v>
      </c>
      <c r="K9" s="85">
        <f t="shared" si="4"/>
        <v>-1</v>
      </c>
      <c r="L9" s="85">
        <f t="shared" ca="1" si="5"/>
        <v>-1</v>
      </c>
      <c r="M9" s="85">
        <f t="shared" ca="1" si="7"/>
        <v>1</v>
      </c>
      <c r="N9" s="85">
        <f ca="1">INT(IF($BX$7=1,MIN(INT(M9/F9),1),IF($BX$7=2,MIN(M9/F9,1),IF($BX$7=3,M9/F9,0))))</f>
        <v>0</v>
      </c>
      <c r="O9" s="103">
        <v>10000</v>
      </c>
      <c r="P9" s="101">
        <v>63</v>
      </c>
      <c r="Q9" s="85"/>
      <c r="R9" s="85"/>
      <c r="S9" s="57"/>
      <c r="T9" s="60">
        <v>2</v>
      </c>
      <c r="U9" s="123">
        <f>T9*SQRT(T9)-0.8</f>
        <v>2.02842712474619</v>
      </c>
      <c r="V9" s="62">
        <f t="shared" si="8"/>
        <v>123</v>
      </c>
      <c r="W9" s="59">
        <f t="shared" si="9"/>
        <v>2</v>
      </c>
      <c r="AA9" s="63" t="s">
        <v>260</v>
      </c>
      <c r="AC9" s="158" t="s">
        <v>229</v>
      </c>
      <c r="AD9" s="159" t="s">
        <v>229</v>
      </c>
      <c r="AE9" s="81">
        <f>INDEX(Units!M:M,Config!$BX$12)</f>
        <v>0</v>
      </c>
      <c r="BW9" t="s">
        <v>100</v>
      </c>
      <c r="BX9" s="126" t="b">
        <v>1</v>
      </c>
      <c r="BY9" s="15">
        <f t="shared" si="2"/>
        <v>500000</v>
      </c>
      <c r="BZ9" s="15">
        <f t="shared" si="0"/>
        <v>500000</v>
      </c>
      <c r="CA9" s="15">
        <f t="shared" si="1"/>
        <v>500000</v>
      </c>
    </row>
    <row r="10" spans="1:153" ht="15" customHeight="1">
      <c r="A10" s="29" t="s">
        <v>254</v>
      </c>
      <c r="B10" s="156" t="s">
        <v>89</v>
      </c>
      <c r="C10" s="157"/>
      <c r="D10" s="53" t="s">
        <v>203</v>
      </c>
      <c r="E10" s="105">
        <v>1</v>
      </c>
      <c r="F10" s="103">
        <v>15000</v>
      </c>
      <c r="G10" s="101">
        <v>8</v>
      </c>
      <c r="H10" s="64">
        <f t="shared" si="6"/>
        <v>0.12698412698412698</v>
      </c>
      <c r="I10" s="85">
        <f t="shared" si="3"/>
        <v>0</v>
      </c>
      <c r="J10" s="85">
        <f ca="1">IF(AE7,RANDBETWEEN(0,INT(($I$6-$G10)*$AE$22/$I$6)),0)</f>
        <v>0</v>
      </c>
      <c r="K10" s="85">
        <f t="shared" si="4"/>
        <v>-1</v>
      </c>
      <c r="L10" s="85">
        <f t="shared" ca="1" si="5"/>
        <v>-1</v>
      </c>
      <c r="M10" s="85">
        <f t="shared" ca="1" si="7"/>
        <v>0</v>
      </c>
      <c r="N10" s="86">
        <f ca="1">MIN(1,M10/F10)</f>
        <v>0</v>
      </c>
      <c r="O10" s="103">
        <v>5000</v>
      </c>
      <c r="P10" s="101">
        <v>8</v>
      </c>
      <c r="Q10" s="86"/>
      <c r="R10" s="85"/>
      <c r="S10" s="57"/>
      <c r="T10" s="60">
        <f>T9+1</f>
        <v>3</v>
      </c>
      <c r="U10" s="123">
        <f t="shared" ref="U10:U73" si="10">T10*SQRT(T10)-0.8</f>
        <v>4.3961524227066322</v>
      </c>
      <c r="V10" s="62">
        <f t="shared" si="8"/>
        <v>267</v>
      </c>
      <c r="W10" s="59">
        <f t="shared" si="9"/>
        <v>3</v>
      </c>
      <c r="AA10" s="106">
        <v>99000000</v>
      </c>
      <c r="AC10" s="158" t="s">
        <v>105</v>
      </c>
      <c r="AD10" s="159" t="s">
        <v>105</v>
      </c>
      <c r="AE10" s="81">
        <f>INDEX(Units!N:N,Config!$BX$12)</f>
        <v>1</v>
      </c>
      <c r="AH10" s="185" t="s">
        <v>108</v>
      </c>
      <c r="AI10" s="186"/>
      <c r="AJ10" s="186"/>
      <c r="AK10" s="186"/>
      <c r="AL10" s="186"/>
      <c r="AM10" s="186"/>
      <c r="AN10" s="186"/>
      <c r="AO10" s="178" t="str">
        <f>RIGHT("00"&amp;'Static Data'!BA3,2)</f>
        <v>04</v>
      </c>
      <c r="AP10" s="178"/>
      <c r="AQ10" s="17"/>
      <c r="AR10" s="178" t="s">
        <v>116</v>
      </c>
      <c r="AS10" s="178"/>
      <c r="AT10" s="178"/>
      <c r="AU10" s="178"/>
      <c r="AV10" s="178"/>
      <c r="AW10" s="178"/>
      <c r="AX10" s="178"/>
      <c r="AY10" s="178"/>
      <c r="AZ10" s="178"/>
      <c r="BA10" s="178"/>
      <c r="BB10" s="17"/>
      <c r="BC10" s="17"/>
      <c r="BD10" s="17"/>
      <c r="BE10" s="17"/>
      <c r="BF10" s="178" t="s">
        <v>118</v>
      </c>
      <c r="BG10" s="178"/>
      <c r="BH10" s="17"/>
      <c r="BI10" s="178" t="s">
        <v>117</v>
      </c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8"/>
      <c r="BW10" t="s">
        <v>101</v>
      </c>
      <c r="BX10" t="b">
        <v>1</v>
      </c>
      <c r="BY10" s="15">
        <f t="shared" si="2"/>
        <v>1000000</v>
      </c>
      <c r="BZ10" s="15">
        <f t="shared" si="0"/>
        <v>1000000</v>
      </c>
      <c r="CA10" s="15">
        <f t="shared" si="1"/>
        <v>1000000</v>
      </c>
    </row>
    <row r="11" spans="1:153" ht="15.75" customHeight="1">
      <c r="A11" s="29">
        <v>10</v>
      </c>
      <c r="B11" s="156" t="s">
        <v>90</v>
      </c>
      <c r="C11" s="157"/>
      <c r="D11" s="53" t="s">
        <v>203</v>
      </c>
      <c r="E11" s="105">
        <v>1</v>
      </c>
      <c r="F11" s="103">
        <v>1</v>
      </c>
      <c r="G11" s="101">
        <v>0</v>
      </c>
      <c r="H11" s="64">
        <f t="shared" si="6"/>
        <v>0</v>
      </c>
      <c r="I11" s="85">
        <f t="shared" si="3"/>
        <v>0</v>
      </c>
      <c r="J11" s="85">
        <f ca="1">IF(AE8,RANDBETWEEN(0,INT(($I$6-$G11)*$AE$22/$I$6)),0)</f>
        <v>0</v>
      </c>
      <c r="K11" s="85">
        <f t="shared" si="4"/>
        <v>-1</v>
      </c>
      <c r="L11" s="85">
        <f t="shared" ca="1" si="5"/>
        <v>-1</v>
      </c>
      <c r="M11" s="85">
        <f ca="1">IF(L11&gt;=0,I11+L11,I11+J11)</f>
        <v>0</v>
      </c>
      <c r="N11" s="86">
        <f>IF(AE8,MIN(1,M11/F11),0)</f>
        <v>0</v>
      </c>
      <c r="O11" s="103">
        <v>25000</v>
      </c>
      <c r="P11" s="101">
        <v>0</v>
      </c>
      <c r="Q11" s="86"/>
      <c r="R11" s="85"/>
      <c r="S11" s="57"/>
      <c r="T11" s="60">
        <f t="shared" ref="T11:T19" si="11">T10+1</f>
        <v>4</v>
      </c>
      <c r="U11" s="123">
        <f t="shared" si="10"/>
        <v>7.2</v>
      </c>
      <c r="V11" s="62">
        <f t="shared" si="8"/>
        <v>438</v>
      </c>
      <c r="W11" s="59">
        <f t="shared" si="9"/>
        <v>4</v>
      </c>
      <c r="AC11" s="158" t="s">
        <v>86</v>
      </c>
      <c r="AD11" s="159" t="s">
        <v>86</v>
      </c>
      <c r="AE11" s="81">
        <f>INDEX(Units!O:O,Config!$BX$12)</f>
        <v>6</v>
      </c>
      <c r="AH11" s="187"/>
      <c r="AI11" s="188"/>
      <c r="AJ11" s="188"/>
      <c r="AK11" s="188"/>
      <c r="AL11" s="188"/>
      <c r="AM11" s="188"/>
      <c r="AN11" s="188"/>
      <c r="AO11" s="179"/>
      <c r="AP11" s="179"/>
      <c r="AQ11" s="20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20"/>
      <c r="BC11" s="20"/>
      <c r="BD11" s="20"/>
      <c r="BE11" s="20"/>
      <c r="BF11" s="179"/>
      <c r="BG11" s="179"/>
      <c r="BH11" s="27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21"/>
      <c r="BW11" t="s">
        <v>102</v>
      </c>
      <c r="BX11" s="1">
        <f>MAX(1,INDEX(Units!$J:$J,Config!$BX$12))</f>
        <v>1</v>
      </c>
      <c r="BY11" s="15">
        <f t="shared" si="2"/>
        <v>5000000</v>
      </c>
      <c r="BZ11" s="15">
        <f t="shared" si="0"/>
        <v>5000000</v>
      </c>
      <c r="CA11" s="15">
        <f t="shared" si="1"/>
        <v>5000000</v>
      </c>
    </row>
    <row r="12" spans="1:153" ht="15" customHeight="1">
      <c r="A12" s="29">
        <v>14</v>
      </c>
      <c r="B12" s="156" t="s">
        <v>91</v>
      </c>
      <c r="C12" s="157"/>
      <c r="D12" s="53" t="s">
        <v>203</v>
      </c>
      <c r="E12" s="105">
        <v>1</v>
      </c>
      <c r="F12" s="103">
        <v>1</v>
      </c>
      <c r="G12" s="101">
        <v>0</v>
      </c>
      <c r="H12" s="64">
        <f t="shared" si="6"/>
        <v>0</v>
      </c>
      <c r="I12" s="85">
        <f t="shared" si="3"/>
        <v>0</v>
      </c>
      <c r="J12" s="85">
        <f ca="1">IF(AE9,RANDBETWEEN(0,INT(($I$6-$G12)*$AE$22/$I$6)),0)</f>
        <v>0</v>
      </c>
      <c r="K12" s="85">
        <f t="shared" si="4"/>
        <v>-1</v>
      </c>
      <c r="L12" s="85">
        <f t="shared" ca="1" si="5"/>
        <v>-1</v>
      </c>
      <c r="M12" s="85">
        <f t="shared" ca="1" si="7"/>
        <v>0</v>
      </c>
      <c r="N12" s="86">
        <f>IF(AE9,MIN(1,M12/F12),0)</f>
        <v>0</v>
      </c>
      <c r="O12" s="103">
        <v>25000</v>
      </c>
      <c r="P12" s="101">
        <v>0</v>
      </c>
      <c r="Q12" s="86"/>
      <c r="R12" s="85"/>
      <c r="S12" s="57"/>
      <c r="T12" s="60">
        <f t="shared" si="11"/>
        <v>5</v>
      </c>
      <c r="U12" s="123">
        <f t="shared" si="10"/>
        <v>10.380339887498948</v>
      </c>
      <c r="V12" s="62">
        <f t="shared" si="8"/>
        <v>632</v>
      </c>
      <c r="W12" s="59">
        <f t="shared" si="9"/>
        <v>5</v>
      </c>
      <c r="AA12" s="63" t="s">
        <v>261</v>
      </c>
      <c r="AC12" s="158" t="s">
        <v>87</v>
      </c>
      <c r="AD12" s="159" t="s">
        <v>87</v>
      </c>
      <c r="AE12" s="81">
        <f>INDEX(Units!P:P,Config!$BX$12)</f>
        <v>5</v>
      </c>
      <c r="AH12" s="187" t="s">
        <v>109</v>
      </c>
      <c r="AI12" s="188"/>
      <c r="AJ12" s="188"/>
      <c r="AK12" s="188"/>
      <c r="AL12" s="188"/>
      <c r="AM12" s="188"/>
      <c r="AN12" s="188"/>
      <c r="AO12" s="179" t="str">
        <f>RIGHT("00"&amp;MOD('Static Data'!BB3,128),2)</f>
        <v>03</v>
      </c>
      <c r="AP12" s="179"/>
      <c r="AQ12" s="20"/>
      <c r="AR12" s="188" t="s">
        <v>115</v>
      </c>
      <c r="AS12" s="188"/>
      <c r="AT12" s="188"/>
      <c r="AU12" s="188"/>
      <c r="AV12" s="179" t="str">
        <f>"000 / 00%"</f>
        <v>000 / 00%</v>
      </c>
      <c r="AW12" s="179"/>
      <c r="AX12" s="179"/>
      <c r="AY12" s="179"/>
      <c r="AZ12" s="179"/>
      <c r="BA12" s="179"/>
      <c r="BB12" s="20"/>
      <c r="BC12" s="20"/>
      <c r="BD12" s="20"/>
      <c r="BE12" s="20"/>
      <c r="BF12" s="171" t="str">
        <f ca="1">RIGHT("0"&amp;MIN(99,INT(BN21)),2)</f>
        <v>04</v>
      </c>
      <c r="BG12" s="172"/>
      <c r="BH12" s="179" t="str">
        <f>"/ "&amp;RIGHT("00"&amp;'Static Data'!BC3,2)&amp;"% / 00% / 00%"</f>
        <v>/ 05% / 00% / 00%</v>
      </c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21"/>
      <c r="BW12" t="s">
        <v>103</v>
      </c>
      <c r="BX12" s="136">
        <f>VLOOKUP(AE2,Units!$BL$3:$BM$161,2,FALSE)</f>
        <v>3</v>
      </c>
      <c r="BY12" s="15">
        <f t="shared" si="2"/>
        <v>10000000</v>
      </c>
      <c r="BZ12" s="15">
        <f t="shared" si="0"/>
        <v>10000000</v>
      </c>
      <c r="CA12" s="15">
        <f t="shared" si="1"/>
        <v>10000000</v>
      </c>
    </row>
    <row r="13" spans="1:153" ht="15.75" customHeight="1">
      <c r="A13" s="29">
        <v>18</v>
      </c>
      <c r="B13" s="156" t="s">
        <v>86</v>
      </c>
      <c r="C13" s="157"/>
      <c r="D13" s="54" t="s">
        <v>203</v>
      </c>
      <c r="E13" s="104"/>
      <c r="F13" s="52" t="s">
        <v>203</v>
      </c>
      <c r="G13" s="101">
        <v>0</v>
      </c>
      <c r="H13" s="64">
        <f t="shared" si="6"/>
        <v>0</v>
      </c>
      <c r="I13" s="85">
        <f t="shared" si="3"/>
        <v>0</v>
      </c>
      <c r="J13" s="85">
        <f ca="1">RANDBETWEEN(0,INT(($I$6-$G13)*$AE$22/$I$6))</f>
        <v>1</v>
      </c>
      <c r="K13" s="85">
        <f t="shared" ca="1" si="4"/>
        <v>1</v>
      </c>
      <c r="L13" s="85">
        <f t="shared" ca="1" si="5"/>
        <v>0</v>
      </c>
      <c r="M13" s="85">
        <f ca="1">IF(L13&gt;=0,I13+L13,I13+J13)</f>
        <v>0</v>
      </c>
      <c r="N13" s="85">
        <f ca="1">INT(INT(SQRT(M13))*AE11/15)*G29</f>
        <v>0</v>
      </c>
      <c r="O13" s="52" t="s">
        <v>203</v>
      </c>
      <c r="P13" s="101">
        <v>0</v>
      </c>
      <c r="Q13" s="85"/>
      <c r="R13" s="85"/>
      <c r="S13" s="57"/>
      <c r="T13" s="60">
        <f t="shared" si="11"/>
        <v>6</v>
      </c>
      <c r="U13" s="123">
        <f t="shared" si="10"/>
        <v>13.896938456699067</v>
      </c>
      <c r="V13" s="62">
        <f t="shared" si="8"/>
        <v>847</v>
      </c>
      <c r="W13" s="59">
        <f t="shared" si="9"/>
        <v>6</v>
      </c>
      <c r="AC13" s="158" t="s">
        <v>205</v>
      </c>
      <c r="AD13" s="159" t="s">
        <v>205</v>
      </c>
      <c r="AE13" s="81">
        <f>INDEX(Units!Q:Q,Config!$BX$12)</f>
        <v>6</v>
      </c>
      <c r="AH13" s="187"/>
      <c r="AI13" s="188"/>
      <c r="AJ13" s="188"/>
      <c r="AK13" s="188"/>
      <c r="AL13" s="188"/>
      <c r="AM13" s="188"/>
      <c r="AN13" s="188"/>
      <c r="AO13" s="179"/>
      <c r="AP13" s="179"/>
      <c r="AQ13" s="20"/>
      <c r="AR13" s="188"/>
      <c r="AS13" s="188"/>
      <c r="AT13" s="188"/>
      <c r="AU13" s="188"/>
      <c r="AV13" s="179"/>
      <c r="AW13" s="179"/>
      <c r="AX13" s="179"/>
      <c r="AY13" s="179"/>
      <c r="AZ13" s="179"/>
      <c r="BA13" s="179"/>
      <c r="BB13" s="20"/>
      <c r="BC13" s="20"/>
      <c r="BD13" s="20"/>
      <c r="BE13" s="20"/>
      <c r="BF13" s="172"/>
      <c r="BG13" s="172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21"/>
      <c r="BW13" t="s">
        <v>104</v>
      </c>
      <c r="BY13" s="15">
        <f t="shared" si="2"/>
        <v>50000000</v>
      </c>
      <c r="BZ13" s="15">
        <f t="shared" si="0"/>
        <v>50000000</v>
      </c>
      <c r="CA13" s="15">
        <f>IF(BZ14=$BZ$2,"---",IF(BZ12=$BZ$14,"---",BZ13))</f>
        <v>50000000</v>
      </c>
      <c r="CC13" t="str">
        <f>DEC2HEX(BZ14,8)</f>
        <v>05E69EC0</v>
      </c>
    </row>
    <row r="14" spans="1:153" ht="15" customHeight="1">
      <c r="A14" s="29" t="s">
        <v>255</v>
      </c>
      <c r="B14" s="156" t="s">
        <v>87</v>
      </c>
      <c r="C14" s="157"/>
      <c r="D14" s="54" t="s">
        <v>203</v>
      </c>
      <c r="E14" s="104"/>
      <c r="F14" s="52" t="s">
        <v>203</v>
      </c>
      <c r="G14" s="101">
        <v>0</v>
      </c>
      <c r="H14" s="64">
        <f t="shared" si="6"/>
        <v>0</v>
      </c>
      <c r="I14" s="85">
        <f t="shared" si="3"/>
        <v>0</v>
      </c>
      <c r="J14" s="85">
        <f ca="1">RANDBETWEEN(0,INT(($I$6-$G14)*$AE$22/$I$6))</f>
        <v>0</v>
      </c>
      <c r="K14" s="85">
        <f ca="1">IF(LEN(E14),-1,J14)</f>
        <v>0</v>
      </c>
      <c r="L14" s="85">
        <f t="shared" ca="1" si="5"/>
        <v>0</v>
      </c>
      <c r="M14" s="85">
        <f t="shared" ca="1" si="7"/>
        <v>0</v>
      </c>
      <c r="N14" s="85">
        <f t="shared" ref="N14:N17" ca="1" si="12">INT(INT(SQRT(M14))*AE12/15)*G30</f>
        <v>0</v>
      </c>
      <c r="O14" s="52" t="s">
        <v>203</v>
      </c>
      <c r="P14" s="101">
        <v>0</v>
      </c>
      <c r="Q14" s="85"/>
      <c r="R14" s="85"/>
      <c r="S14" s="57"/>
      <c r="T14" s="60">
        <f t="shared" si="11"/>
        <v>7</v>
      </c>
      <c r="U14" s="123">
        <f t="shared" si="10"/>
        <v>17.720259177452135</v>
      </c>
      <c r="V14" s="62">
        <f t="shared" si="8"/>
        <v>1080</v>
      </c>
      <c r="W14" s="59">
        <f t="shared" si="9"/>
        <v>7</v>
      </c>
      <c r="AA14"/>
      <c r="AC14" s="158" t="s">
        <v>206</v>
      </c>
      <c r="AD14" s="159" t="s">
        <v>206</v>
      </c>
      <c r="AE14" s="81">
        <f>INDEX(Units!R:R,Config!$BX$12)</f>
        <v>6</v>
      </c>
      <c r="AH14" s="187" t="s">
        <v>110</v>
      </c>
      <c r="AI14" s="188"/>
      <c r="AJ14" s="188"/>
      <c r="AK14" s="188"/>
      <c r="AL14" s="188"/>
      <c r="AM14" s="188"/>
      <c r="AN14" s="188"/>
      <c r="AO14" s="171" t="str">
        <f ca="1">RIGHT("0"&amp;MIN(50,INT(BN20)),2)</f>
        <v>05</v>
      </c>
      <c r="AP14" s="172"/>
      <c r="AQ14" s="20"/>
      <c r="AR14" s="188" t="s">
        <v>114</v>
      </c>
      <c r="AS14" s="188"/>
      <c r="AT14" s="188"/>
      <c r="AU14" s="188"/>
      <c r="AV14" s="179" t="str">
        <f>"000 / 00%"</f>
        <v>000 / 00%</v>
      </c>
      <c r="AW14" s="179"/>
      <c r="AX14" s="179"/>
      <c r="AY14" s="179"/>
      <c r="AZ14" s="179"/>
      <c r="BA14" s="179"/>
      <c r="BB14" s="20"/>
      <c r="BC14" s="20"/>
      <c r="BD14" s="20"/>
      <c r="BE14" s="20"/>
      <c r="BF14" s="196" t="str">
        <f ca="1">RIGHT("0"&amp;MIN(99,INT(BN22)),2)</f>
        <v>03</v>
      </c>
      <c r="BG14" s="196"/>
      <c r="BH14" s="179" t="str">
        <f>"/ 00% / 00% / 00%"</f>
        <v>/ 00% / 00% / 00%</v>
      </c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21"/>
      <c r="BW14" t="s">
        <v>111</v>
      </c>
      <c r="BY14" s="15">
        <v>99000000</v>
      </c>
      <c r="BZ14" s="15">
        <f>AA10</f>
        <v>99000000</v>
      </c>
      <c r="CA14" s="15">
        <f>BZ14</f>
        <v>99000000</v>
      </c>
      <c r="CC14" t="str">
        <f>MID(CC13,7,2)&amp;MID(CC13,5,2)&amp;MID(CC13,3,2)&amp;MID(CC13,1,2)</f>
        <v>C09EE605</v>
      </c>
    </row>
    <row r="15" spans="1:153" ht="15" customHeight="1" thickBot="1">
      <c r="A15" s="29">
        <v>20</v>
      </c>
      <c r="B15" s="156" t="s">
        <v>205</v>
      </c>
      <c r="C15" s="157"/>
      <c r="D15" s="54" t="s">
        <v>203</v>
      </c>
      <c r="E15" s="104"/>
      <c r="F15" s="52" t="s">
        <v>203</v>
      </c>
      <c r="G15" s="101">
        <v>0</v>
      </c>
      <c r="H15" s="64">
        <f t="shared" si="6"/>
        <v>0</v>
      </c>
      <c r="I15" s="85">
        <f t="shared" si="3"/>
        <v>0</v>
      </c>
      <c r="J15" s="85">
        <f ca="1">RANDBETWEEN(0,INT(($I$6-$G15)*$AE$22/$I$6))</f>
        <v>1</v>
      </c>
      <c r="K15" s="85">
        <f t="shared" ca="1" si="4"/>
        <v>1</v>
      </c>
      <c r="L15" s="85">
        <f t="shared" ca="1" si="5"/>
        <v>0</v>
      </c>
      <c r="M15" s="85">
        <f ca="1">IF(L15&gt;=0,I15+L15,I15+J15)</f>
        <v>0</v>
      </c>
      <c r="N15" s="85">
        <f t="shared" ca="1" si="12"/>
        <v>0</v>
      </c>
      <c r="O15" s="52" t="s">
        <v>203</v>
      </c>
      <c r="P15" s="101">
        <v>0</v>
      </c>
      <c r="Q15" s="85"/>
      <c r="R15" s="85"/>
      <c r="S15" s="57"/>
      <c r="T15" s="60">
        <f t="shared" si="11"/>
        <v>8</v>
      </c>
      <c r="U15" s="123">
        <f t="shared" si="10"/>
        <v>21.827416997969522</v>
      </c>
      <c r="V15" s="62">
        <f t="shared" si="8"/>
        <v>1330</v>
      </c>
      <c r="W15" s="59">
        <f t="shared" si="9"/>
        <v>8</v>
      </c>
      <c r="AA15"/>
      <c r="AC15" s="158" t="s">
        <v>207</v>
      </c>
      <c r="AD15" s="159" t="s">
        <v>207</v>
      </c>
      <c r="AE15" s="81">
        <f>INDEX(Units!S:S,Config!$BX$12)</f>
        <v>5</v>
      </c>
      <c r="AH15" s="189"/>
      <c r="AI15" s="190"/>
      <c r="AJ15" s="190"/>
      <c r="AK15" s="190"/>
      <c r="AL15" s="190"/>
      <c r="AM15" s="190"/>
      <c r="AN15" s="190"/>
      <c r="AO15" s="173"/>
      <c r="AP15" s="173"/>
      <c r="AQ15" s="22"/>
      <c r="AR15" s="190"/>
      <c r="AS15" s="190"/>
      <c r="AT15" s="190"/>
      <c r="AU15" s="190"/>
      <c r="AV15" s="182"/>
      <c r="AW15" s="182"/>
      <c r="AX15" s="182"/>
      <c r="AY15" s="182"/>
      <c r="AZ15" s="182"/>
      <c r="BA15" s="182"/>
      <c r="BB15" s="22"/>
      <c r="BC15" s="22"/>
      <c r="BD15" s="22"/>
      <c r="BE15" s="22"/>
      <c r="BF15" s="197"/>
      <c r="BG15" s="197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23"/>
    </row>
    <row r="16" spans="1:153">
      <c r="A16" s="29">
        <v>24</v>
      </c>
      <c r="B16" s="156" t="s">
        <v>206</v>
      </c>
      <c r="C16" s="157"/>
      <c r="D16" s="54" t="s">
        <v>203</v>
      </c>
      <c r="E16" s="104"/>
      <c r="F16" s="52" t="s">
        <v>203</v>
      </c>
      <c r="G16" s="101">
        <v>0</v>
      </c>
      <c r="H16" s="64">
        <f t="shared" si="6"/>
        <v>0</v>
      </c>
      <c r="I16" s="85">
        <f t="shared" si="3"/>
        <v>0</v>
      </c>
      <c r="J16" s="85">
        <f ca="1">RANDBETWEEN(0,INT(($I$6-$G16)*$AE$22/$I$6))</f>
        <v>1</v>
      </c>
      <c r="K16" s="85">
        <f t="shared" ca="1" si="4"/>
        <v>1</v>
      </c>
      <c r="L16" s="85">
        <f t="shared" ca="1" si="5"/>
        <v>0</v>
      </c>
      <c r="M16" s="85">
        <f t="shared" ca="1" si="7"/>
        <v>0</v>
      </c>
      <c r="N16" s="85">
        <f t="shared" ca="1" si="12"/>
        <v>0</v>
      </c>
      <c r="O16" s="52" t="s">
        <v>203</v>
      </c>
      <c r="P16" s="101">
        <v>0</v>
      </c>
      <c r="Q16" s="85"/>
      <c r="R16" s="85"/>
      <c r="S16" s="57"/>
      <c r="T16" s="60">
        <f t="shared" si="11"/>
        <v>9</v>
      </c>
      <c r="U16" s="123">
        <f t="shared" si="10"/>
        <v>26.2</v>
      </c>
      <c r="V16" s="62">
        <f t="shared" si="8"/>
        <v>1597</v>
      </c>
      <c r="W16" s="59">
        <f t="shared" si="9"/>
        <v>9</v>
      </c>
      <c r="AA16"/>
      <c r="BX16" s="1">
        <v>1</v>
      </c>
      <c r="BY16" s="1">
        <f>BX16+1</f>
        <v>2</v>
      </c>
      <c r="BZ16" s="1">
        <f t="shared" ref="BZ16:CH16" si="13">BY16+1</f>
        <v>3</v>
      </c>
      <c r="CA16" s="1">
        <f t="shared" si="13"/>
        <v>4</v>
      </c>
      <c r="CB16" s="1">
        <f t="shared" si="13"/>
        <v>5</v>
      </c>
      <c r="CC16" s="1">
        <f t="shared" si="13"/>
        <v>6</v>
      </c>
      <c r="CD16" s="1">
        <f t="shared" si="13"/>
        <v>7</v>
      </c>
      <c r="CE16" s="1">
        <f t="shared" si="13"/>
        <v>8</v>
      </c>
      <c r="CF16" s="1">
        <f t="shared" si="13"/>
        <v>9</v>
      </c>
      <c r="CG16" s="1">
        <f t="shared" si="13"/>
        <v>10</v>
      </c>
      <c r="CH16" s="1">
        <f t="shared" si="13"/>
        <v>11</v>
      </c>
      <c r="CI16" s="1">
        <f t="shared" ref="CI16:CQ16" si="14">CH16+1</f>
        <v>12</v>
      </c>
      <c r="CJ16" s="1">
        <f t="shared" si="14"/>
        <v>13</v>
      </c>
      <c r="CK16" s="1">
        <f t="shared" si="14"/>
        <v>14</v>
      </c>
      <c r="CL16" s="1">
        <f t="shared" si="14"/>
        <v>15</v>
      </c>
      <c r="CM16" s="1">
        <f t="shared" si="14"/>
        <v>16</v>
      </c>
      <c r="CN16" s="1">
        <f t="shared" si="14"/>
        <v>17</v>
      </c>
      <c r="CO16" s="1">
        <f t="shared" si="14"/>
        <v>18</v>
      </c>
      <c r="CP16" s="1">
        <f t="shared" si="14"/>
        <v>19</v>
      </c>
      <c r="CQ16" s="1">
        <f t="shared" si="14"/>
        <v>20</v>
      </c>
      <c r="EW16">
        <f>COUNTA(CS17:EX37)</f>
        <v>0</v>
      </c>
    </row>
    <row r="17" spans="1:95">
      <c r="A17" s="29">
        <v>28</v>
      </c>
      <c r="B17" s="156" t="s">
        <v>207</v>
      </c>
      <c r="C17" s="157"/>
      <c r="D17" s="54" t="s">
        <v>203</v>
      </c>
      <c r="E17" s="104"/>
      <c r="F17" s="52" t="s">
        <v>203</v>
      </c>
      <c r="G17" s="101">
        <v>0</v>
      </c>
      <c r="H17" s="64">
        <f t="shared" si="6"/>
        <v>0</v>
      </c>
      <c r="I17" s="85">
        <f t="shared" si="3"/>
        <v>0</v>
      </c>
      <c r="J17" s="85">
        <f ca="1">RANDBETWEEN(0,INT(($I$6-$G17)*$AE$22/$I$6))</f>
        <v>1</v>
      </c>
      <c r="K17" s="85">
        <f t="shared" ca="1" si="4"/>
        <v>1</v>
      </c>
      <c r="L17" s="85">
        <f t="shared" ca="1" si="5"/>
        <v>0</v>
      </c>
      <c r="M17" s="85">
        <f t="shared" ca="1" si="7"/>
        <v>0</v>
      </c>
      <c r="N17" s="85">
        <f t="shared" ca="1" si="12"/>
        <v>0</v>
      </c>
      <c r="O17" s="52" t="s">
        <v>203</v>
      </c>
      <c r="P17" s="101">
        <v>0</v>
      </c>
      <c r="Q17" s="85"/>
      <c r="R17" s="85"/>
      <c r="S17" s="57"/>
      <c r="T17" s="60">
        <f t="shared" si="11"/>
        <v>10</v>
      </c>
      <c r="U17" s="123">
        <f t="shared" si="10"/>
        <v>30.822776601683795</v>
      </c>
      <c r="V17" s="62">
        <f t="shared" si="8"/>
        <v>1878</v>
      </c>
      <c r="W17" s="59">
        <f t="shared" si="9"/>
        <v>10</v>
      </c>
      <c r="AA17"/>
      <c r="AC17" s="158" t="s">
        <v>301</v>
      </c>
      <c r="AD17" s="159" t="s">
        <v>75</v>
      </c>
      <c r="AE17" s="160" t="str">
        <f>INDEX($AH$18:$AM$37,$BX$11,1)</f>
        <v>Squire</v>
      </c>
      <c r="AF17" s="160"/>
      <c r="AN17" s="207" t="s">
        <v>129</v>
      </c>
      <c r="AO17" s="207"/>
      <c r="AP17" s="207"/>
      <c r="AQ17" s="207" t="s">
        <v>127</v>
      </c>
      <c r="AR17" s="207"/>
      <c r="AS17" s="207"/>
      <c r="AT17" s="207" t="s">
        <v>128</v>
      </c>
      <c r="AU17" s="207"/>
      <c r="AV17" s="207"/>
      <c r="AW17" s="207" t="s">
        <v>126</v>
      </c>
      <c r="AX17" s="207"/>
      <c r="AY17" s="207"/>
      <c r="BF17" s="200" t="s">
        <v>123</v>
      </c>
      <c r="BG17" s="200"/>
      <c r="BH17" s="200"/>
      <c r="BI17" s="200"/>
      <c r="BJ17" s="200" t="s">
        <v>125</v>
      </c>
      <c r="BK17" s="200"/>
      <c r="BL17" s="200"/>
      <c r="BM17" s="200"/>
      <c r="BN17" s="201" t="s">
        <v>124</v>
      </c>
      <c r="BO17" s="202"/>
      <c r="BP17" s="202"/>
      <c r="BQ17" s="202"/>
      <c r="BR17" s="211" t="s">
        <v>130</v>
      </c>
      <c r="BS17" s="211"/>
      <c r="BT17" s="212"/>
      <c r="BX17" s="1" t="str">
        <f t="shared" ref="BX17:CQ17" si="15">INDEX($BW$110:$CB$129,BX16,1)</f>
        <v>Squire</v>
      </c>
      <c r="BY17" s="1" t="str">
        <f t="shared" si="15"/>
        <v>Chemist</v>
      </c>
      <c r="BZ17" s="1" t="str">
        <f t="shared" si="15"/>
        <v>Knight</v>
      </c>
      <c r="CA17" s="1" t="str">
        <f t="shared" si="15"/>
        <v>Archer</v>
      </c>
      <c r="CB17" s="1" t="str">
        <f t="shared" si="15"/>
        <v>Monk</v>
      </c>
      <c r="CC17" s="1" t="str">
        <f t="shared" si="15"/>
        <v>Priest</v>
      </c>
      <c r="CD17" s="1" t="str">
        <f t="shared" si="15"/>
        <v>Wizard</v>
      </c>
      <c r="CE17" s="1" t="str">
        <f t="shared" si="15"/>
        <v>Time Mage</v>
      </c>
      <c r="CF17" s="1" t="str">
        <f t="shared" si="15"/>
        <v>Summoner</v>
      </c>
      <c r="CG17" s="1" t="str">
        <f t="shared" si="15"/>
        <v>Thief</v>
      </c>
      <c r="CH17" s="1" t="str">
        <f t="shared" si="15"/>
        <v>Mediator</v>
      </c>
      <c r="CI17" s="1" t="str">
        <f t="shared" si="15"/>
        <v>Oracle</v>
      </c>
      <c r="CJ17" s="1" t="str">
        <f t="shared" si="15"/>
        <v>Geomancer</v>
      </c>
      <c r="CK17" s="1" t="str">
        <f t="shared" si="15"/>
        <v>Lancer</v>
      </c>
      <c r="CL17" s="1" t="str">
        <f t="shared" si="15"/>
        <v>Samurai</v>
      </c>
      <c r="CM17" s="1" t="str">
        <f t="shared" si="15"/>
        <v>Ninja</v>
      </c>
      <c r="CN17" s="1" t="str">
        <f t="shared" si="15"/>
        <v>Calculator</v>
      </c>
      <c r="CO17" s="1" t="str">
        <f t="shared" si="15"/>
        <v>Bard</v>
      </c>
      <c r="CP17" s="1" t="str">
        <f t="shared" si="15"/>
        <v>Dancer</v>
      </c>
      <c r="CQ17" s="1" t="str">
        <f t="shared" si="15"/>
        <v>Mime</v>
      </c>
    </row>
    <row r="18" spans="1:95" ht="15" customHeight="1">
      <c r="A18" s="29" t="s">
        <v>256</v>
      </c>
      <c r="B18" s="156" t="s">
        <v>212</v>
      </c>
      <c r="C18" s="157"/>
      <c r="D18" s="105"/>
      <c r="E18" s="104"/>
      <c r="F18" s="103">
        <v>60000</v>
      </c>
      <c r="G18" s="101">
        <v>57</v>
      </c>
      <c r="H18" s="64">
        <f>G18/63</f>
        <v>0.90476190476190477</v>
      </c>
      <c r="I18" s="85">
        <f>INT(IF(BX6,INDEX($V$8:$V$106,AA7+1)-1,$AE$22)*G18/$I$6)</f>
        <v>0</v>
      </c>
      <c r="J18" s="85">
        <f ca="1">RANDBETWEEN(0,INT(($I$6-$G18)*IF(BX6,INDEX($V$8:$V$106,AA7+1)-1,$AE$22)/$I$6))</f>
        <v>0</v>
      </c>
      <c r="K18" s="85">
        <f t="shared" ca="1" si="4"/>
        <v>0</v>
      </c>
      <c r="L18" s="85">
        <f t="shared" ca="1" si="5"/>
        <v>0</v>
      </c>
      <c r="M18" s="85">
        <f t="shared" ca="1" si="7"/>
        <v>0</v>
      </c>
      <c r="N18" s="85">
        <f ca="1">IF(LEN(D18),1,VLOOKUP(M18,$V$8:$W$106,2,TRUE))</f>
        <v>1</v>
      </c>
      <c r="O18" s="103">
        <v>60000</v>
      </c>
      <c r="P18" s="101">
        <v>57</v>
      </c>
      <c r="Q18" s="85"/>
      <c r="R18" s="85"/>
      <c r="S18" s="57"/>
      <c r="T18" s="60">
        <f t="shared" si="11"/>
        <v>11</v>
      </c>
      <c r="U18" s="123">
        <f t="shared" si="10"/>
        <v>35.682872693909403</v>
      </c>
      <c r="V18" s="62">
        <f t="shared" si="8"/>
        <v>2175</v>
      </c>
      <c r="W18" s="59">
        <f t="shared" si="9"/>
        <v>11</v>
      </c>
      <c r="AA18"/>
      <c r="AC18" s="158" t="s">
        <v>302</v>
      </c>
      <c r="AD18" s="159" t="s">
        <v>75</v>
      </c>
      <c r="AE18" s="160" t="str">
        <f>INDEX($AH$18:$AM$37,IF($BX$10,1,$BX$11),1)</f>
        <v>Squire</v>
      </c>
      <c r="AF18" s="160"/>
      <c r="AG18" s="59" t="b">
        <f t="shared" ref="AG18:AG37" ca="1" si="16">IF($BX$4&lt;&gt;3,INDEX($BX$38:$CQ$38,1,BW18))</f>
        <v>1</v>
      </c>
      <c r="AH18" s="155" t="str">
        <f t="shared" ref="AH18:AH37" si="17">IF($BX$4=3,"",BW110)</f>
        <v>Squire</v>
      </c>
      <c r="AI18" s="155"/>
      <c r="AJ18" s="155"/>
      <c r="AK18" s="155"/>
      <c r="AL18" s="155"/>
      <c r="AM18" s="155"/>
      <c r="AN18" s="161">
        <f t="shared" ref="AN18:AN37" ca="1" si="18">IF($BX$4=3,"",CC110)</f>
        <v>1</v>
      </c>
      <c r="AO18" s="161"/>
      <c r="AP18" s="161"/>
      <c r="AQ18" s="162">
        <f t="shared" ref="AQ18:AQ37" ca="1" si="19">IF($BX$4=3,"",CF110)</f>
        <v>151</v>
      </c>
      <c r="AR18" s="163"/>
      <c r="AS18" s="164"/>
      <c r="AT18" s="161">
        <f t="shared" ref="AT18:AT37" ca="1" si="20">IF($BX$4=3,"",CI110)</f>
        <v>1</v>
      </c>
      <c r="AU18" s="161"/>
      <c r="AV18" s="161"/>
      <c r="AW18" s="161">
        <f t="shared" ref="AW18:AW37" ca="1" si="21">IF($BX$4=3,"",CL110)</f>
        <v>150</v>
      </c>
      <c r="AX18" s="161"/>
      <c r="AY18" s="161"/>
      <c r="BD18" s="206" t="s">
        <v>112</v>
      </c>
      <c r="BE18" s="206"/>
      <c r="BF18" s="203">
        <f ca="1">'Static Data'!AI31</f>
        <v>30</v>
      </c>
      <c r="BG18" s="203"/>
      <c r="BH18" s="203"/>
      <c r="BI18" s="203"/>
      <c r="BJ18" s="203">
        <f ca="1">'Static Data'!AK31</f>
        <v>31.99993896484375</v>
      </c>
      <c r="BK18" s="203"/>
      <c r="BL18" s="203"/>
      <c r="BM18" s="203"/>
      <c r="BN18" s="204">
        <f ca="1">'Static Data'!AL37</f>
        <v>31.67431640625</v>
      </c>
      <c r="BO18" s="205"/>
      <c r="BP18" s="205"/>
      <c r="BQ18" s="205"/>
      <c r="BR18" s="213">
        <f ca="1">BN18/BJ18</f>
        <v>0.98982427563529141</v>
      </c>
      <c r="BS18" s="213"/>
      <c r="BT18" s="214"/>
      <c r="BW18">
        <v>1</v>
      </c>
      <c r="BX18" s="1">
        <v>0</v>
      </c>
      <c r="BY18" s="97">
        <f>INDEX('Static Data'!$E$3:$X$21,BY$16-1,$BW18)+0</f>
        <v>0</v>
      </c>
      <c r="BZ18" s="97">
        <f>INDEX('Static Data'!$E$3:$X$21,BZ$16-1,$BW18)+0</f>
        <v>2</v>
      </c>
      <c r="CA18" s="97">
        <f>INDEX('Static Data'!$E$3:$X$21,CA$16-1,$BW18)+0</f>
        <v>2</v>
      </c>
      <c r="CB18" s="97">
        <f>INDEX('Static Data'!$E$3:$X$21,CB$16-1,$BW18)+0</f>
        <v>2</v>
      </c>
      <c r="CC18" s="97">
        <f>INDEX('Static Data'!$E$3:$X$21,CC$16-1,$BW18)+0</f>
        <v>0</v>
      </c>
      <c r="CD18" s="97">
        <f>INDEX('Static Data'!$E$3:$X$21,CD$16-1,$BW18)+0</f>
        <v>0</v>
      </c>
      <c r="CE18" s="97">
        <f>INDEX('Static Data'!$E$3:$X$21,CE$16-1,$BW18)+0</f>
        <v>0</v>
      </c>
      <c r="CF18" s="97">
        <f>INDEX('Static Data'!$E$3:$X$21,CF$16-1,$BW18)+0</f>
        <v>0</v>
      </c>
      <c r="CG18" s="97">
        <f>INDEX('Static Data'!$E$3:$X$21,CG$16-1,$BW18)+0</f>
        <v>2</v>
      </c>
      <c r="CH18" s="97">
        <f>INDEX('Static Data'!$E$3:$X$21,CH$16-1,$BW18)+0</f>
        <v>0</v>
      </c>
      <c r="CI18" s="97">
        <f>INDEX('Static Data'!$E$3:$X$21,CI$16-1,$BW18)+0</f>
        <v>0</v>
      </c>
      <c r="CJ18" s="97">
        <f>INDEX('Static Data'!$E$3:$X$21,CJ$16-1,$BW18)+0</f>
        <v>2</v>
      </c>
      <c r="CK18" s="97">
        <f>INDEX('Static Data'!$E$3:$X$21,CK$16-1,$BW18)+0</f>
        <v>2</v>
      </c>
      <c r="CL18" s="97">
        <f>INDEX('Static Data'!$E$3:$X$21,CL$16-1,$BW18)+0</f>
        <v>2</v>
      </c>
      <c r="CM18" s="97">
        <f>INDEX('Static Data'!$E$3:$X$21,CM$16-1,$BW18)+0</f>
        <v>2</v>
      </c>
      <c r="CN18" s="97">
        <f>INDEX('Static Data'!$E$3:$X$21,CN$16-1,$BW18)+0</f>
        <v>0</v>
      </c>
      <c r="CO18" s="97">
        <f>INDEX('Static Data'!$E$3:$X$21,CO$16-1,$BW18)+0</f>
        <v>0</v>
      </c>
      <c r="CP18" s="97">
        <f>INDEX('Static Data'!$E$3:$X$21,CP$16-1,$BW18)+0</f>
        <v>2</v>
      </c>
      <c r="CQ18" s="97">
        <f>INDEX('Static Data'!$E$3:$X$21,CQ$16-1,$BW18)+0</f>
        <v>8</v>
      </c>
    </row>
    <row r="19" spans="1:95">
      <c r="A19" s="29">
        <v>30</v>
      </c>
      <c r="B19" s="156" t="s">
        <v>1061</v>
      </c>
      <c r="C19" s="157"/>
      <c r="D19" s="104"/>
      <c r="E19" s="104"/>
      <c r="F19" s="52" t="s">
        <v>203</v>
      </c>
      <c r="G19" s="101">
        <v>32</v>
      </c>
      <c r="H19" s="64">
        <f>G19/63</f>
        <v>0.50793650793650791</v>
      </c>
      <c r="I19" s="85">
        <f>INT($AE$22*G19/$I$6)</f>
        <v>0</v>
      </c>
      <c r="J19" s="85">
        <f ca="1">RANDBETWEEN(0,INT(($I$6-$G19)*$AE$22/$I$6))</f>
        <v>0</v>
      </c>
      <c r="K19" s="85">
        <f ca="1">IF(LEN(E19),-1,J19)</f>
        <v>0</v>
      </c>
      <c r="L19" s="85">
        <f t="shared" ca="1" si="5"/>
        <v>0</v>
      </c>
      <c r="M19" s="85">
        <f ca="1">IF(L19&gt;=0,I19+L19,I19+J19)</f>
        <v>0</v>
      </c>
      <c r="N19" s="85">
        <f ca="1">INT(M19*G36/100)</f>
        <v>0</v>
      </c>
      <c r="O19" s="52" t="s">
        <v>203</v>
      </c>
      <c r="P19" s="101">
        <v>32</v>
      </c>
      <c r="Q19" s="85"/>
      <c r="R19" s="85"/>
      <c r="S19" s="57"/>
      <c r="T19" s="60">
        <f t="shared" si="11"/>
        <v>12</v>
      </c>
      <c r="U19" s="123">
        <f t="shared" si="10"/>
        <v>40.769219381653059</v>
      </c>
      <c r="V19" s="62">
        <f t="shared" si="8"/>
        <v>2485</v>
      </c>
      <c r="W19" s="59">
        <f t="shared" si="9"/>
        <v>12</v>
      </c>
      <c r="AA19"/>
      <c r="AC19" s="158" t="s">
        <v>75</v>
      </c>
      <c r="AD19" s="159" t="s">
        <v>75</v>
      </c>
      <c r="AE19" s="160">
        <f>INDEX(Units!E:E,$BX$12)</f>
        <v>1000</v>
      </c>
      <c r="AF19" s="160"/>
      <c r="AG19" s="59" t="b">
        <f t="shared" ca="1" si="16"/>
        <v>1</v>
      </c>
      <c r="AH19" s="155" t="str">
        <f t="shared" si="17"/>
        <v>Chemist</v>
      </c>
      <c r="AI19" s="155"/>
      <c r="AJ19" s="155"/>
      <c r="AK19" s="155"/>
      <c r="AL19" s="155"/>
      <c r="AM19" s="155"/>
      <c r="AN19" s="161">
        <f t="shared" ca="1" si="18"/>
        <v>1</v>
      </c>
      <c r="AO19" s="161"/>
      <c r="AP19" s="161"/>
      <c r="AQ19" s="162">
        <f t="shared" ca="1" si="19"/>
        <v>120</v>
      </c>
      <c r="AR19" s="163"/>
      <c r="AS19" s="164"/>
      <c r="AT19" s="161">
        <f t="shared" ca="1" si="20"/>
        <v>1</v>
      </c>
      <c r="AU19" s="161"/>
      <c r="AV19" s="161"/>
      <c r="AW19" s="161">
        <f t="shared" ca="1" si="21"/>
        <v>118</v>
      </c>
      <c r="AX19" s="161"/>
      <c r="AY19" s="161"/>
      <c r="BD19" s="206" t="s">
        <v>119</v>
      </c>
      <c r="BE19" s="206"/>
      <c r="BF19" s="203">
        <f ca="1">'Static Data'!AI32</f>
        <v>10.5</v>
      </c>
      <c r="BG19" s="203"/>
      <c r="BH19" s="203"/>
      <c r="BI19" s="203"/>
      <c r="BJ19" s="203">
        <f ca="1">'Static Data'!AK32</f>
        <v>11.249954223632813</v>
      </c>
      <c r="BK19" s="203"/>
      <c r="BL19" s="203"/>
      <c r="BM19" s="203"/>
      <c r="BN19" s="204">
        <f ca="1">'Static Data'!AL38</f>
        <v>10.634170532226563</v>
      </c>
      <c r="BO19" s="205"/>
      <c r="BP19" s="205"/>
      <c r="BQ19" s="205"/>
      <c r="BR19" s="213">
        <f t="shared" ref="BR19:BR22" ca="1" si="22">BN19/BJ19</f>
        <v>0.94526344915140448</v>
      </c>
      <c r="BS19" s="213"/>
      <c r="BT19" s="214"/>
      <c r="BW19">
        <f>BW18+1</f>
        <v>2</v>
      </c>
      <c r="BX19" s="1">
        <v>0</v>
      </c>
      <c r="BY19" s="97">
        <f>INDEX('Static Data'!$E$3:$X$21,BY$16-1,$BW19)+0</f>
        <v>0</v>
      </c>
      <c r="BZ19" s="97">
        <f>INDEX('Static Data'!$E$3:$X$21,BZ$16-1,$BW19)+0</f>
        <v>0</v>
      </c>
      <c r="CA19" s="97">
        <f>INDEX('Static Data'!$E$3:$X$21,CA$16-1,$BW19)+0</f>
        <v>0</v>
      </c>
      <c r="CB19" s="97">
        <f>INDEX('Static Data'!$E$3:$X$21,CB$16-1,$BW19)+0</f>
        <v>0</v>
      </c>
      <c r="CC19" s="97">
        <f>INDEX('Static Data'!$E$3:$X$21,CC$16-1,$BW19)+0</f>
        <v>2</v>
      </c>
      <c r="CD19" s="97">
        <f>INDEX('Static Data'!$E$3:$X$21,CD$16-1,$BW19)+0</f>
        <v>2</v>
      </c>
      <c r="CE19" s="97">
        <f>INDEX('Static Data'!$E$3:$X$21,CE$16-1,$BW19)+0</f>
        <v>2</v>
      </c>
      <c r="CF19" s="97">
        <f>INDEX('Static Data'!$E$3:$X$21,CF$16-1,$BW19)+0</f>
        <v>2</v>
      </c>
      <c r="CG19" s="97">
        <f>INDEX('Static Data'!$E$3:$X$21,CG$16-1,$BW19)+0</f>
        <v>0</v>
      </c>
      <c r="CH19" s="97">
        <f>INDEX('Static Data'!$E$3:$X$21,CH$16-1,$BW19)+0</f>
        <v>2</v>
      </c>
      <c r="CI19" s="97">
        <f>INDEX('Static Data'!$E$3:$X$21,CI$16-1,$BW19)+0</f>
        <v>2</v>
      </c>
      <c r="CJ19" s="97">
        <f>INDEX('Static Data'!$E$3:$X$21,CJ$16-1,$BW19)+0</f>
        <v>0</v>
      </c>
      <c r="CK19" s="97">
        <f>INDEX('Static Data'!$E$3:$X$21,CK$16-1,$BW19)+0</f>
        <v>0</v>
      </c>
      <c r="CL19" s="97">
        <f>INDEX('Static Data'!$E$3:$X$21,CL$16-1,$BW19)+0</f>
        <v>0</v>
      </c>
      <c r="CM19" s="97">
        <f>INDEX('Static Data'!$E$3:$X$21,CM$16-1,$BW19)+0</f>
        <v>0</v>
      </c>
      <c r="CN19" s="97">
        <f>INDEX('Static Data'!$E$3:$X$21,CN$16-1,$BW19)+0</f>
        <v>2</v>
      </c>
      <c r="CO19" s="97">
        <f>INDEX('Static Data'!$E$3:$X$21,CO$16-1,$BW19)+0</f>
        <v>2</v>
      </c>
      <c r="CP19" s="97">
        <f>INDEX('Static Data'!$E$3:$X$21,CP$16-1,$BW19)+0</f>
        <v>0</v>
      </c>
      <c r="CQ19" s="97">
        <f>INDEX('Static Data'!$E$3:$X$21,CQ$16-1,$BW19)+0</f>
        <v>8</v>
      </c>
    </row>
    <row r="20" spans="1:95">
      <c r="A20" s="29">
        <v>34</v>
      </c>
      <c r="B20" s="156" t="s">
        <v>1062</v>
      </c>
      <c r="C20" s="157"/>
      <c r="D20" s="104"/>
      <c r="E20" s="104"/>
      <c r="F20" s="52" t="s">
        <v>203</v>
      </c>
      <c r="G20" s="101">
        <v>63</v>
      </c>
      <c r="H20" s="64">
        <f>G20/63</f>
        <v>1</v>
      </c>
      <c r="I20" s="85">
        <f>INT($AE$22*G20/$I$6)</f>
        <v>1</v>
      </c>
      <c r="J20" s="85">
        <f ca="1">RANDBETWEEN(0,INT(($I$6-$G20)*$AE$22/$I$6))</f>
        <v>0</v>
      </c>
      <c r="K20" s="85">
        <f t="shared" ca="1" si="4"/>
        <v>0</v>
      </c>
      <c r="L20" s="85">
        <f t="shared" ca="1" si="5"/>
        <v>0</v>
      </c>
      <c r="M20" s="85">
        <f ca="1">IF(L20&gt;=0,I20+L20,I20+J20)</f>
        <v>1</v>
      </c>
      <c r="N20" s="85">
        <f ca="1">INT(M20*G37/100)</f>
        <v>1</v>
      </c>
      <c r="O20" s="52" t="s">
        <v>203</v>
      </c>
      <c r="P20" s="101">
        <v>63</v>
      </c>
      <c r="Q20" s="85"/>
      <c r="R20" s="85"/>
      <c r="S20" s="57"/>
      <c r="T20" s="60">
        <f t="shared" ref="T20:T83" si="23">T19+1</f>
        <v>13</v>
      </c>
      <c r="U20" s="123">
        <f t="shared" si="10"/>
        <v>46.072166581031858</v>
      </c>
      <c r="V20" s="62">
        <f t="shared" si="8"/>
        <v>2808</v>
      </c>
      <c r="W20" s="59">
        <f t="shared" si="9"/>
        <v>13</v>
      </c>
      <c r="AA20"/>
      <c r="AC20" s="158" t="s">
        <v>76</v>
      </c>
      <c r="AD20" s="159" t="s">
        <v>76</v>
      </c>
      <c r="AE20" s="160">
        <f>INDEX(Units!F:F,$BX$12)</f>
        <v>50</v>
      </c>
      <c r="AF20" s="160"/>
      <c r="AG20" s="59" t="b">
        <f t="shared" ca="1" si="16"/>
        <v>0</v>
      </c>
      <c r="AH20" s="155" t="str">
        <f t="shared" si="17"/>
        <v>Knight</v>
      </c>
      <c r="AI20" s="155"/>
      <c r="AJ20" s="155"/>
      <c r="AK20" s="155"/>
      <c r="AL20" s="155"/>
      <c r="AM20" s="155"/>
      <c r="AN20" s="161">
        <f t="shared" ca="1" si="18"/>
        <v>1</v>
      </c>
      <c r="AO20" s="161"/>
      <c r="AP20" s="161"/>
      <c r="AQ20" s="162">
        <f t="shared" ca="1" si="19"/>
        <v>160</v>
      </c>
      <c r="AR20" s="163"/>
      <c r="AS20" s="164"/>
      <c r="AT20" s="161">
        <f t="shared" ca="1" si="20"/>
        <v>1</v>
      </c>
      <c r="AU20" s="161"/>
      <c r="AV20" s="161"/>
      <c r="AW20" s="161">
        <f t="shared" ca="1" si="21"/>
        <v>160</v>
      </c>
      <c r="AX20" s="161"/>
      <c r="AY20" s="161"/>
      <c r="BD20" s="206" t="s">
        <v>120</v>
      </c>
      <c r="BE20" s="206"/>
      <c r="BF20" s="203">
        <f ca="1">'Static Data'!AI33</f>
        <v>6</v>
      </c>
      <c r="BG20" s="203"/>
      <c r="BH20" s="203"/>
      <c r="BI20" s="203"/>
      <c r="BJ20" s="203">
        <f ca="1">'Static Data'!AK33</f>
        <v>5.99993896484375</v>
      </c>
      <c r="BK20" s="203"/>
      <c r="BL20" s="203"/>
      <c r="BM20" s="203"/>
      <c r="BN20" s="204">
        <f ca="1">'Static Data'!AL39</f>
        <v>5.99993896484375</v>
      </c>
      <c r="BO20" s="205"/>
      <c r="BP20" s="205"/>
      <c r="BQ20" s="205"/>
      <c r="BR20" s="213">
        <f t="shared" ca="1" si="22"/>
        <v>1</v>
      </c>
      <c r="BS20" s="213"/>
      <c r="BT20" s="214"/>
      <c r="BW20">
        <f t="shared" ref="BW20:BW37" si="24">BW19+1</f>
        <v>3</v>
      </c>
      <c r="BX20" s="1">
        <v>0</v>
      </c>
      <c r="BY20" s="97">
        <f>INDEX('Static Data'!$E$3:$X$21,BY$16-1,$BW20)+0</f>
        <v>0</v>
      </c>
      <c r="BZ20" s="97">
        <f>INDEX('Static Data'!$E$3:$X$21,BZ$16-1,$BW20)+0</f>
        <v>0</v>
      </c>
      <c r="CA20" s="97">
        <f>INDEX('Static Data'!$E$3:$X$21,CA$16-1,$BW20)+0</f>
        <v>0</v>
      </c>
      <c r="CB20" s="97">
        <f>INDEX('Static Data'!$E$3:$X$21,CB$16-1,$BW20)+0</f>
        <v>2</v>
      </c>
      <c r="CC20" s="97">
        <f>INDEX('Static Data'!$E$3:$X$21,CC$16-1,$BW20)+0</f>
        <v>0</v>
      </c>
      <c r="CD20" s="97">
        <f>INDEX('Static Data'!$E$3:$X$21,CD$16-1,$BW20)+0</f>
        <v>0</v>
      </c>
      <c r="CE20" s="97">
        <f>INDEX('Static Data'!$E$3:$X$21,CE$16-1,$BW20)+0</f>
        <v>0</v>
      </c>
      <c r="CF20" s="97">
        <f>INDEX('Static Data'!$E$3:$X$21,CF$16-1,$BW20)+0</f>
        <v>0</v>
      </c>
      <c r="CG20" s="97">
        <f>INDEX('Static Data'!$E$3:$X$21,CG$16-1,$BW20)+0</f>
        <v>0</v>
      </c>
      <c r="CH20" s="97">
        <f>INDEX('Static Data'!$E$3:$X$21,CH$16-1,$BW20)+0</f>
        <v>0</v>
      </c>
      <c r="CI20" s="97">
        <f>INDEX('Static Data'!$E$3:$X$21,CI$16-1,$BW20)+0</f>
        <v>0</v>
      </c>
      <c r="CJ20" s="97">
        <f>INDEX('Static Data'!$E$3:$X$21,CJ$16-1,$BW20)+0</f>
        <v>2</v>
      </c>
      <c r="CK20" s="97">
        <f>INDEX('Static Data'!$E$3:$X$21,CK$16-1,$BW20)+0</f>
        <v>0</v>
      </c>
      <c r="CL20" s="97">
        <f>INDEX('Static Data'!$E$3:$X$21,CL$16-1,$BW20)+0</f>
        <v>3</v>
      </c>
      <c r="CM20" s="97">
        <f>INDEX('Static Data'!$E$3:$X$21,CM$16-1,$BW20)+0</f>
        <v>2</v>
      </c>
      <c r="CN20" s="97">
        <f>INDEX('Static Data'!$E$3:$X$21,CN$16-1,$BW20)+0</f>
        <v>0</v>
      </c>
      <c r="CO20" s="97">
        <f>INDEX('Static Data'!$E$3:$X$21,CO$16-1,$BW20)+0</f>
        <v>0</v>
      </c>
      <c r="CP20" s="97">
        <f>INDEX('Static Data'!$E$3:$X$21,CP$16-1,$BW20)+0</f>
        <v>2</v>
      </c>
      <c r="CQ20" s="97">
        <f>INDEX('Static Data'!$E$3:$X$21,CQ$16-1,$BW20)+0</f>
        <v>2</v>
      </c>
    </row>
    <row r="21" spans="1:95">
      <c r="C21" s="59"/>
      <c r="T21" s="60">
        <f t="shared" si="23"/>
        <v>14</v>
      </c>
      <c r="U21" s="123">
        <f t="shared" si="10"/>
        <v>51.583203414835182</v>
      </c>
      <c r="V21" s="62">
        <f t="shared" si="8"/>
        <v>3144</v>
      </c>
      <c r="W21" s="59">
        <f t="shared" si="9"/>
        <v>14</v>
      </c>
      <c r="AA21"/>
      <c r="AC21" s="158" t="s">
        <v>92</v>
      </c>
      <c r="AD21" s="159" t="s">
        <v>92</v>
      </c>
      <c r="AE21" s="160">
        <f>MAX(AE19,INDEX($BZ$2:$BZ$14,BX3))</f>
        <v>1000</v>
      </c>
      <c r="AF21" s="160"/>
      <c r="AG21" s="59" t="b">
        <f t="shared" ca="1" si="16"/>
        <v>0</v>
      </c>
      <c r="AH21" s="155" t="str">
        <f t="shared" si="17"/>
        <v>Archer</v>
      </c>
      <c r="AI21" s="155"/>
      <c r="AJ21" s="155"/>
      <c r="AK21" s="155"/>
      <c r="AL21" s="155"/>
      <c r="AM21" s="155"/>
      <c r="AN21" s="161">
        <f t="shared" ca="1" si="18"/>
        <v>1</v>
      </c>
      <c r="AO21" s="161"/>
      <c r="AP21" s="161"/>
      <c r="AQ21" s="162">
        <f t="shared" ca="1" si="19"/>
        <v>124</v>
      </c>
      <c r="AR21" s="163"/>
      <c r="AS21" s="164"/>
      <c r="AT21" s="161">
        <f t="shared" ca="1" si="20"/>
        <v>1</v>
      </c>
      <c r="AU21" s="161"/>
      <c r="AV21" s="161"/>
      <c r="AW21" s="161">
        <f t="shared" ca="1" si="21"/>
        <v>124</v>
      </c>
      <c r="AX21" s="161"/>
      <c r="AY21" s="161"/>
      <c r="BD21" s="206" t="s">
        <v>121</v>
      </c>
      <c r="BE21" s="206"/>
      <c r="BF21" s="203">
        <f ca="1">'Static Data'!AI34</f>
        <v>4.5</v>
      </c>
      <c r="BG21" s="203"/>
      <c r="BH21" s="203"/>
      <c r="BI21" s="203"/>
      <c r="BJ21" s="203">
        <f ca="1">'Static Data'!AK34</f>
        <v>4.4999450683593754</v>
      </c>
      <c r="BK21" s="203"/>
      <c r="BL21" s="203"/>
      <c r="BM21" s="203"/>
      <c r="BN21" s="204">
        <f ca="1">'Static Data'!AL40</f>
        <v>4.4999450683593754</v>
      </c>
      <c r="BO21" s="205"/>
      <c r="BP21" s="205"/>
      <c r="BQ21" s="205"/>
      <c r="BR21" s="213">
        <f t="shared" ca="1" si="22"/>
        <v>1</v>
      </c>
      <c r="BS21" s="213"/>
      <c r="BT21" s="214"/>
      <c r="BW21">
        <f t="shared" si="24"/>
        <v>4</v>
      </c>
      <c r="BX21" s="1">
        <v>0</v>
      </c>
      <c r="BY21" s="97">
        <f>INDEX('Static Data'!$E$3:$X$21,BY$16-1,$BW21)+0</f>
        <v>0</v>
      </c>
      <c r="BZ21" s="97">
        <f>INDEX('Static Data'!$E$3:$X$21,BZ$16-1,$BW21)+0</f>
        <v>0</v>
      </c>
      <c r="CA21" s="97">
        <f>INDEX('Static Data'!$E$3:$X$21,CA$16-1,$BW21)+0</f>
        <v>0</v>
      </c>
      <c r="CB21" s="97">
        <f>INDEX('Static Data'!$E$3:$X$21,CB$16-1,$BW21)+0</f>
        <v>0</v>
      </c>
      <c r="CC21" s="97">
        <f>INDEX('Static Data'!$E$3:$X$21,CC$16-1,$BW21)+0</f>
        <v>0</v>
      </c>
      <c r="CD21" s="97">
        <f>INDEX('Static Data'!$E$3:$X$21,CD$16-1,$BW21)+0</f>
        <v>0</v>
      </c>
      <c r="CE21" s="97">
        <f>INDEX('Static Data'!$E$3:$X$21,CE$16-1,$BW21)+0</f>
        <v>0</v>
      </c>
      <c r="CF21" s="97">
        <f>INDEX('Static Data'!$E$3:$X$21,CF$16-1,$BW21)+0</f>
        <v>0</v>
      </c>
      <c r="CG21" s="97">
        <f>INDEX('Static Data'!$E$3:$X$21,CG$16-1,$BW21)+0</f>
        <v>2</v>
      </c>
      <c r="CH21" s="97">
        <f>INDEX('Static Data'!$E$3:$X$21,CH$16-1,$BW21)+0</f>
        <v>0</v>
      </c>
      <c r="CI21" s="97">
        <f>INDEX('Static Data'!$E$3:$X$21,CI$16-1,$BW21)+0</f>
        <v>0</v>
      </c>
      <c r="CJ21" s="97">
        <f>INDEX('Static Data'!$E$3:$X$21,CJ$16-1,$BW21)+0</f>
        <v>0</v>
      </c>
      <c r="CK21" s="97">
        <f>INDEX('Static Data'!$E$3:$X$21,CK$16-1,$BW21)+0</f>
        <v>2</v>
      </c>
      <c r="CL21" s="97">
        <f>INDEX('Static Data'!$E$3:$X$21,CL$16-1,$BW21)+0</f>
        <v>2</v>
      </c>
      <c r="CM21" s="97">
        <f>INDEX('Static Data'!$E$3:$X$21,CM$16-1,$BW21)+0</f>
        <v>3</v>
      </c>
      <c r="CN21" s="97">
        <f>INDEX('Static Data'!$E$3:$X$21,CN$16-1,$BW21)+0</f>
        <v>0</v>
      </c>
      <c r="CO21" s="97">
        <f>INDEX('Static Data'!$E$3:$X$21,CO$16-1,$BW21)+0</f>
        <v>0</v>
      </c>
      <c r="CP21" s="97">
        <f>INDEX('Static Data'!$E$3:$X$21,CP$16-1,$BW21)+0</f>
        <v>2</v>
      </c>
      <c r="CQ21" s="97">
        <f>INDEX('Static Data'!$E$3:$X$21,CQ$16-1,$BW21)+0</f>
        <v>2</v>
      </c>
    </row>
    <row r="22" spans="1:95">
      <c r="B22" s="3" t="s">
        <v>105</v>
      </c>
      <c r="C22" s="59"/>
      <c r="D22" s="169" t="s">
        <v>1064</v>
      </c>
      <c r="E22" s="169"/>
      <c r="F22" s="170"/>
      <c r="G22" s="58" t="s">
        <v>80</v>
      </c>
      <c r="H22" s="58" t="s">
        <v>81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T22" s="60">
        <f t="shared" si="23"/>
        <v>15</v>
      </c>
      <c r="U22" s="123">
        <f t="shared" si="10"/>
        <v>57.294750193111255</v>
      </c>
      <c r="V22" s="62">
        <f t="shared" si="8"/>
        <v>3492</v>
      </c>
      <c r="W22" s="59">
        <f t="shared" si="9"/>
        <v>15</v>
      </c>
      <c r="X22" s="2"/>
      <c r="AA22"/>
      <c r="AC22" s="158" t="s">
        <v>88</v>
      </c>
      <c r="AD22" s="159" t="s">
        <v>88</v>
      </c>
      <c r="AE22" s="160">
        <f>MIN(68174084,IFERROR(MAX(1,(AE21-AE19)/AE20),1))</f>
        <v>1</v>
      </c>
      <c r="AF22" s="160"/>
      <c r="AG22" s="59" t="b">
        <f t="shared" ca="1" si="16"/>
        <v>0</v>
      </c>
      <c r="AH22" s="155" t="str">
        <f t="shared" si="17"/>
        <v>Monk</v>
      </c>
      <c r="AI22" s="155"/>
      <c r="AJ22" s="155"/>
      <c r="AK22" s="155"/>
      <c r="AL22" s="155"/>
      <c r="AM22" s="155"/>
      <c r="AN22" s="161">
        <f t="shared" ca="1" si="18"/>
        <v>1</v>
      </c>
      <c r="AO22" s="161"/>
      <c r="AP22" s="161"/>
      <c r="AQ22" s="162">
        <f t="shared" ca="1" si="19"/>
        <v>121</v>
      </c>
      <c r="AR22" s="163"/>
      <c r="AS22" s="164"/>
      <c r="AT22" s="161">
        <f t="shared" ca="1" si="20"/>
        <v>1</v>
      </c>
      <c r="AU22" s="161"/>
      <c r="AV22" s="161"/>
      <c r="AW22" s="161">
        <f t="shared" ca="1" si="21"/>
        <v>121</v>
      </c>
      <c r="AX22" s="161"/>
      <c r="AY22" s="161"/>
      <c r="BD22" s="206" t="s">
        <v>122</v>
      </c>
      <c r="BE22" s="206"/>
      <c r="BF22" s="203">
        <f ca="1">'Static Data'!AI35</f>
        <v>3.2</v>
      </c>
      <c r="BG22" s="203"/>
      <c r="BH22" s="203"/>
      <c r="BI22" s="203"/>
      <c r="BJ22" s="203">
        <f ca="1">'Static Data'!AK35</f>
        <v>3.199951171875</v>
      </c>
      <c r="BK22" s="203"/>
      <c r="BL22" s="203"/>
      <c r="BM22" s="203"/>
      <c r="BN22" s="204">
        <f ca="1">'Static Data'!AL41</f>
        <v>3.199951171875</v>
      </c>
      <c r="BO22" s="205"/>
      <c r="BP22" s="205"/>
      <c r="BQ22" s="205"/>
      <c r="BR22" s="213">
        <f t="shared" ca="1" si="22"/>
        <v>1</v>
      </c>
      <c r="BS22" s="213"/>
      <c r="BT22" s="214"/>
      <c r="BW22">
        <f t="shared" si="24"/>
        <v>5</v>
      </c>
      <c r="BX22" s="1">
        <v>0</v>
      </c>
      <c r="BY22" s="97">
        <f>INDEX('Static Data'!$E$3:$X$21,BY$16-1,$BW22)+0</f>
        <v>0</v>
      </c>
      <c r="BZ22" s="97">
        <f>INDEX('Static Data'!$E$3:$X$21,BZ$16-1,$BW22)+0</f>
        <v>0</v>
      </c>
      <c r="CA22" s="97">
        <f>INDEX('Static Data'!$E$3:$X$21,CA$16-1,$BW22)+0</f>
        <v>0</v>
      </c>
      <c r="CB22" s="97">
        <f>INDEX('Static Data'!$E$3:$X$21,CB$16-1,$BW22)+0</f>
        <v>0</v>
      </c>
      <c r="CC22" s="97">
        <f>INDEX('Static Data'!$E$3:$X$21,CC$16-1,$BW22)+0</f>
        <v>0</v>
      </c>
      <c r="CD22" s="97">
        <f>INDEX('Static Data'!$E$3:$X$21,CD$16-1,$BW22)+0</f>
        <v>0</v>
      </c>
      <c r="CE22" s="97">
        <f>INDEX('Static Data'!$E$3:$X$21,CE$16-1,$BW22)+0</f>
        <v>0</v>
      </c>
      <c r="CF22" s="97">
        <f>INDEX('Static Data'!$E$3:$X$21,CF$16-1,$BW22)+0</f>
        <v>0</v>
      </c>
      <c r="CG22" s="97">
        <f>INDEX('Static Data'!$E$3:$X$21,CG$16-1,$BW22)+0</f>
        <v>0</v>
      </c>
      <c r="CH22" s="97">
        <f>INDEX('Static Data'!$E$3:$X$21,CH$16-1,$BW22)+0</f>
        <v>0</v>
      </c>
      <c r="CI22" s="97">
        <f>INDEX('Static Data'!$E$3:$X$21,CI$16-1,$BW22)+0</f>
        <v>0</v>
      </c>
      <c r="CJ22" s="97">
        <f>INDEX('Static Data'!$E$3:$X$21,CJ$16-1,$BW22)+0</f>
        <v>3</v>
      </c>
      <c r="CK22" s="97">
        <f>INDEX('Static Data'!$E$3:$X$21,CK$16-1,$BW22)+0</f>
        <v>0</v>
      </c>
      <c r="CL22" s="97">
        <f>INDEX('Static Data'!$E$3:$X$21,CL$16-1,$BW22)+0</f>
        <v>4</v>
      </c>
      <c r="CM22" s="97">
        <f>INDEX('Static Data'!$E$3:$X$21,CM$16-1,$BW22)+0</f>
        <v>3</v>
      </c>
      <c r="CN22" s="97">
        <f>INDEX('Static Data'!$E$3:$X$21,CN$16-1,$BW22)+0</f>
        <v>0</v>
      </c>
      <c r="CO22" s="97">
        <f>INDEX('Static Data'!$E$3:$X$21,CO$16-1,$BW22)+0</f>
        <v>0</v>
      </c>
      <c r="CP22" s="97">
        <f>INDEX('Static Data'!$E$3:$X$21,CP$16-1,$BW22)+0</f>
        <v>3</v>
      </c>
      <c r="CQ22" s="97">
        <f>INDEX('Static Data'!$E$3:$X$21,CQ$16-1,$BW22)+0</f>
        <v>3</v>
      </c>
    </row>
    <row r="23" spans="1:95">
      <c r="C23" s="29"/>
      <c r="D23" s="230" t="s">
        <v>82</v>
      </c>
      <c r="E23" s="231"/>
      <c r="F23" s="232"/>
      <c r="G23" s="108">
        <v>40</v>
      </c>
      <c r="H23" s="108">
        <v>70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T23" s="60">
        <f t="shared" si="23"/>
        <v>16</v>
      </c>
      <c r="U23" s="123">
        <f t="shared" si="10"/>
        <v>63.2</v>
      </c>
      <c r="V23" s="62">
        <f t="shared" si="8"/>
        <v>3852</v>
      </c>
      <c r="W23" s="59">
        <f t="shared" si="9"/>
        <v>16</v>
      </c>
      <c r="X23" s="224" t="s">
        <v>107</v>
      </c>
      <c r="Y23" s="224" t="s">
        <v>217</v>
      </c>
      <c r="Z23" s="1"/>
      <c r="AG23" s="59" t="b">
        <f t="shared" ca="1" si="16"/>
        <v>0</v>
      </c>
      <c r="AH23" s="155" t="str">
        <f t="shared" si="17"/>
        <v>Priest</v>
      </c>
      <c r="AI23" s="155"/>
      <c r="AJ23" s="155"/>
      <c r="AK23" s="155"/>
      <c r="AL23" s="155"/>
      <c r="AM23" s="155"/>
      <c r="AN23" s="161">
        <f t="shared" ca="1" si="18"/>
        <v>1</v>
      </c>
      <c r="AO23" s="161"/>
      <c r="AP23" s="161"/>
      <c r="AQ23" s="162">
        <f t="shared" ca="1" si="19"/>
        <v>104</v>
      </c>
      <c r="AR23" s="163"/>
      <c r="AS23" s="164"/>
      <c r="AT23" s="161">
        <f t="shared" ca="1" si="20"/>
        <v>1</v>
      </c>
      <c r="AU23" s="161"/>
      <c r="AV23" s="161"/>
      <c r="AW23" s="161">
        <f t="shared" ca="1" si="21"/>
        <v>104</v>
      </c>
      <c r="AX23" s="161"/>
      <c r="AY23" s="161"/>
      <c r="BC23" s="5"/>
      <c r="BW23">
        <f t="shared" si="24"/>
        <v>6</v>
      </c>
      <c r="BX23" s="1">
        <v>0</v>
      </c>
      <c r="BY23" s="97">
        <f>INDEX('Static Data'!$E$3:$X$21,BY$16-1,$BW23)+0</f>
        <v>0</v>
      </c>
      <c r="BZ23" s="97">
        <f>INDEX('Static Data'!$E$3:$X$21,BZ$16-1,$BW23)+0</f>
        <v>0</v>
      </c>
      <c r="CA23" s="97">
        <f>INDEX('Static Data'!$E$3:$X$21,CA$16-1,$BW23)+0</f>
        <v>0</v>
      </c>
      <c r="CB23" s="97">
        <f>INDEX('Static Data'!$E$3:$X$21,CB$16-1,$BW23)+0</f>
        <v>0</v>
      </c>
      <c r="CC23" s="97">
        <f>INDEX('Static Data'!$E$3:$X$21,CC$16-1,$BW23)+0</f>
        <v>0</v>
      </c>
      <c r="CD23" s="97">
        <f>INDEX('Static Data'!$E$3:$X$21,CD$16-1,$BW23)+0</f>
        <v>0</v>
      </c>
      <c r="CE23" s="97">
        <f>INDEX('Static Data'!$E$3:$X$21,CE$16-1,$BW23)+0</f>
        <v>0</v>
      </c>
      <c r="CF23" s="97">
        <f>INDEX('Static Data'!$E$3:$X$21,CF$16-1,$BW23)+0</f>
        <v>0</v>
      </c>
      <c r="CG23" s="97">
        <f>INDEX('Static Data'!$E$3:$X$21,CG$16-1,$BW23)+0</f>
        <v>0</v>
      </c>
      <c r="CH23" s="97">
        <f>INDEX('Static Data'!$E$3:$X$21,CH$16-1,$BW23)+0</f>
        <v>2</v>
      </c>
      <c r="CI23" s="97">
        <f>INDEX('Static Data'!$E$3:$X$21,CI$16-1,$BW23)+0</f>
        <v>2</v>
      </c>
      <c r="CJ23" s="97">
        <f>INDEX('Static Data'!$E$3:$X$21,CJ$16-1,$BW23)+0</f>
        <v>0</v>
      </c>
      <c r="CK23" s="97">
        <f>INDEX('Static Data'!$E$3:$X$21,CK$16-1,$BW23)+0</f>
        <v>0</v>
      </c>
      <c r="CL23" s="97">
        <f>INDEX('Static Data'!$E$3:$X$21,CL$16-1,$BW23)+0</f>
        <v>0</v>
      </c>
      <c r="CM23" s="97">
        <f>INDEX('Static Data'!$E$3:$X$21,CM$16-1,$BW23)+0</f>
        <v>0</v>
      </c>
      <c r="CN23" s="97">
        <f>INDEX('Static Data'!$E$3:$X$21,CN$16-1,$BW23)+0</f>
        <v>4</v>
      </c>
      <c r="CO23" s="97">
        <f>INDEX('Static Data'!$E$3:$X$21,CO$16-1,$BW23)+0</f>
        <v>2</v>
      </c>
      <c r="CP23" s="97">
        <f>INDEX('Static Data'!$E$3:$X$21,CP$16-1,$BW23)+0</f>
        <v>0</v>
      </c>
      <c r="CQ23" s="97">
        <f>INDEX('Static Data'!$E$3:$X$21,CQ$16-1,$BW23)+0</f>
        <v>2</v>
      </c>
    </row>
    <row r="24" spans="1:95">
      <c r="C24" s="3"/>
      <c r="D24" s="230" t="s">
        <v>83</v>
      </c>
      <c r="E24" s="231"/>
      <c r="F24" s="232"/>
      <c r="G24" s="108">
        <v>40</v>
      </c>
      <c r="H24" s="108">
        <v>70</v>
      </c>
      <c r="I24" s="31"/>
      <c r="J24" s="31">
        <f>J25/(G25-G23)</f>
        <v>-1</v>
      </c>
      <c r="K24" s="31">
        <f>K25/(H25-H23)</f>
        <v>1</v>
      </c>
      <c r="L24" s="31">
        <f>L25/(G26-G24)</f>
        <v>-1</v>
      </c>
      <c r="M24" s="31">
        <f>M25/(H26-H24)</f>
        <v>1</v>
      </c>
      <c r="N24" s="31"/>
      <c r="O24" s="31"/>
      <c r="P24" s="31"/>
      <c r="Q24" s="31"/>
      <c r="R24" s="31"/>
      <c r="T24" s="60">
        <f t="shared" si="23"/>
        <v>17</v>
      </c>
      <c r="U24" s="123">
        <f t="shared" si="10"/>
        <v>69.292795635500227</v>
      </c>
      <c r="V24" s="62">
        <f t="shared" si="8"/>
        <v>4224</v>
      </c>
      <c r="W24" s="59">
        <f t="shared" si="9"/>
        <v>17</v>
      </c>
      <c r="X24" s="224"/>
      <c r="Y24" s="224"/>
      <c r="Z24" s="1"/>
      <c r="AB24" s="234" t="s">
        <v>231</v>
      </c>
      <c r="AC24" s="234"/>
      <c r="AD24" s="234" t="s">
        <v>232</v>
      </c>
      <c r="AE24" s="234"/>
      <c r="AG24" s="59" t="b">
        <f t="shared" ca="1" si="16"/>
        <v>0</v>
      </c>
      <c r="AH24" s="155" t="str">
        <f t="shared" si="17"/>
        <v>Wizard</v>
      </c>
      <c r="AI24" s="155"/>
      <c r="AJ24" s="155"/>
      <c r="AK24" s="155"/>
      <c r="AL24" s="155"/>
      <c r="AM24" s="155"/>
      <c r="AN24" s="161">
        <f t="shared" ca="1" si="18"/>
        <v>1</v>
      </c>
      <c r="AO24" s="161"/>
      <c r="AP24" s="161"/>
      <c r="AQ24" s="162">
        <f t="shared" ca="1" si="19"/>
        <v>174</v>
      </c>
      <c r="AR24" s="163"/>
      <c r="AS24" s="164"/>
      <c r="AT24" s="161">
        <f t="shared" ca="1" si="20"/>
        <v>1</v>
      </c>
      <c r="AU24" s="161"/>
      <c r="AV24" s="161"/>
      <c r="AW24" s="161">
        <f t="shared" ca="1" si="21"/>
        <v>174</v>
      </c>
      <c r="AX24" s="161"/>
      <c r="AY24" s="161"/>
      <c r="BI24" s="199" t="s">
        <v>80</v>
      </c>
      <c r="BJ24" s="199"/>
      <c r="BK24" s="199" t="s">
        <v>81</v>
      </c>
      <c r="BL24" s="199"/>
      <c r="BM24" s="199" t="s">
        <v>233</v>
      </c>
      <c r="BN24" s="199"/>
      <c r="BW24">
        <f t="shared" si="24"/>
        <v>7</v>
      </c>
      <c r="BX24" s="1">
        <v>0</v>
      </c>
      <c r="BY24" s="97">
        <f>INDEX('Static Data'!$E$3:$X$21,BY$16-1,$BW24)+0</f>
        <v>0</v>
      </c>
      <c r="BZ24" s="97">
        <f>INDEX('Static Data'!$E$3:$X$21,BZ$16-1,$BW24)+0</f>
        <v>0</v>
      </c>
      <c r="CA24" s="97">
        <f>INDEX('Static Data'!$E$3:$X$21,CA$16-1,$BW24)+0</f>
        <v>0</v>
      </c>
      <c r="CB24" s="97">
        <f>INDEX('Static Data'!$E$3:$X$21,CB$16-1,$BW24)+0</f>
        <v>0</v>
      </c>
      <c r="CC24" s="97">
        <f>INDEX('Static Data'!$E$3:$X$21,CC$16-1,$BW24)+0</f>
        <v>0</v>
      </c>
      <c r="CD24" s="97">
        <f>INDEX('Static Data'!$E$3:$X$21,CD$16-1,$BW24)+0</f>
        <v>0</v>
      </c>
      <c r="CE24" s="97">
        <f>INDEX('Static Data'!$E$3:$X$21,CE$16-1,$BW24)+0</f>
        <v>2</v>
      </c>
      <c r="CF24" s="97">
        <f>INDEX('Static Data'!$E$3:$X$21,CF$16-1,$BW24)+0</f>
        <v>2</v>
      </c>
      <c r="CG24" s="97">
        <f>INDEX('Static Data'!$E$3:$X$21,CG$16-1,$BW24)+0</f>
        <v>0</v>
      </c>
      <c r="CH24" s="97">
        <f>INDEX('Static Data'!$E$3:$X$21,CH$16-1,$BW24)+0</f>
        <v>0</v>
      </c>
      <c r="CI24" s="97">
        <f>INDEX('Static Data'!$E$3:$X$21,CI$16-1,$BW24)+0</f>
        <v>0</v>
      </c>
      <c r="CJ24" s="97">
        <f>INDEX('Static Data'!$E$3:$X$21,CJ$16-1,$BW24)+0</f>
        <v>0</v>
      </c>
      <c r="CK24" s="97">
        <f>INDEX('Static Data'!$E$3:$X$21,CK$16-1,$BW24)+0</f>
        <v>0</v>
      </c>
      <c r="CL24" s="97">
        <f>INDEX('Static Data'!$E$3:$X$21,CL$16-1,$BW24)+0</f>
        <v>0</v>
      </c>
      <c r="CM24" s="97">
        <f>INDEX('Static Data'!$E$3:$X$21,CM$16-1,$BW24)+0</f>
        <v>0</v>
      </c>
      <c r="CN24" s="97">
        <f>INDEX('Static Data'!$E$3:$X$21,CN$16-1,$BW24)+0</f>
        <v>4</v>
      </c>
      <c r="CO24" s="97">
        <f>INDEX('Static Data'!$E$3:$X$21,CO$16-1,$BW24)+0</f>
        <v>2</v>
      </c>
      <c r="CP24" s="97">
        <f>INDEX('Static Data'!$E$3:$X$21,CP$16-1,$BW24)+0</f>
        <v>0</v>
      </c>
      <c r="CQ24" s="97">
        <f>INDEX('Static Data'!$E$3:$X$21,CQ$16-1,$BW24)+0</f>
        <v>2</v>
      </c>
    </row>
    <row r="25" spans="1:95">
      <c r="D25" s="230" t="s">
        <v>84</v>
      </c>
      <c r="E25" s="231"/>
      <c r="F25" s="232"/>
      <c r="G25" s="108">
        <v>10</v>
      </c>
      <c r="H25" s="108">
        <v>97</v>
      </c>
      <c r="I25" s="31"/>
      <c r="J25" s="31">
        <f>ABS(G25-G23)</f>
        <v>30</v>
      </c>
      <c r="K25" s="31">
        <f>ABS(H25-H23)</f>
        <v>27</v>
      </c>
      <c r="L25" s="31">
        <f>ABS(G26-G24)</f>
        <v>33</v>
      </c>
      <c r="M25" s="31">
        <f>ABS(H26-H24)</f>
        <v>24</v>
      </c>
      <c r="N25" s="31"/>
      <c r="O25" s="31"/>
      <c r="P25" s="31"/>
      <c r="Q25" s="31"/>
      <c r="R25" s="31"/>
      <c r="T25" s="60">
        <f t="shared" si="23"/>
        <v>18</v>
      </c>
      <c r="U25" s="123">
        <f t="shared" si="10"/>
        <v>75.567532368147127</v>
      </c>
      <c r="V25" s="62">
        <f t="shared" si="8"/>
        <v>4606</v>
      </c>
      <c r="W25" s="59">
        <f t="shared" si="9"/>
        <v>18</v>
      </c>
      <c r="X25" s="224"/>
      <c r="Y25" s="224"/>
      <c r="Z25" s="1"/>
      <c r="AA25" s="129">
        <v>1</v>
      </c>
      <c r="AB25" s="235" t="str">
        <f t="shared" ref="AB25:AB30" si="25">INT($AA25/$F$7*J$25)*J$24+G$23&amp;" - "&amp;INT($AA25/$F$7*K$25)*K$24+H$23</f>
        <v>40 - 70</v>
      </c>
      <c r="AC25" s="236"/>
      <c r="AD25" s="235" t="str">
        <f>INT($AA25/$F$8*L$25)*L$24+G$24&amp;" - "&amp;INT($AA25/$F$8*M$25)*M$24+H$24</f>
        <v>40 - 70</v>
      </c>
      <c r="AE25" s="236"/>
      <c r="AG25" s="59" t="b">
        <f t="shared" ca="1" si="16"/>
        <v>0</v>
      </c>
      <c r="AH25" s="155" t="str">
        <f t="shared" si="17"/>
        <v>Time Mage</v>
      </c>
      <c r="AI25" s="155"/>
      <c r="AJ25" s="155"/>
      <c r="AK25" s="155"/>
      <c r="AL25" s="155"/>
      <c r="AM25" s="155"/>
      <c r="AN25" s="161">
        <f t="shared" ca="1" si="18"/>
        <v>1</v>
      </c>
      <c r="AO25" s="161"/>
      <c r="AP25" s="161"/>
      <c r="AQ25" s="162">
        <f t="shared" ca="1" si="19"/>
        <v>153</v>
      </c>
      <c r="AR25" s="163"/>
      <c r="AS25" s="164"/>
      <c r="AT25" s="161">
        <f t="shared" ca="1" si="20"/>
        <v>1</v>
      </c>
      <c r="AU25" s="161"/>
      <c r="AV25" s="161"/>
      <c r="AW25" s="161">
        <f t="shared" ca="1" si="21"/>
        <v>153</v>
      </c>
      <c r="AX25" s="161"/>
      <c r="AY25" s="161"/>
      <c r="BD25" s="210" t="s">
        <v>231</v>
      </c>
      <c r="BE25" s="210"/>
      <c r="BF25" s="210"/>
      <c r="BG25" s="210"/>
      <c r="BH25" s="210"/>
      <c r="BI25" s="208">
        <f ca="1">INT($N7*J25)*J24+G23</f>
        <v>40</v>
      </c>
      <c r="BJ25" s="208"/>
      <c r="BK25" s="208">
        <f ca="1">INT($N7*K25)*K24+H23</f>
        <v>70</v>
      </c>
      <c r="BL25" s="208"/>
      <c r="BM25" s="209">
        <f>MIN(1,N11)</f>
        <v>0</v>
      </c>
      <c r="BN25" s="209"/>
      <c r="BW25">
        <f t="shared" si="24"/>
        <v>8</v>
      </c>
      <c r="BX25" s="1">
        <v>0</v>
      </c>
      <c r="BY25" s="97">
        <f>INDEX('Static Data'!$E$3:$X$21,BY$16-1,$BW25)+0</f>
        <v>0</v>
      </c>
      <c r="BZ25" s="97">
        <f>INDEX('Static Data'!$E$3:$X$21,BZ$16-1,$BW25)+0</f>
        <v>0</v>
      </c>
      <c r="CA25" s="97">
        <f>INDEX('Static Data'!$E$3:$X$21,CA$16-1,$BW25)+0</f>
        <v>0</v>
      </c>
      <c r="CB25" s="97">
        <f>INDEX('Static Data'!$E$3:$X$21,CB$16-1,$BW25)+0</f>
        <v>0</v>
      </c>
      <c r="CC25" s="97">
        <f>INDEX('Static Data'!$E$3:$X$21,CC$16-1,$BW25)+0</f>
        <v>0</v>
      </c>
      <c r="CD25" s="97">
        <f>INDEX('Static Data'!$E$3:$X$21,CD$16-1,$BW25)+0</f>
        <v>0</v>
      </c>
      <c r="CE25" s="97">
        <f>INDEX('Static Data'!$E$3:$X$21,CE$16-1,$BW25)+0</f>
        <v>0</v>
      </c>
      <c r="CF25" s="97">
        <f>INDEX('Static Data'!$E$3:$X$21,CF$16-1,$BW25)+0</f>
        <v>2</v>
      </c>
      <c r="CG25" s="97">
        <f>INDEX('Static Data'!$E$3:$X$21,CG$16-1,$BW25)+0</f>
        <v>0</v>
      </c>
      <c r="CH25" s="97">
        <f>INDEX('Static Data'!$E$3:$X$21,CH$16-1,$BW25)+0</f>
        <v>0</v>
      </c>
      <c r="CI25" s="97">
        <f>INDEX('Static Data'!$E$3:$X$21,CI$16-1,$BW25)+0</f>
        <v>0</v>
      </c>
      <c r="CJ25" s="97">
        <f>INDEX('Static Data'!$E$3:$X$21,CJ$16-1,$BW25)+0</f>
        <v>0</v>
      </c>
      <c r="CK25" s="97">
        <f>INDEX('Static Data'!$E$3:$X$21,CK$16-1,$BW25)+0</f>
        <v>0</v>
      </c>
      <c r="CL25" s="97">
        <f>INDEX('Static Data'!$E$3:$X$21,CL$16-1,$BW25)+0</f>
        <v>0</v>
      </c>
      <c r="CM25" s="97">
        <f>INDEX('Static Data'!$E$3:$X$21,CM$16-1,$BW25)+0</f>
        <v>0</v>
      </c>
      <c r="CN25" s="97">
        <f>INDEX('Static Data'!$E$3:$X$21,CN$16-1,$BW25)+0</f>
        <v>3</v>
      </c>
      <c r="CO25" s="97">
        <f>INDEX('Static Data'!$E$3:$X$21,CO$16-1,$BW25)+0</f>
        <v>2</v>
      </c>
      <c r="CP25" s="97">
        <f>INDEX('Static Data'!$E$3:$X$21,CP$16-1,$BW25)+0</f>
        <v>0</v>
      </c>
      <c r="CQ25" s="97">
        <f>INDEX('Static Data'!$E$3:$X$21,CQ$16-1,$BW25)+0</f>
        <v>2</v>
      </c>
    </row>
    <row r="26" spans="1:95">
      <c r="D26" s="230" t="s">
        <v>85</v>
      </c>
      <c r="E26" s="231"/>
      <c r="F26" s="232"/>
      <c r="G26" s="108">
        <v>7</v>
      </c>
      <c r="H26" s="108">
        <v>94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T26" s="60">
        <f t="shared" si="23"/>
        <v>19</v>
      </c>
      <c r="U26" s="123">
        <f t="shared" si="10"/>
        <v>82.019079927272813</v>
      </c>
      <c r="V26" s="62">
        <f t="shared" si="8"/>
        <v>4999</v>
      </c>
      <c r="W26" s="59">
        <f t="shared" si="9"/>
        <v>19</v>
      </c>
      <c r="X26" s="224"/>
      <c r="Y26" s="224"/>
      <c r="Z26" s="1"/>
      <c r="AA26" s="129">
        <f>INT(MAX($F$7:$F$8)/10)</f>
        <v>2000</v>
      </c>
      <c r="AB26" s="235" t="str">
        <f t="shared" si="25"/>
        <v>37 - 72</v>
      </c>
      <c r="AC26" s="236"/>
      <c r="AD26" s="235" t="str">
        <f t="shared" ref="AD26:AD30" si="26">INT($AA26/$F$8*L$25)*L$24+G$24&amp;" - "&amp;INT($AA26/$F$8*M$25)*M$24+H$24</f>
        <v>37 - 72</v>
      </c>
      <c r="AE26" s="236"/>
      <c r="AG26" s="59" t="b">
        <f t="shared" ca="1" si="16"/>
        <v>0</v>
      </c>
      <c r="AH26" s="155" t="str">
        <f t="shared" si="17"/>
        <v>Summoner</v>
      </c>
      <c r="AI26" s="155"/>
      <c r="AJ26" s="155"/>
      <c r="AK26" s="155"/>
      <c r="AL26" s="155"/>
      <c r="AM26" s="155"/>
      <c r="AN26" s="161">
        <f t="shared" ca="1" si="18"/>
        <v>1</v>
      </c>
      <c r="AO26" s="161"/>
      <c r="AP26" s="161"/>
      <c r="AQ26" s="162">
        <f t="shared" ca="1" si="19"/>
        <v>137</v>
      </c>
      <c r="AR26" s="163"/>
      <c r="AS26" s="164"/>
      <c r="AT26" s="161">
        <f t="shared" ca="1" si="20"/>
        <v>1</v>
      </c>
      <c r="AU26" s="161"/>
      <c r="AV26" s="161"/>
      <c r="AW26" s="161">
        <f t="shared" ca="1" si="21"/>
        <v>137</v>
      </c>
      <c r="AX26" s="161"/>
      <c r="AY26" s="161"/>
      <c r="BD26" s="210" t="s">
        <v>232</v>
      </c>
      <c r="BE26" s="210"/>
      <c r="BF26" s="210"/>
      <c r="BG26" s="210"/>
      <c r="BH26" s="210"/>
      <c r="BI26" s="208">
        <f ca="1">INT($N8*L25)*L24+G24</f>
        <v>40</v>
      </c>
      <c r="BJ26" s="208"/>
      <c r="BK26" s="208">
        <f ca="1">INT($N8*M25)*M24+H24</f>
        <v>70</v>
      </c>
      <c r="BL26" s="208"/>
      <c r="BM26" s="209">
        <f>MIN(1,N12)</f>
        <v>0</v>
      </c>
      <c r="BN26" s="209"/>
      <c r="BW26">
        <f t="shared" si="24"/>
        <v>9</v>
      </c>
      <c r="BX26" s="1">
        <v>0</v>
      </c>
      <c r="BY26" s="97">
        <f>INDEX('Static Data'!$E$3:$X$21,BY$16-1,$BW26)+0</f>
        <v>0</v>
      </c>
      <c r="BZ26" s="97">
        <f>INDEX('Static Data'!$E$3:$X$21,BZ$16-1,$BW26)+0</f>
        <v>0</v>
      </c>
      <c r="CA26" s="97">
        <f>INDEX('Static Data'!$E$3:$X$21,CA$16-1,$BW26)+0</f>
        <v>0</v>
      </c>
      <c r="CB26" s="97">
        <f>INDEX('Static Data'!$E$3:$X$21,CB$16-1,$BW26)+0</f>
        <v>0</v>
      </c>
      <c r="CC26" s="97">
        <f>INDEX('Static Data'!$E$3:$X$21,CC$16-1,$BW26)+0</f>
        <v>0</v>
      </c>
      <c r="CD26" s="97">
        <f>INDEX('Static Data'!$E$3:$X$21,CD$16-1,$BW26)+0</f>
        <v>0</v>
      </c>
      <c r="CE26" s="97">
        <f>INDEX('Static Data'!$E$3:$X$21,CE$16-1,$BW26)+0</f>
        <v>0</v>
      </c>
      <c r="CF26" s="97">
        <f>INDEX('Static Data'!$E$3:$X$21,CF$16-1,$BW26)+0</f>
        <v>0</v>
      </c>
      <c r="CG26" s="97">
        <f>INDEX('Static Data'!$E$3:$X$21,CG$16-1,$BW26)+0</f>
        <v>0</v>
      </c>
      <c r="CH26" s="97">
        <f>INDEX('Static Data'!$E$3:$X$21,CH$16-1,$BW26)+0</f>
        <v>0</v>
      </c>
      <c r="CI26" s="97">
        <f>INDEX('Static Data'!$E$3:$X$21,CI$16-1,$BW26)+0</f>
        <v>0</v>
      </c>
      <c r="CJ26" s="97">
        <f>INDEX('Static Data'!$E$3:$X$21,CJ$16-1,$BW26)+0</f>
        <v>0</v>
      </c>
      <c r="CK26" s="97">
        <f>INDEX('Static Data'!$E$3:$X$21,CK$16-1,$BW26)+0</f>
        <v>0</v>
      </c>
      <c r="CL26" s="97">
        <f>INDEX('Static Data'!$E$3:$X$21,CL$16-1,$BW26)+0</f>
        <v>0</v>
      </c>
      <c r="CM26" s="97">
        <f>INDEX('Static Data'!$E$3:$X$21,CM$16-1,$BW26)+0</f>
        <v>0</v>
      </c>
      <c r="CN26" s="97">
        <f>INDEX('Static Data'!$E$3:$X$21,CN$16-1,$BW26)+0</f>
        <v>0</v>
      </c>
      <c r="CO26" s="97">
        <f>INDEX('Static Data'!$E$3:$X$21,CO$16-1,$BW26)+0</f>
        <v>4</v>
      </c>
      <c r="CP26" s="97">
        <f>INDEX('Static Data'!$E$3:$X$21,CP$16-1,$BW26)+0</f>
        <v>0</v>
      </c>
      <c r="CQ26" s="97">
        <f>INDEX('Static Data'!$E$3:$X$21,CQ$16-1,$BW26)+0</f>
        <v>4</v>
      </c>
    </row>
    <row r="27" spans="1:95">
      <c r="T27" s="60">
        <f t="shared" si="23"/>
        <v>20</v>
      </c>
      <c r="U27" s="123">
        <f t="shared" si="10"/>
        <v>88.642719099991595</v>
      </c>
      <c r="V27" s="62">
        <f t="shared" si="8"/>
        <v>5403</v>
      </c>
      <c r="W27" s="59">
        <f t="shared" si="9"/>
        <v>20</v>
      </c>
      <c r="X27" s="224"/>
      <c r="Y27" s="224"/>
      <c r="Z27" s="1"/>
      <c r="AA27" s="129">
        <f>INT(MAX($F$7:$F$8)/5)</f>
        <v>4000</v>
      </c>
      <c r="AB27" s="235" t="str">
        <f t="shared" si="25"/>
        <v>34 - 75</v>
      </c>
      <c r="AC27" s="236"/>
      <c r="AD27" s="235" t="str">
        <f t="shared" si="26"/>
        <v>34 - 74</v>
      </c>
      <c r="AE27" s="236"/>
      <c r="AG27" s="59" t="b">
        <f t="shared" ca="1" si="16"/>
        <v>0</v>
      </c>
      <c r="AH27" s="155" t="str">
        <f t="shared" si="17"/>
        <v>Thief</v>
      </c>
      <c r="AI27" s="155"/>
      <c r="AJ27" s="155"/>
      <c r="AK27" s="155"/>
      <c r="AL27" s="155"/>
      <c r="AM27" s="155"/>
      <c r="AN27" s="161">
        <f t="shared" ca="1" si="18"/>
        <v>1</v>
      </c>
      <c r="AO27" s="161"/>
      <c r="AP27" s="161"/>
      <c r="AQ27" s="162">
        <f t="shared" ca="1" si="19"/>
        <v>182</v>
      </c>
      <c r="AR27" s="163"/>
      <c r="AS27" s="164"/>
      <c r="AT27" s="161">
        <f t="shared" ca="1" si="20"/>
        <v>1</v>
      </c>
      <c r="AU27" s="161"/>
      <c r="AV27" s="161"/>
      <c r="AW27" s="161">
        <f t="shared" ca="1" si="21"/>
        <v>182</v>
      </c>
      <c r="AX27" s="161"/>
      <c r="AY27" s="161"/>
      <c r="BW27">
        <f t="shared" si="24"/>
        <v>10</v>
      </c>
      <c r="BX27" s="1">
        <v>0</v>
      </c>
      <c r="BY27" s="97">
        <f>INDEX('Static Data'!$E$3:$X$21,BY$16-1,$BW27)+0</f>
        <v>0</v>
      </c>
      <c r="BZ27" s="97">
        <f>INDEX('Static Data'!$E$3:$X$21,BZ$16-1,$BW27)+0</f>
        <v>0</v>
      </c>
      <c r="CA27" s="97">
        <f>INDEX('Static Data'!$E$3:$X$21,CA$16-1,$BW27)+0</f>
        <v>0</v>
      </c>
      <c r="CB27" s="97">
        <f>INDEX('Static Data'!$E$3:$X$21,CB$16-1,$BW27)+0</f>
        <v>0</v>
      </c>
      <c r="CC27" s="97">
        <f>INDEX('Static Data'!$E$3:$X$21,CC$16-1,$BW27)+0</f>
        <v>0</v>
      </c>
      <c r="CD27" s="97">
        <f>INDEX('Static Data'!$E$3:$X$21,CD$16-1,$BW27)+0</f>
        <v>0</v>
      </c>
      <c r="CE27" s="97">
        <f>INDEX('Static Data'!$E$3:$X$21,CE$16-1,$BW27)+0</f>
        <v>0</v>
      </c>
      <c r="CF27" s="97">
        <f>INDEX('Static Data'!$E$3:$X$21,CF$16-1,$BW27)+0</f>
        <v>0</v>
      </c>
      <c r="CG27" s="97">
        <f>INDEX('Static Data'!$E$3:$X$21,CG$16-1,$BW27)+0</f>
        <v>0</v>
      </c>
      <c r="CH27" s="97">
        <f>INDEX('Static Data'!$E$3:$X$21,CH$16-1,$BW27)+0</f>
        <v>0</v>
      </c>
      <c r="CI27" s="97">
        <f>INDEX('Static Data'!$E$3:$X$21,CI$16-1,$BW27)+0</f>
        <v>0</v>
      </c>
      <c r="CJ27" s="97">
        <f>INDEX('Static Data'!$E$3:$X$21,CJ$16-1,$BW27)+0</f>
        <v>0</v>
      </c>
      <c r="CK27" s="97">
        <f>INDEX('Static Data'!$E$3:$X$21,CK$16-1,$BW27)+0</f>
        <v>3</v>
      </c>
      <c r="CL27" s="97">
        <f>INDEX('Static Data'!$E$3:$X$21,CL$16-1,$BW27)+0</f>
        <v>3</v>
      </c>
      <c r="CM27" s="97">
        <f>INDEX('Static Data'!$E$3:$X$21,CM$16-1,$BW27)+0</f>
        <v>4</v>
      </c>
      <c r="CN27" s="97">
        <f>INDEX('Static Data'!$E$3:$X$21,CN$16-1,$BW27)+0</f>
        <v>0</v>
      </c>
      <c r="CO27" s="97">
        <f>INDEX('Static Data'!$E$3:$X$21,CO$16-1,$BW27)+0</f>
        <v>0</v>
      </c>
      <c r="CP27" s="97">
        <f>INDEX('Static Data'!$E$3:$X$21,CP$16-1,$BW27)+0</f>
        <v>3</v>
      </c>
      <c r="CQ27" s="97">
        <f>INDEX('Static Data'!$E$3:$X$21,CQ$16-1,$BW27)+0</f>
        <v>3</v>
      </c>
    </row>
    <row r="28" spans="1:95">
      <c r="B28" s="94" t="s">
        <v>263</v>
      </c>
      <c r="D28" s="169" t="s">
        <v>1068</v>
      </c>
      <c r="E28" s="169"/>
      <c r="F28" s="170"/>
      <c r="G28" s="225" t="s">
        <v>253</v>
      </c>
      <c r="H28" s="226"/>
      <c r="I28" s="83"/>
      <c r="J28" s="83"/>
      <c r="K28" s="83"/>
      <c r="L28" s="83"/>
      <c r="M28" s="83"/>
      <c r="N28" s="83"/>
      <c r="O28" s="83"/>
      <c r="P28" s="83"/>
      <c r="Q28" s="83"/>
      <c r="R28" s="83"/>
      <c r="T28" s="60">
        <f t="shared" si="23"/>
        <v>21</v>
      </c>
      <c r="U28" s="123">
        <f t="shared" si="10"/>
        <v>95.434089594072645</v>
      </c>
      <c r="V28" s="62">
        <f t="shared" si="8"/>
        <v>5817</v>
      </c>
      <c r="W28" s="59">
        <f t="shared" si="9"/>
        <v>21</v>
      </c>
      <c r="X28" s="65">
        <v>1</v>
      </c>
      <c r="Y28" s="62">
        <f t="shared" ref="Y28:Y42" si="27">INDEX($V$8:$V$106,X28)</f>
        <v>0</v>
      </c>
      <c r="AA28" s="129">
        <f>INT(MAX($F$7:$F$8)/4)</f>
        <v>5000</v>
      </c>
      <c r="AB28" s="235" t="str">
        <f t="shared" si="25"/>
        <v>33 - 76</v>
      </c>
      <c r="AC28" s="236"/>
      <c r="AD28" s="235" t="str">
        <f t="shared" si="26"/>
        <v>32 - 76</v>
      </c>
      <c r="AE28" s="236"/>
      <c r="AG28" s="59" t="b">
        <f t="shared" ca="1" si="16"/>
        <v>0</v>
      </c>
      <c r="AH28" s="155" t="str">
        <f t="shared" si="17"/>
        <v>Mediator</v>
      </c>
      <c r="AI28" s="155"/>
      <c r="AJ28" s="155"/>
      <c r="AK28" s="155"/>
      <c r="AL28" s="155"/>
      <c r="AM28" s="155"/>
      <c r="AN28" s="161">
        <f t="shared" ca="1" si="18"/>
        <v>1</v>
      </c>
      <c r="AO28" s="161"/>
      <c r="AP28" s="161"/>
      <c r="AQ28" s="162">
        <f t="shared" ca="1" si="19"/>
        <v>167</v>
      </c>
      <c r="AR28" s="163"/>
      <c r="AS28" s="164"/>
      <c r="AT28" s="161">
        <f t="shared" ca="1" si="20"/>
        <v>1</v>
      </c>
      <c r="AU28" s="161"/>
      <c r="AV28" s="161"/>
      <c r="AW28" s="161">
        <f t="shared" ca="1" si="21"/>
        <v>167</v>
      </c>
      <c r="AX28" s="161"/>
      <c r="AY28" s="161"/>
      <c r="BW28">
        <f t="shared" si="24"/>
        <v>11</v>
      </c>
      <c r="BX28" s="1">
        <v>0</v>
      </c>
      <c r="BY28" s="97">
        <f>INDEX('Static Data'!$E$3:$X$21,BY$16-1,$BW28)+0</f>
        <v>0</v>
      </c>
      <c r="BZ28" s="97">
        <f>INDEX('Static Data'!$E$3:$X$21,BZ$16-1,$BW28)+0</f>
        <v>0</v>
      </c>
      <c r="CA28" s="97">
        <f>INDEX('Static Data'!$E$3:$X$21,CA$16-1,$BW28)+0</f>
        <v>0</v>
      </c>
      <c r="CB28" s="97">
        <f>INDEX('Static Data'!$E$3:$X$21,CB$16-1,$BW28)+0</f>
        <v>0</v>
      </c>
      <c r="CC28" s="97">
        <f>INDEX('Static Data'!$E$3:$X$21,CC$16-1,$BW28)+0</f>
        <v>0</v>
      </c>
      <c r="CD28" s="97">
        <f>INDEX('Static Data'!$E$3:$X$21,CD$16-1,$BW28)+0</f>
        <v>0</v>
      </c>
      <c r="CE28" s="97">
        <f>INDEX('Static Data'!$E$3:$X$21,CE$16-1,$BW28)+0</f>
        <v>0</v>
      </c>
      <c r="CF28" s="97">
        <f>INDEX('Static Data'!$E$3:$X$21,CF$16-1,$BW28)+0</f>
        <v>0</v>
      </c>
      <c r="CG28" s="97">
        <f>INDEX('Static Data'!$E$3:$X$21,CG$16-1,$BW28)+0</f>
        <v>0</v>
      </c>
      <c r="CH28" s="97">
        <f>INDEX('Static Data'!$E$3:$X$21,CH$16-1,$BW28)+0</f>
        <v>0</v>
      </c>
      <c r="CI28" s="97">
        <f>INDEX('Static Data'!$E$3:$X$21,CI$16-1,$BW28)+0</f>
        <v>0</v>
      </c>
      <c r="CJ28" s="97">
        <f>INDEX('Static Data'!$E$3:$X$21,CJ$16-1,$BW28)+0</f>
        <v>0</v>
      </c>
      <c r="CK28" s="97">
        <f>INDEX('Static Data'!$E$3:$X$21,CK$16-1,$BW28)+0</f>
        <v>0</v>
      </c>
      <c r="CL28" s="97">
        <f>INDEX('Static Data'!$E$3:$X$21,CL$16-1,$BW28)+0</f>
        <v>0</v>
      </c>
      <c r="CM28" s="97">
        <f>INDEX('Static Data'!$E$3:$X$21,CM$16-1,$BW28)+0</f>
        <v>0</v>
      </c>
      <c r="CN28" s="97">
        <f>INDEX('Static Data'!$E$3:$X$21,CN$16-1,$BW28)+0</f>
        <v>0</v>
      </c>
      <c r="CO28" s="97">
        <f>INDEX('Static Data'!$E$3:$X$21,CO$16-1,$BW28)+0</f>
        <v>4</v>
      </c>
      <c r="CP28" s="97">
        <f>INDEX('Static Data'!$E$3:$X$21,CP$16-1,$BW28)+0</f>
        <v>0</v>
      </c>
      <c r="CQ28" s="97">
        <f>INDEX('Static Data'!$E$3:$X$21,CQ$16-1,$BW28)+0</f>
        <v>4</v>
      </c>
    </row>
    <row r="29" spans="1:95">
      <c r="B29" s="109">
        <v>10</v>
      </c>
      <c r="D29" s="215" t="s">
        <v>86</v>
      </c>
      <c r="E29" s="216"/>
      <c r="F29" s="217"/>
      <c r="G29" s="165">
        <v>620</v>
      </c>
      <c r="H29" s="166"/>
      <c r="I29" s="30"/>
      <c r="J29" s="165">
        <v>620</v>
      </c>
      <c r="K29" s="166"/>
      <c r="L29" s="30"/>
      <c r="M29" s="30"/>
      <c r="N29" s="30"/>
      <c r="O29" s="30"/>
      <c r="P29" s="30"/>
      <c r="Q29" s="30"/>
      <c r="R29" s="30"/>
      <c r="T29" s="60">
        <f t="shared" si="23"/>
        <v>22</v>
      </c>
      <c r="U29" s="123">
        <f t="shared" si="10"/>
        <v>102.38914671611546</v>
      </c>
      <c r="V29" s="62">
        <f t="shared" si="8"/>
        <v>6241</v>
      </c>
      <c r="W29" s="59">
        <f t="shared" si="9"/>
        <v>22</v>
      </c>
      <c r="X29" s="65">
        <f>X28+7</f>
        <v>8</v>
      </c>
      <c r="Y29" s="62">
        <f t="shared" si="27"/>
        <v>1330</v>
      </c>
      <c r="AA29" s="129">
        <f>INT(MAX($F$7:$F$8)/2)</f>
        <v>10000</v>
      </c>
      <c r="AB29" s="235" t="str">
        <f t="shared" si="25"/>
        <v>25 - 83</v>
      </c>
      <c r="AC29" s="236"/>
      <c r="AD29" s="235" t="str">
        <f t="shared" si="26"/>
        <v>24 - 82</v>
      </c>
      <c r="AE29" s="236"/>
      <c r="AG29" s="59" t="b">
        <f t="shared" ca="1" si="16"/>
        <v>0</v>
      </c>
      <c r="AH29" s="155" t="str">
        <f t="shared" si="17"/>
        <v>Oracle</v>
      </c>
      <c r="AI29" s="155"/>
      <c r="AJ29" s="155"/>
      <c r="AK29" s="155"/>
      <c r="AL29" s="155"/>
      <c r="AM29" s="155"/>
      <c r="AN29" s="161">
        <f t="shared" ca="1" si="18"/>
        <v>1</v>
      </c>
      <c r="AO29" s="161"/>
      <c r="AP29" s="161"/>
      <c r="AQ29" s="162">
        <f t="shared" ca="1" si="19"/>
        <v>149</v>
      </c>
      <c r="AR29" s="163"/>
      <c r="AS29" s="164"/>
      <c r="AT29" s="161">
        <f t="shared" ca="1" si="20"/>
        <v>1</v>
      </c>
      <c r="AU29" s="161"/>
      <c r="AV29" s="161"/>
      <c r="AW29" s="161">
        <f t="shared" ca="1" si="21"/>
        <v>149</v>
      </c>
      <c r="AX29" s="161"/>
      <c r="AY29" s="161"/>
      <c r="BW29">
        <f t="shared" si="24"/>
        <v>12</v>
      </c>
      <c r="BX29" s="1">
        <v>0</v>
      </c>
      <c r="BY29" s="97">
        <f>INDEX('Static Data'!$E$3:$X$21,BY$16-1,$BW29)+0</f>
        <v>0</v>
      </c>
      <c r="BZ29" s="97">
        <f>INDEX('Static Data'!$E$3:$X$21,BZ$16-1,$BW29)+0</f>
        <v>0</v>
      </c>
      <c r="CA29" s="97">
        <f>INDEX('Static Data'!$E$3:$X$21,CA$16-1,$BW29)+0</f>
        <v>0</v>
      </c>
      <c r="CB29" s="97">
        <f>INDEX('Static Data'!$E$3:$X$21,CB$16-1,$BW29)+0</f>
        <v>0</v>
      </c>
      <c r="CC29" s="97">
        <f>INDEX('Static Data'!$E$3:$X$21,CC$16-1,$BW29)+0</f>
        <v>0</v>
      </c>
      <c r="CD29" s="97">
        <f>INDEX('Static Data'!$E$3:$X$21,CD$16-1,$BW29)+0</f>
        <v>0</v>
      </c>
      <c r="CE29" s="97">
        <f>INDEX('Static Data'!$E$3:$X$21,CE$16-1,$BW29)+0</f>
        <v>0</v>
      </c>
      <c r="CF29" s="97">
        <f>INDEX('Static Data'!$E$3:$X$21,CF$16-1,$BW29)+0</f>
        <v>0</v>
      </c>
      <c r="CG29" s="97">
        <f>INDEX('Static Data'!$E$3:$X$21,CG$16-1,$BW29)+0</f>
        <v>0</v>
      </c>
      <c r="CH29" s="97">
        <f>INDEX('Static Data'!$E$3:$X$21,CH$16-1,$BW29)+0</f>
        <v>2</v>
      </c>
      <c r="CI29" s="97">
        <f>INDEX('Static Data'!$E$3:$X$21,CI$16-1,$BW29)+0</f>
        <v>0</v>
      </c>
      <c r="CJ29" s="97">
        <f>INDEX('Static Data'!$E$3:$X$21,CJ$16-1,$BW29)+0</f>
        <v>0</v>
      </c>
      <c r="CK29" s="97">
        <f>INDEX('Static Data'!$E$3:$X$21,CK$16-1,$BW29)+0</f>
        <v>0</v>
      </c>
      <c r="CL29" s="97">
        <f>INDEX('Static Data'!$E$3:$X$21,CL$16-1,$BW29)+0</f>
        <v>0</v>
      </c>
      <c r="CM29" s="97">
        <f>INDEX('Static Data'!$E$3:$X$21,CM$16-1,$BW29)+0</f>
        <v>0</v>
      </c>
      <c r="CN29" s="97">
        <f>INDEX('Static Data'!$E$3:$X$21,CN$16-1,$BW29)+0</f>
        <v>3</v>
      </c>
      <c r="CO29" s="97">
        <f>INDEX('Static Data'!$E$3:$X$21,CO$16-1,$BW29)+0</f>
        <v>2</v>
      </c>
      <c r="CP29" s="97">
        <f>INDEX('Static Data'!$E$3:$X$21,CP$16-1,$BW29)+0</f>
        <v>0</v>
      </c>
      <c r="CQ29" s="97">
        <f>INDEX('Static Data'!$E$3:$X$21,CQ$16-1,$BW29)+0</f>
        <v>2</v>
      </c>
    </row>
    <row r="30" spans="1:95">
      <c r="D30" s="215" t="s">
        <v>87</v>
      </c>
      <c r="E30" s="216"/>
      <c r="F30" s="217"/>
      <c r="G30" s="165">
        <v>300</v>
      </c>
      <c r="H30" s="166"/>
      <c r="I30" s="30"/>
      <c r="J30" s="165">
        <v>300</v>
      </c>
      <c r="K30" s="166"/>
      <c r="L30" s="30"/>
      <c r="M30" s="30"/>
      <c r="N30" s="30"/>
      <c r="O30" s="30"/>
      <c r="P30" s="30"/>
      <c r="Q30" s="30"/>
      <c r="R30" s="30"/>
      <c r="T30" s="60">
        <f t="shared" si="23"/>
        <v>23</v>
      </c>
      <c r="U30" s="123">
        <f t="shared" si="10"/>
        <v>109.50412503619255</v>
      </c>
      <c r="V30" s="62">
        <f t="shared" si="8"/>
        <v>6675</v>
      </c>
      <c r="W30" s="59">
        <f t="shared" si="9"/>
        <v>23</v>
      </c>
      <c r="X30" s="65">
        <f t="shared" ref="X30:X42" si="28">X29+7</f>
        <v>15</v>
      </c>
      <c r="Y30" s="62">
        <f t="shared" si="27"/>
        <v>3492</v>
      </c>
      <c r="AA30" s="129">
        <f>MAX($F$7:$F$8)</f>
        <v>20000</v>
      </c>
      <c r="AB30" s="235" t="str">
        <f t="shared" si="25"/>
        <v>10 - 97</v>
      </c>
      <c r="AC30" s="236"/>
      <c r="AD30" s="235" t="str">
        <f t="shared" si="26"/>
        <v>7 - 94</v>
      </c>
      <c r="AE30" s="236"/>
      <c r="AG30" s="59" t="b">
        <f t="shared" ca="1" si="16"/>
        <v>0</v>
      </c>
      <c r="AH30" s="155" t="str">
        <f t="shared" si="17"/>
        <v>Geomancer</v>
      </c>
      <c r="AI30" s="155"/>
      <c r="AJ30" s="155"/>
      <c r="AK30" s="155"/>
      <c r="AL30" s="155"/>
      <c r="AM30" s="155"/>
      <c r="AN30" s="161">
        <f t="shared" ca="1" si="18"/>
        <v>1</v>
      </c>
      <c r="AO30" s="161"/>
      <c r="AP30" s="161"/>
      <c r="AQ30" s="162">
        <f t="shared" ca="1" si="19"/>
        <v>110</v>
      </c>
      <c r="AR30" s="163"/>
      <c r="AS30" s="164"/>
      <c r="AT30" s="161">
        <f t="shared" ca="1" si="20"/>
        <v>1</v>
      </c>
      <c r="AU30" s="161"/>
      <c r="AV30" s="161"/>
      <c r="AW30" s="161">
        <f t="shared" ca="1" si="21"/>
        <v>110</v>
      </c>
      <c r="AX30" s="161"/>
      <c r="AY30" s="161"/>
      <c r="BW30">
        <f t="shared" si="24"/>
        <v>13</v>
      </c>
      <c r="BX30" s="1">
        <v>0</v>
      </c>
      <c r="BY30" s="97">
        <f>INDEX('Static Data'!$E$3:$X$21,BY$16-1,$BW30)+0</f>
        <v>0</v>
      </c>
      <c r="BZ30" s="97">
        <f>INDEX('Static Data'!$E$3:$X$21,BZ$16-1,$BW30)+0</f>
        <v>0</v>
      </c>
      <c r="CA30" s="97">
        <f>INDEX('Static Data'!$E$3:$X$21,CA$16-1,$BW30)+0</f>
        <v>0</v>
      </c>
      <c r="CB30" s="97">
        <f>INDEX('Static Data'!$E$3:$X$21,CB$16-1,$BW30)+0</f>
        <v>0</v>
      </c>
      <c r="CC30" s="97">
        <f>INDEX('Static Data'!$E$3:$X$21,CC$16-1,$BW30)+0</f>
        <v>0</v>
      </c>
      <c r="CD30" s="97">
        <f>INDEX('Static Data'!$E$3:$X$21,CD$16-1,$BW30)+0</f>
        <v>0</v>
      </c>
      <c r="CE30" s="97">
        <f>INDEX('Static Data'!$E$3:$X$21,CE$16-1,$BW30)+0</f>
        <v>0</v>
      </c>
      <c r="CF30" s="97">
        <f>INDEX('Static Data'!$E$3:$X$21,CF$16-1,$BW30)+0</f>
        <v>0</v>
      </c>
      <c r="CG30" s="97">
        <f>INDEX('Static Data'!$E$3:$X$21,CG$16-1,$BW30)+0</f>
        <v>0</v>
      </c>
      <c r="CH30" s="97">
        <f>INDEX('Static Data'!$E$3:$X$21,CH$16-1,$BW30)+0</f>
        <v>0</v>
      </c>
      <c r="CI30" s="97">
        <f>INDEX('Static Data'!$E$3:$X$21,CI$16-1,$BW30)+0</f>
        <v>0</v>
      </c>
      <c r="CJ30" s="97">
        <f>INDEX('Static Data'!$E$3:$X$21,CJ$16-1,$BW30)+0</f>
        <v>0</v>
      </c>
      <c r="CK30" s="97">
        <f>INDEX('Static Data'!$E$3:$X$21,CK$16-1,$BW30)+0</f>
        <v>0</v>
      </c>
      <c r="CL30" s="97">
        <f>INDEX('Static Data'!$E$3:$X$21,CL$16-1,$BW30)+0</f>
        <v>0</v>
      </c>
      <c r="CM30" s="97">
        <f>INDEX('Static Data'!$E$3:$X$21,CM$16-1,$BW30)+0</f>
        <v>2</v>
      </c>
      <c r="CN30" s="97">
        <f>INDEX('Static Data'!$E$3:$X$21,CN$16-1,$BW30)+0</f>
        <v>0</v>
      </c>
      <c r="CO30" s="97">
        <f>INDEX('Static Data'!$E$3:$X$21,CO$16-1,$BW30)+0</f>
        <v>0</v>
      </c>
      <c r="CP30" s="97">
        <f>INDEX('Static Data'!$E$3:$X$21,CP$16-1,$BW30)+0</f>
        <v>4</v>
      </c>
      <c r="CQ30" s="97">
        <f>INDEX('Static Data'!$E$3:$X$21,CQ$16-1,$BW30)+0</f>
        <v>4</v>
      </c>
    </row>
    <row r="31" spans="1:95">
      <c r="C31" s="3"/>
      <c r="D31" s="215" t="s">
        <v>205</v>
      </c>
      <c r="E31" s="216"/>
      <c r="F31" s="217"/>
      <c r="G31" s="165">
        <v>120</v>
      </c>
      <c r="H31" s="166"/>
      <c r="I31" s="30"/>
      <c r="J31" s="165">
        <v>120</v>
      </c>
      <c r="K31" s="166"/>
      <c r="L31" s="30"/>
      <c r="M31" s="30"/>
      <c r="N31" s="30"/>
      <c r="O31" s="30"/>
      <c r="P31" s="30"/>
      <c r="Q31" s="30"/>
      <c r="R31" s="30"/>
      <c r="T31" s="60">
        <f t="shared" si="23"/>
        <v>24</v>
      </c>
      <c r="U31" s="123">
        <f t="shared" si="10"/>
        <v>116.77550765359254</v>
      </c>
      <c r="V31" s="62">
        <f t="shared" si="8"/>
        <v>7118</v>
      </c>
      <c r="W31" s="59">
        <f t="shared" si="9"/>
        <v>24</v>
      </c>
      <c r="X31" s="65">
        <f t="shared" si="28"/>
        <v>22</v>
      </c>
      <c r="Y31" s="62">
        <f t="shared" si="27"/>
        <v>6241</v>
      </c>
      <c r="AG31" s="59" t="b">
        <f t="shared" ca="1" si="16"/>
        <v>0</v>
      </c>
      <c r="AH31" s="155" t="str">
        <f t="shared" si="17"/>
        <v>Lancer</v>
      </c>
      <c r="AI31" s="155"/>
      <c r="AJ31" s="155"/>
      <c r="AK31" s="155"/>
      <c r="AL31" s="155"/>
      <c r="AM31" s="155"/>
      <c r="AN31" s="161">
        <f t="shared" ca="1" si="18"/>
        <v>1</v>
      </c>
      <c r="AO31" s="161"/>
      <c r="AP31" s="161"/>
      <c r="AQ31" s="162">
        <f t="shared" ca="1" si="19"/>
        <v>123</v>
      </c>
      <c r="AR31" s="163"/>
      <c r="AS31" s="164"/>
      <c r="AT31" s="161">
        <f t="shared" ca="1" si="20"/>
        <v>1</v>
      </c>
      <c r="AU31" s="161"/>
      <c r="AV31" s="161"/>
      <c r="AW31" s="161">
        <f t="shared" ca="1" si="21"/>
        <v>123</v>
      </c>
      <c r="AX31" s="161"/>
      <c r="AY31" s="161"/>
      <c r="BW31">
        <f t="shared" si="24"/>
        <v>14</v>
      </c>
      <c r="BX31" s="1">
        <v>0</v>
      </c>
      <c r="BY31" s="97">
        <f>INDEX('Static Data'!$E$3:$X$21,BY$16-1,$BW31)+0</f>
        <v>0</v>
      </c>
      <c r="BZ31" s="97">
        <f>INDEX('Static Data'!$E$3:$X$21,BZ$16-1,$BW31)+0</f>
        <v>0</v>
      </c>
      <c r="CA31" s="97">
        <f>INDEX('Static Data'!$E$3:$X$21,CA$16-1,$BW31)+0</f>
        <v>0</v>
      </c>
      <c r="CB31" s="97">
        <f>INDEX('Static Data'!$E$3:$X$21,CB$16-1,$BW31)+0</f>
        <v>0</v>
      </c>
      <c r="CC31" s="97">
        <f>INDEX('Static Data'!$E$3:$X$21,CC$16-1,$BW31)+0</f>
        <v>0</v>
      </c>
      <c r="CD31" s="97">
        <f>INDEX('Static Data'!$E$3:$X$21,CD$16-1,$BW31)+0</f>
        <v>0</v>
      </c>
      <c r="CE31" s="97">
        <f>INDEX('Static Data'!$E$3:$X$21,CE$16-1,$BW31)+0</f>
        <v>0</v>
      </c>
      <c r="CF31" s="97">
        <f>INDEX('Static Data'!$E$3:$X$21,CF$16-1,$BW31)+0</f>
        <v>0</v>
      </c>
      <c r="CG31" s="97">
        <f>INDEX('Static Data'!$E$3:$X$21,CG$16-1,$BW31)+0</f>
        <v>0</v>
      </c>
      <c r="CH31" s="97">
        <f>INDEX('Static Data'!$E$3:$X$21,CH$16-1,$BW31)+0</f>
        <v>0</v>
      </c>
      <c r="CI31" s="97">
        <f>INDEX('Static Data'!$E$3:$X$21,CI$16-1,$BW31)+0</f>
        <v>0</v>
      </c>
      <c r="CJ31" s="97">
        <f>INDEX('Static Data'!$E$3:$X$21,CJ$16-1,$BW31)+0</f>
        <v>0</v>
      </c>
      <c r="CK31" s="97">
        <f>INDEX('Static Data'!$E$3:$X$21,CK$16-1,$BW31)+0</f>
        <v>0</v>
      </c>
      <c r="CL31" s="97">
        <f>INDEX('Static Data'!$E$3:$X$21,CL$16-1,$BW31)+0</f>
        <v>2</v>
      </c>
      <c r="CM31" s="97">
        <f>INDEX('Static Data'!$E$3:$X$21,CM$16-1,$BW31)+0</f>
        <v>0</v>
      </c>
      <c r="CN31" s="97">
        <f>INDEX('Static Data'!$E$3:$X$21,CN$16-1,$BW31)+0</f>
        <v>0</v>
      </c>
      <c r="CO31" s="97">
        <f>INDEX('Static Data'!$E$3:$X$21,CO$16-1,$BW31)+0</f>
        <v>0</v>
      </c>
      <c r="CP31" s="97">
        <f>INDEX('Static Data'!$E$3:$X$21,CP$16-1,$BW31)+0</f>
        <v>4</v>
      </c>
      <c r="CQ31" s="97">
        <f>INDEX('Static Data'!$E$3:$X$21,CQ$16-1,$BW31)+0</f>
        <v>4</v>
      </c>
    </row>
    <row r="32" spans="1:95">
      <c r="B32" s="124"/>
      <c r="C32" s="3"/>
      <c r="D32" s="215" t="s">
        <v>206</v>
      </c>
      <c r="E32" s="216"/>
      <c r="F32" s="217"/>
      <c r="G32" s="165">
        <v>90</v>
      </c>
      <c r="H32" s="166"/>
      <c r="I32" s="30"/>
      <c r="J32" s="165">
        <v>90</v>
      </c>
      <c r="K32" s="166"/>
      <c r="L32" s="30"/>
      <c r="M32" s="30"/>
      <c r="N32" s="30"/>
      <c r="O32" s="30"/>
      <c r="P32" s="30"/>
      <c r="Q32" s="30"/>
      <c r="R32" s="30"/>
      <c r="T32" s="60">
        <f t="shared" si="23"/>
        <v>25</v>
      </c>
      <c r="U32" s="123">
        <f t="shared" si="10"/>
        <v>124.2</v>
      </c>
      <c r="V32" s="62">
        <f t="shared" si="8"/>
        <v>7571</v>
      </c>
      <c r="W32" s="59">
        <f t="shared" si="9"/>
        <v>25</v>
      </c>
      <c r="X32" s="65">
        <f t="shared" si="28"/>
        <v>29</v>
      </c>
      <c r="Y32" s="62">
        <f t="shared" si="27"/>
        <v>9471</v>
      </c>
      <c r="AB32" s="238">
        <f>AE22</f>
        <v>1</v>
      </c>
      <c r="AC32" s="238"/>
      <c r="AD32" s="238"/>
      <c r="AE32" s="238"/>
      <c r="AF32" s="238"/>
      <c r="AG32" s="59" t="b">
        <f t="shared" ca="1" si="16"/>
        <v>0</v>
      </c>
      <c r="AH32" s="155" t="str">
        <f t="shared" si="17"/>
        <v>Samurai</v>
      </c>
      <c r="AI32" s="155"/>
      <c r="AJ32" s="155"/>
      <c r="AK32" s="155"/>
      <c r="AL32" s="155"/>
      <c r="AM32" s="155"/>
      <c r="AN32" s="161">
        <f t="shared" ca="1" si="18"/>
        <v>1</v>
      </c>
      <c r="AO32" s="161"/>
      <c r="AP32" s="161"/>
      <c r="AQ32" s="162">
        <f t="shared" ca="1" si="19"/>
        <v>192</v>
      </c>
      <c r="AR32" s="163"/>
      <c r="AS32" s="164"/>
      <c r="AT32" s="161">
        <f t="shared" ca="1" si="20"/>
        <v>1</v>
      </c>
      <c r="AU32" s="161"/>
      <c r="AV32" s="161"/>
      <c r="AW32" s="161">
        <f t="shared" ca="1" si="21"/>
        <v>192</v>
      </c>
      <c r="AX32" s="161"/>
      <c r="AY32" s="161"/>
      <c r="BW32">
        <f t="shared" si="24"/>
        <v>15</v>
      </c>
      <c r="BX32" s="1">
        <v>0</v>
      </c>
      <c r="BY32" s="97">
        <f>INDEX('Static Data'!$E$3:$X$21,BY$16-1,$BW32)+0</f>
        <v>0</v>
      </c>
      <c r="BZ32" s="97">
        <f>INDEX('Static Data'!$E$3:$X$21,BZ$16-1,$BW32)+0</f>
        <v>0</v>
      </c>
      <c r="CA32" s="97">
        <f>INDEX('Static Data'!$E$3:$X$21,CA$16-1,$BW32)+0</f>
        <v>0</v>
      </c>
      <c r="CB32" s="97">
        <f>INDEX('Static Data'!$E$3:$X$21,CB$16-1,$BW32)+0</f>
        <v>0</v>
      </c>
      <c r="CC32" s="97">
        <f>INDEX('Static Data'!$E$3:$X$21,CC$16-1,$BW32)+0</f>
        <v>0</v>
      </c>
      <c r="CD32" s="97">
        <f>INDEX('Static Data'!$E$3:$X$21,CD$16-1,$BW32)+0</f>
        <v>0</v>
      </c>
      <c r="CE32" s="97">
        <f>INDEX('Static Data'!$E$3:$X$21,CE$16-1,$BW32)+0</f>
        <v>0</v>
      </c>
      <c r="CF32" s="97">
        <f>INDEX('Static Data'!$E$3:$X$21,CF$16-1,$BW32)+0</f>
        <v>0</v>
      </c>
      <c r="CG32" s="97">
        <f>INDEX('Static Data'!$E$3:$X$21,CG$16-1,$BW32)+0</f>
        <v>0</v>
      </c>
      <c r="CH32" s="97">
        <f>INDEX('Static Data'!$E$3:$X$21,CH$16-1,$BW32)+0</f>
        <v>0</v>
      </c>
      <c r="CI32" s="97">
        <f>INDEX('Static Data'!$E$3:$X$21,CI$16-1,$BW32)+0</f>
        <v>0</v>
      </c>
      <c r="CJ32" s="97">
        <f>INDEX('Static Data'!$E$3:$X$21,CJ$16-1,$BW32)+0</f>
        <v>0</v>
      </c>
      <c r="CK32" s="97">
        <f>INDEX('Static Data'!$E$3:$X$21,CK$16-1,$BW32)+0</f>
        <v>0</v>
      </c>
      <c r="CL32" s="97">
        <f>INDEX('Static Data'!$E$3:$X$21,CL$16-1,$BW32)+0</f>
        <v>0</v>
      </c>
      <c r="CM32" s="97">
        <f>INDEX('Static Data'!$E$3:$X$21,CM$16-1,$BW32)+0</f>
        <v>0</v>
      </c>
      <c r="CN32" s="97">
        <f>INDEX('Static Data'!$E$3:$X$21,CN$16-1,$BW32)+0</f>
        <v>0</v>
      </c>
      <c r="CO32" s="97">
        <f>INDEX('Static Data'!$E$3:$X$21,CO$16-1,$BW32)+0</f>
        <v>0</v>
      </c>
      <c r="CP32" s="97">
        <f>INDEX('Static Data'!$E$3:$X$21,CP$16-1,$BW32)+0</f>
        <v>0</v>
      </c>
      <c r="CQ32" s="97">
        <f>INDEX('Static Data'!$E$3:$X$21,CQ$16-1,$BW32)+0</f>
        <v>0</v>
      </c>
    </row>
    <row r="33" spans="4:203">
      <c r="D33" s="215" t="s">
        <v>207</v>
      </c>
      <c r="E33" s="216"/>
      <c r="F33" s="217"/>
      <c r="G33" s="165">
        <v>90</v>
      </c>
      <c r="H33" s="166"/>
      <c r="I33" s="30"/>
      <c r="J33" s="165">
        <v>90</v>
      </c>
      <c r="K33" s="166"/>
      <c r="L33" s="30"/>
      <c r="M33" s="30"/>
      <c r="N33" s="30"/>
      <c r="O33" s="30"/>
      <c r="P33" s="30"/>
      <c r="Q33" s="30"/>
      <c r="R33" s="30"/>
      <c r="T33" s="60">
        <f t="shared" si="23"/>
        <v>26</v>
      </c>
      <c r="U33" s="123">
        <f t="shared" si="10"/>
        <v>131.77450735341239</v>
      </c>
      <c r="V33" s="62">
        <f t="shared" si="8"/>
        <v>8033</v>
      </c>
      <c r="W33" s="59">
        <f t="shared" si="9"/>
        <v>26</v>
      </c>
      <c r="X33" s="65">
        <f t="shared" si="28"/>
        <v>36</v>
      </c>
      <c r="Y33" s="62">
        <f t="shared" si="27"/>
        <v>13118</v>
      </c>
      <c r="AB33" s="239" t="s">
        <v>252</v>
      </c>
      <c r="AC33" s="239"/>
      <c r="AD33" s="65" t="s">
        <v>223</v>
      </c>
      <c r="AE33" s="65" t="s">
        <v>224</v>
      </c>
      <c r="AF33" s="65" t="s">
        <v>225</v>
      </c>
      <c r="AG33" s="59" t="b">
        <f t="shared" ca="1" si="16"/>
        <v>0</v>
      </c>
      <c r="AH33" s="155" t="str">
        <f t="shared" si="17"/>
        <v>Ninja</v>
      </c>
      <c r="AI33" s="155"/>
      <c r="AJ33" s="155"/>
      <c r="AK33" s="155"/>
      <c r="AL33" s="155"/>
      <c r="AM33" s="155"/>
      <c r="AN33" s="161">
        <f t="shared" ca="1" si="18"/>
        <v>1</v>
      </c>
      <c r="AO33" s="161"/>
      <c r="AP33" s="161"/>
      <c r="AQ33" s="162">
        <f t="shared" ca="1" si="19"/>
        <v>173</v>
      </c>
      <c r="AR33" s="163"/>
      <c r="AS33" s="164"/>
      <c r="AT33" s="161">
        <f t="shared" ca="1" si="20"/>
        <v>1</v>
      </c>
      <c r="AU33" s="161"/>
      <c r="AV33" s="161"/>
      <c r="AW33" s="161">
        <f t="shared" ca="1" si="21"/>
        <v>173</v>
      </c>
      <c r="AX33" s="161"/>
      <c r="AY33" s="161"/>
      <c r="BW33">
        <f t="shared" si="24"/>
        <v>16</v>
      </c>
      <c r="BX33" s="1">
        <v>0</v>
      </c>
      <c r="BY33" s="97">
        <f>INDEX('Static Data'!$E$3:$X$21,BY$16-1,$BW33)+0</f>
        <v>0</v>
      </c>
      <c r="BZ33" s="97">
        <f>INDEX('Static Data'!$E$3:$X$21,BZ$16-1,$BW33)+0</f>
        <v>0</v>
      </c>
      <c r="CA33" s="97">
        <f>INDEX('Static Data'!$E$3:$X$21,CA$16-1,$BW33)+0</f>
        <v>0</v>
      </c>
      <c r="CB33" s="97">
        <f>INDEX('Static Data'!$E$3:$X$21,CB$16-1,$BW33)+0</f>
        <v>0</v>
      </c>
      <c r="CC33" s="97">
        <f>INDEX('Static Data'!$E$3:$X$21,CC$16-1,$BW33)+0</f>
        <v>0</v>
      </c>
      <c r="CD33" s="97">
        <f>INDEX('Static Data'!$E$3:$X$21,CD$16-1,$BW33)+0</f>
        <v>0</v>
      </c>
      <c r="CE33" s="97">
        <f>INDEX('Static Data'!$E$3:$X$21,CE$16-1,$BW33)+0</f>
        <v>0</v>
      </c>
      <c r="CF33" s="97">
        <f>INDEX('Static Data'!$E$3:$X$21,CF$16-1,$BW33)+0</f>
        <v>0</v>
      </c>
      <c r="CG33" s="97">
        <f>INDEX('Static Data'!$E$3:$X$21,CG$16-1,$BW33)+0</f>
        <v>0</v>
      </c>
      <c r="CH33" s="97">
        <f>INDEX('Static Data'!$E$3:$X$21,CH$16-1,$BW33)+0</f>
        <v>0</v>
      </c>
      <c r="CI33" s="97">
        <f>INDEX('Static Data'!$E$3:$X$21,CI$16-1,$BW33)+0</f>
        <v>0</v>
      </c>
      <c r="CJ33" s="97">
        <f>INDEX('Static Data'!$E$3:$X$21,CJ$16-1,$BW33)+0</f>
        <v>0</v>
      </c>
      <c r="CK33" s="97">
        <f>INDEX('Static Data'!$E$3:$X$21,CK$16-1,$BW33)+0</f>
        <v>0</v>
      </c>
      <c r="CL33" s="97">
        <f>INDEX('Static Data'!$E$3:$X$21,CL$16-1,$BW33)+0</f>
        <v>0</v>
      </c>
      <c r="CM33" s="97">
        <f>INDEX('Static Data'!$E$3:$X$21,CM$16-1,$BW33)+0</f>
        <v>0</v>
      </c>
      <c r="CN33" s="97">
        <f>INDEX('Static Data'!$E$3:$X$21,CN$16-1,$BW33)+0</f>
        <v>0</v>
      </c>
      <c r="CO33" s="97">
        <f>INDEX('Static Data'!$E$3:$X$21,CO$16-1,$BW33)+0</f>
        <v>0</v>
      </c>
      <c r="CP33" s="97">
        <f>INDEX('Static Data'!$E$3:$X$21,CP$16-1,$BW33)+0</f>
        <v>0</v>
      </c>
      <c r="CQ33" s="97">
        <f>INDEX('Static Data'!$E$3:$X$21,CQ$16-1,$BW33)+0</f>
        <v>0</v>
      </c>
    </row>
    <row r="34" spans="4:203">
      <c r="G34" s="1" t="s">
        <v>0</v>
      </c>
      <c r="T34" s="60">
        <f t="shared" si="23"/>
        <v>27</v>
      </c>
      <c r="U34" s="123">
        <f t="shared" si="10"/>
        <v>139.49611541307905</v>
      </c>
      <c r="V34" s="62">
        <f t="shared" si="8"/>
        <v>8503</v>
      </c>
      <c r="W34" s="59">
        <f t="shared" si="9"/>
        <v>27</v>
      </c>
      <c r="X34" s="65">
        <f t="shared" si="28"/>
        <v>43</v>
      </c>
      <c r="Y34" s="62">
        <f t="shared" si="27"/>
        <v>17140</v>
      </c>
      <c r="AA34" s="79" t="s">
        <v>218</v>
      </c>
      <c r="AB34" s="240">
        <f>SQRT(AB$32)*$G29</f>
        <v>620</v>
      </c>
      <c r="AC34" s="241"/>
      <c r="AD34" s="67">
        <f>($AB34/16384+'Static Data'!AH67)/'Static Data'!AH67</f>
        <v>1.001220703125</v>
      </c>
      <c r="AE34" s="67">
        <f>($AB34/16384+'Static Data'!AI67)/'Static Data'!AI67</f>
        <v>1.0013048895474137</v>
      </c>
      <c r="AF34" s="67">
        <f>($AB34/16384+'Static Data'!AJ67)/'Static Data'!AJ67</f>
        <v>1.0010367615582192</v>
      </c>
      <c r="AG34" s="59" t="b">
        <f t="shared" ca="1" si="16"/>
        <v>0</v>
      </c>
      <c r="AH34" s="155" t="str">
        <f t="shared" si="17"/>
        <v>Calculator</v>
      </c>
      <c r="AI34" s="155"/>
      <c r="AJ34" s="155"/>
      <c r="AK34" s="155"/>
      <c r="AL34" s="155"/>
      <c r="AM34" s="155"/>
      <c r="AN34" s="161">
        <f t="shared" ca="1" si="18"/>
        <v>1</v>
      </c>
      <c r="AO34" s="161"/>
      <c r="AP34" s="161"/>
      <c r="AQ34" s="162">
        <f t="shared" ca="1" si="19"/>
        <v>129</v>
      </c>
      <c r="AR34" s="163"/>
      <c r="AS34" s="164"/>
      <c r="AT34" s="161">
        <f t="shared" ca="1" si="20"/>
        <v>1</v>
      </c>
      <c r="AU34" s="161"/>
      <c r="AV34" s="161"/>
      <c r="AW34" s="161">
        <f t="shared" ca="1" si="21"/>
        <v>129</v>
      </c>
      <c r="AX34" s="161"/>
      <c r="AY34" s="161"/>
      <c r="BW34">
        <f t="shared" si="24"/>
        <v>17</v>
      </c>
      <c r="BX34" s="1">
        <v>0</v>
      </c>
      <c r="BY34" s="97">
        <f>INDEX('Static Data'!$E$3:$X$21,BY$16-1,$BW34)+0</f>
        <v>0</v>
      </c>
      <c r="BZ34" s="97">
        <f>INDEX('Static Data'!$E$3:$X$21,BZ$16-1,$BW34)+0</f>
        <v>0</v>
      </c>
      <c r="CA34" s="97">
        <f>INDEX('Static Data'!$E$3:$X$21,CA$16-1,$BW34)+0</f>
        <v>0</v>
      </c>
      <c r="CB34" s="97">
        <f>INDEX('Static Data'!$E$3:$X$21,CB$16-1,$BW34)+0</f>
        <v>0</v>
      </c>
      <c r="CC34" s="97">
        <f>INDEX('Static Data'!$E$3:$X$21,CC$16-1,$BW34)+0</f>
        <v>0</v>
      </c>
      <c r="CD34" s="97">
        <f>INDEX('Static Data'!$E$3:$X$21,CD$16-1,$BW34)+0</f>
        <v>0</v>
      </c>
      <c r="CE34" s="97">
        <f>INDEX('Static Data'!$E$3:$X$21,CE$16-1,$BW34)+0</f>
        <v>0</v>
      </c>
      <c r="CF34" s="97">
        <f>INDEX('Static Data'!$E$3:$X$21,CF$16-1,$BW34)+0</f>
        <v>0</v>
      </c>
      <c r="CG34" s="97">
        <f>INDEX('Static Data'!$E$3:$X$21,CG$16-1,$BW34)+0</f>
        <v>0</v>
      </c>
      <c r="CH34" s="97">
        <f>INDEX('Static Data'!$E$3:$X$21,CH$16-1,$BW34)+0</f>
        <v>0</v>
      </c>
      <c r="CI34" s="97">
        <f>INDEX('Static Data'!$E$3:$X$21,CI$16-1,$BW34)+0</f>
        <v>0</v>
      </c>
      <c r="CJ34" s="97">
        <f>INDEX('Static Data'!$E$3:$X$21,CJ$16-1,$BW34)+0</f>
        <v>0</v>
      </c>
      <c r="CK34" s="97">
        <f>INDEX('Static Data'!$E$3:$X$21,CK$16-1,$BW34)+0</f>
        <v>0</v>
      </c>
      <c r="CL34" s="97">
        <f>INDEX('Static Data'!$E$3:$X$21,CL$16-1,$BW34)+0</f>
        <v>0</v>
      </c>
      <c r="CM34" s="97">
        <f>INDEX('Static Data'!$E$3:$X$21,CM$16-1,$BW34)+0</f>
        <v>0</v>
      </c>
      <c r="CN34" s="97">
        <f>INDEX('Static Data'!$E$3:$X$21,CN$16-1,$BW34)+0</f>
        <v>0</v>
      </c>
      <c r="CO34" s="97">
        <f>INDEX('Static Data'!$E$3:$X$21,CO$16-1,$BW34)+0</f>
        <v>0</v>
      </c>
      <c r="CP34" s="97">
        <f>INDEX('Static Data'!$E$3:$X$21,CP$16-1,$BW34)+0</f>
        <v>0</v>
      </c>
      <c r="CQ34" s="97">
        <f>INDEX('Static Data'!$E$3:$X$21,CQ$16-1,$BW34)+0</f>
        <v>0</v>
      </c>
    </row>
    <row r="35" spans="4:203">
      <c r="D35" s="169" t="s">
        <v>1065</v>
      </c>
      <c r="E35" s="169"/>
      <c r="F35" s="170"/>
      <c r="G35" s="227" t="s">
        <v>251</v>
      </c>
      <c r="H35" s="228"/>
      <c r="I35" s="84"/>
      <c r="J35" s="84"/>
      <c r="K35" s="84"/>
      <c r="L35" s="84"/>
      <c r="M35" s="84"/>
      <c r="N35" s="84"/>
      <c r="O35" s="84"/>
      <c r="P35" s="84"/>
      <c r="Q35" s="84"/>
      <c r="R35" s="84"/>
      <c r="T35" s="60">
        <f t="shared" si="23"/>
        <v>28</v>
      </c>
      <c r="U35" s="123">
        <f t="shared" si="10"/>
        <v>147.36207341961708</v>
      </c>
      <c r="V35" s="62">
        <f t="shared" si="8"/>
        <v>8983</v>
      </c>
      <c r="W35" s="59">
        <f t="shared" si="9"/>
        <v>28</v>
      </c>
      <c r="X35" s="65">
        <f t="shared" si="28"/>
        <v>50</v>
      </c>
      <c r="Y35" s="62">
        <f t="shared" si="27"/>
        <v>21504</v>
      </c>
      <c r="AA35" s="79" t="s">
        <v>219</v>
      </c>
      <c r="AB35" s="240">
        <f t="shared" ref="AB35:AB38" si="29">SQRT(AB$32)*$G30</f>
        <v>300</v>
      </c>
      <c r="AC35" s="241"/>
      <c r="AD35" s="67">
        <f>($AB35/16384+'Static Data'!AH68)/'Static Data'!AH68</f>
        <v>1.0012627963362069</v>
      </c>
      <c r="AE35" s="67">
        <f>($AB35/16384+'Static Data'!AI68)/'Static Data'!AI68</f>
        <v>1.0011813256048387</v>
      </c>
      <c r="AF35" s="67">
        <f>($AB35/16384+'Static Data'!AJ68)/'Static Data'!AJ68</f>
        <v>1.0021541819852942</v>
      </c>
      <c r="AG35" s="59" t="b">
        <f t="shared" ca="1" si="16"/>
        <v>0</v>
      </c>
      <c r="AH35" s="155" t="str">
        <f t="shared" si="17"/>
        <v>Bard</v>
      </c>
      <c r="AI35" s="155"/>
      <c r="AJ35" s="155"/>
      <c r="AK35" s="155"/>
      <c r="AL35" s="155"/>
      <c r="AM35" s="155"/>
      <c r="AN35" s="161">
        <f t="shared" ca="1" si="18"/>
        <v>1</v>
      </c>
      <c r="AO35" s="161"/>
      <c r="AP35" s="161"/>
      <c r="AQ35" s="162">
        <f t="shared" ca="1" si="19"/>
        <v>186</v>
      </c>
      <c r="AR35" s="163"/>
      <c r="AS35" s="164"/>
      <c r="AT35" s="161">
        <f t="shared" ca="1" si="20"/>
        <v>1</v>
      </c>
      <c r="AU35" s="161"/>
      <c r="AV35" s="161"/>
      <c r="AW35" s="161">
        <f t="shared" ca="1" si="21"/>
        <v>186</v>
      </c>
      <c r="AX35" s="161"/>
      <c r="AY35" s="161"/>
      <c r="BW35">
        <f t="shared" si="24"/>
        <v>18</v>
      </c>
      <c r="BX35" s="1">
        <v>0</v>
      </c>
      <c r="BY35" s="97">
        <f>INDEX('Static Data'!$E$3:$X$21,BY$16-1,$BW35)+0</f>
        <v>0</v>
      </c>
      <c r="BZ35" s="97">
        <f>INDEX('Static Data'!$E$3:$X$21,BZ$16-1,$BW35)+0</f>
        <v>0</v>
      </c>
      <c r="CA35" s="97">
        <f>INDEX('Static Data'!$E$3:$X$21,CA$16-1,$BW35)+0</f>
        <v>0</v>
      </c>
      <c r="CB35" s="97">
        <f>INDEX('Static Data'!$E$3:$X$21,CB$16-1,$BW35)+0</f>
        <v>0</v>
      </c>
      <c r="CC35" s="97">
        <f>INDEX('Static Data'!$E$3:$X$21,CC$16-1,$BW35)+0</f>
        <v>0</v>
      </c>
      <c r="CD35" s="97">
        <f>INDEX('Static Data'!$E$3:$X$21,CD$16-1,$BW35)+0</f>
        <v>0</v>
      </c>
      <c r="CE35" s="97">
        <f>INDEX('Static Data'!$E$3:$X$21,CE$16-1,$BW35)+0</f>
        <v>0</v>
      </c>
      <c r="CF35" s="97">
        <f>INDEX('Static Data'!$E$3:$X$21,CF$16-1,$BW35)+0</f>
        <v>0</v>
      </c>
      <c r="CG35" s="97">
        <f>INDEX('Static Data'!$E$3:$X$21,CG$16-1,$BW35)+0</f>
        <v>0</v>
      </c>
      <c r="CH35" s="97">
        <f>INDEX('Static Data'!$E$3:$X$21,CH$16-1,$BW35)+0</f>
        <v>0</v>
      </c>
      <c r="CI35" s="97">
        <f>INDEX('Static Data'!$E$3:$X$21,CI$16-1,$BW35)+0</f>
        <v>0</v>
      </c>
      <c r="CJ35" s="97">
        <f>INDEX('Static Data'!$E$3:$X$21,CJ$16-1,$BW35)+0</f>
        <v>0</v>
      </c>
      <c r="CK35" s="97">
        <f>INDEX('Static Data'!$E$3:$X$21,CK$16-1,$BW35)+0</f>
        <v>0</v>
      </c>
      <c r="CL35" s="97">
        <f>INDEX('Static Data'!$E$3:$X$21,CL$16-1,$BW35)+0</f>
        <v>0</v>
      </c>
      <c r="CM35" s="97">
        <f>INDEX('Static Data'!$E$3:$X$21,CM$16-1,$BW35)+0</f>
        <v>0</v>
      </c>
      <c r="CN35" s="97">
        <f>INDEX('Static Data'!$E$3:$X$21,CN$16-1,$BW35)+0</f>
        <v>0</v>
      </c>
      <c r="CO35" s="97">
        <f>INDEX('Static Data'!$E$3:$X$21,CO$16-1,$BW35)+0</f>
        <v>0</v>
      </c>
      <c r="CP35" s="97">
        <f>INDEX('Static Data'!$E$3:$X$21,CP$16-1,$BW35)+0</f>
        <v>0</v>
      </c>
      <c r="CQ35" s="97">
        <f>INDEX('Static Data'!$E$3:$X$21,CQ$16-1,$BW35)+0</f>
        <v>0</v>
      </c>
    </row>
    <row r="36" spans="4:203">
      <c r="D36" s="218" t="s">
        <v>1060</v>
      </c>
      <c r="E36" s="219"/>
      <c r="F36" s="220"/>
      <c r="G36" s="167">
        <v>60</v>
      </c>
      <c r="H36" s="168"/>
      <c r="I36" s="41"/>
      <c r="J36" s="167">
        <v>60</v>
      </c>
      <c r="K36" s="168"/>
      <c r="L36" s="41"/>
      <c r="M36" s="41"/>
      <c r="N36" s="41"/>
      <c r="O36" s="41"/>
      <c r="P36" s="41"/>
      <c r="Q36" s="41"/>
      <c r="R36" s="41"/>
      <c r="T36" s="60">
        <f t="shared" si="23"/>
        <v>29</v>
      </c>
      <c r="U36" s="123">
        <f t="shared" si="10"/>
        <v>155.36977940690059</v>
      </c>
      <c r="V36" s="62">
        <f t="shared" si="8"/>
        <v>9471</v>
      </c>
      <c r="W36" s="59">
        <f t="shared" si="9"/>
        <v>29</v>
      </c>
      <c r="X36" s="65">
        <f t="shared" si="28"/>
        <v>57</v>
      </c>
      <c r="Y36" s="62">
        <f t="shared" si="27"/>
        <v>26185</v>
      </c>
      <c r="AA36" s="79" t="s">
        <v>220</v>
      </c>
      <c r="AB36" s="240">
        <f t="shared" si="29"/>
        <v>120</v>
      </c>
      <c r="AC36" s="241"/>
      <c r="AD36" s="67">
        <f>($AB36/16384+'Static Data'!AH69)/'Static Data'!AH69</f>
        <v>1.001220703125</v>
      </c>
      <c r="AE36" s="67">
        <f>($AB36/16384+'Static Data'!AI69)/'Static Data'!AI69</f>
        <v>1.001220703125</v>
      </c>
      <c r="AF36" s="67">
        <f>($AB36/16384+'Static Data'!AJ69)/'Static Data'!AJ69</f>
        <v>1.00146484375</v>
      </c>
      <c r="AG36" s="59" t="b">
        <f t="shared" ca="1" si="16"/>
        <v>0</v>
      </c>
      <c r="AH36" s="155" t="str">
        <f t="shared" si="17"/>
        <v>Dancer</v>
      </c>
      <c r="AI36" s="155"/>
      <c r="AJ36" s="155"/>
      <c r="AK36" s="155"/>
      <c r="AL36" s="155"/>
      <c r="AM36" s="155"/>
      <c r="AN36" s="161">
        <f t="shared" ca="1" si="18"/>
        <v>0</v>
      </c>
      <c r="AO36" s="161"/>
      <c r="AP36" s="161"/>
      <c r="AQ36" s="162">
        <f t="shared" ca="1" si="19"/>
        <v>0</v>
      </c>
      <c r="AR36" s="163"/>
      <c r="AS36" s="164"/>
      <c r="AT36" s="161">
        <f t="shared" ca="1" si="20"/>
        <v>0</v>
      </c>
      <c r="AU36" s="161"/>
      <c r="AV36" s="161"/>
      <c r="AW36" s="161">
        <f t="shared" ca="1" si="21"/>
        <v>0</v>
      </c>
      <c r="AX36" s="161"/>
      <c r="AY36" s="161"/>
      <c r="BW36">
        <f t="shared" si="24"/>
        <v>19</v>
      </c>
      <c r="BX36" s="1">
        <v>0</v>
      </c>
      <c r="BY36" s="97">
        <f>INDEX('Static Data'!$E$3:$X$21,BY$16-1,$BW36)+0</f>
        <v>0</v>
      </c>
      <c r="BZ36" s="97">
        <f>INDEX('Static Data'!$E$3:$X$21,BZ$16-1,$BW36)+0</f>
        <v>0</v>
      </c>
      <c r="CA36" s="97">
        <f>INDEX('Static Data'!$E$3:$X$21,CA$16-1,$BW36)+0</f>
        <v>0</v>
      </c>
      <c r="CB36" s="97">
        <f>INDEX('Static Data'!$E$3:$X$21,CB$16-1,$BW36)+0</f>
        <v>0</v>
      </c>
      <c r="CC36" s="97">
        <f>INDEX('Static Data'!$E$3:$X$21,CC$16-1,$BW36)+0</f>
        <v>0</v>
      </c>
      <c r="CD36" s="97">
        <f>INDEX('Static Data'!$E$3:$X$21,CD$16-1,$BW36)+0</f>
        <v>0</v>
      </c>
      <c r="CE36" s="97">
        <f>INDEX('Static Data'!$E$3:$X$21,CE$16-1,$BW36)+0</f>
        <v>0</v>
      </c>
      <c r="CF36" s="97">
        <f>INDEX('Static Data'!$E$3:$X$21,CF$16-1,$BW36)+0</f>
        <v>0</v>
      </c>
      <c r="CG36" s="97">
        <f>INDEX('Static Data'!$E$3:$X$21,CG$16-1,$BW36)+0</f>
        <v>0</v>
      </c>
      <c r="CH36" s="97">
        <f>INDEX('Static Data'!$E$3:$X$21,CH$16-1,$BW36)+0</f>
        <v>0</v>
      </c>
      <c r="CI36" s="97">
        <f>INDEX('Static Data'!$E$3:$X$21,CI$16-1,$BW36)+0</f>
        <v>0</v>
      </c>
      <c r="CJ36" s="97">
        <f>INDEX('Static Data'!$E$3:$X$21,CJ$16-1,$BW36)+0</f>
        <v>0</v>
      </c>
      <c r="CK36" s="97">
        <f>INDEX('Static Data'!$E$3:$X$21,CK$16-1,$BW36)+0</f>
        <v>0</v>
      </c>
      <c r="CL36" s="97">
        <f>INDEX('Static Data'!$E$3:$X$21,CL$16-1,$BW36)+0</f>
        <v>0</v>
      </c>
      <c r="CM36" s="97">
        <f>INDEX('Static Data'!$E$3:$X$21,CM$16-1,$BW36)+0</f>
        <v>0</v>
      </c>
      <c r="CN36" s="97">
        <f>INDEX('Static Data'!$E$3:$X$21,CN$16-1,$BW36)+0</f>
        <v>0</v>
      </c>
      <c r="CO36" s="97">
        <f>INDEX('Static Data'!$E$3:$X$21,CO$16-1,$BW36)+0</f>
        <v>0</v>
      </c>
      <c r="CP36" s="97">
        <f>INDEX('Static Data'!$E$3:$X$21,CP$16-1,$BW36)+0</f>
        <v>0</v>
      </c>
      <c r="CQ36" s="97">
        <f>INDEX('Static Data'!$E$3:$X$21,CQ$16-1,$BW36)+0</f>
        <v>0</v>
      </c>
    </row>
    <row r="37" spans="4:203">
      <c r="D37" s="218" t="s">
        <v>1059</v>
      </c>
      <c r="E37" s="219"/>
      <c r="F37" s="220"/>
      <c r="G37" s="167">
        <v>100</v>
      </c>
      <c r="H37" s="168"/>
      <c r="I37" s="41"/>
      <c r="J37" s="167">
        <v>100</v>
      </c>
      <c r="K37" s="168"/>
      <c r="L37" s="41"/>
      <c r="M37" s="41"/>
      <c r="N37" s="41"/>
      <c r="O37" s="41"/>
      <c r="P37" s="41"/>
      <c r="Q37" s="41"/>
      <c r="R37" s="41"/>
      <c r="T37" s="60">
        <f t="shared" si="23"/>
        <v>30</v>
      </c>
      <c r="U37" s="123">
        <f t="shared" si="10"/>
        <v>163.51676725154982</v>
      </c>
      <c r="V37" s="62">
        <f t="shared" si="8"/>
        <v>9968</v>
      </c>
      <c r="W37" s="59">
        <f t="shared" si="9"/>
        <v>30</v>
      </c>
      <c r="X37" s="65">
        <f t="shared" si="28"/>
        <v>64</v>
      </c>
      <c r="Y37" s="62">
        <f t="shared" si="27"/>
        <v>31163</v>
      </c>
      <c r="AA37" s="79" t="s">
        <v>221</v>
      </c>
      <c r="AB37" s="240">
        <f t="shared" si="29"/>
        <v>90</v>
      </c>
      <c r="AC37" s="241"/>
      <c r="AD37" s="67">
        <f>($AB37/16384+'Static Data'!AH70)/'Static Data'!AH70</f>
        <v>1.0010986328125</v>
      </c>
      <c r="AE37" s="67">
        <f>($AB37/16384+'Static Data'!AI70)/'Static Data'!AI70</f>
        <v>1.001373291015625</v>
      </c>
      <c r="AF37" s="67">
        <f>($AB37/16384+'Static Data'!AJ70)/'Static Data'!AJ70</f>
        <v>1.0009987571022727</v>
      </c>
      <c r="AG37" s="59" t="b">
        <f t="shared" ca="1" si="16"/>
        <v>0</v>
      </c>
      <c r="AH37" s="155" t="str">
        <f t="shared" si="17"/>
        <v>Mime</v>
      </c>
      <c r="AI37" s="155"/>
      <c r="AJ37" s="155"/>
      <c r="AK37" s="155"/>
      <c r="AL37" s="155"/>
      <c r="AM37" s="155"/>
      <c r="AN37" s="161">
        <f t="shared" ca="1" si="18"/>
        <v>1</v>
      </c>
      <c r="AO37" s="161"/>
      <c r="AP37" s="161"/>
      <c r="AQ37" s="162">
        <f t="shared" ca="1" si="19"/>
        <v>164</v>
      </c>
      <c r="AR37" s="163"/>
      <c r="AS37" s="164"/>
      <c r="AT37" s="161">
        <f t="shared" ca="1" si="20"/>
        <v>1</v>
      </c>
      <c r="AU37" s="161"/>
      <c r="AV37" s="161"/>
      <c r="AW37" s="161">
        <f t="shared" ca="1" si="21"/>
        <v>164</v>
      </c>
      <c r="AX37" s="161"/>
      <c r="AY37" s="161"/>
      <c r="BW37">
        <f t="shared" si="24"/>
        <v>20</v>
      </c>
      <c r="BX37" s="1">
        <v>0</v>
      </c>
      <c r="BY37" s="97">
        <f>INDEX('Static Data'!$E$3:$X$21,BY$16-1,$BW37)+0</f>
        <v>0</v>
      </c>
      <c r="BZ37" s="97">
        <f>INDEX('Static Data'!$E$3:$X$21,BZ$16-1,$BW37)+0</f>
        <v>0</v>
      </c>
      <c r="CA37" s="97">
        <f>INDEX('Static Data'!$E$3:$X$21,CA$16-1,$BW37)+0</f>
        <v>0</v>
      </c>
      <c r="CB37" s="97">
        <f>INDEX('Static Data'!$E$3:$X$21,CB$16-1,$BW37)+0</f>
        <v>0</v>
      </c>
      <c r="CC37" s="97">
        <f>INDEX('Static Data'!$E$3:$X$21,CC$16-1,$BW37)+0</f>
        <v>0</v>
      </c>
      <c r="CD37" s="97">
        <f>INDEX('Static Data'!$E$3:$X$21,CD$16-1,$BW37)+0</f>
        <v>0</v>
      </c>
      <c r="CE37" s="97">
        <f>INDEX('Static Data'!$E$3:$X$21,CE$16-1,$BW37)+0</f>
        <v>0</v>
      </c>
      <c r="CF37" s="97">
        <f>INDEX('Static Data'!$E$3:$X$21,CF$16-1,$BW37)+0</f>
        <v>0</v>
      </c>
      <c r="CG37" s="97">
        <f>INDEX('Static Data'!$E$3:$X$21,CG$16-1,$BW37)+0</f>
        <v>0</v>
      </c>
      <c r="CH37" s="97">
        <f>INDEX('Static Data'!$E$3:$X$21,CH$16-1,$BW37)+0</f>
        <v>0</v>
      </c>
      <c r="CI37" s="97">
        <f>INDEX('Static Data'!$E$3:$X$21,CI$16-1,$BW37)+0</f>
        <v>0</v>
      </c>
      <c r="CJ37" s="97">
        <f>INDEX('Static Data'!$E$3:$X$21,CJ$16-1,$BW37)+0</f>
        <v>0</v>
      </c>
      <c r="CK37" s="97">
        <f>INDEX('Static Data'!$E$3:$X$21,CK$16-1,$BW37)+0</f>
        <v>0</v>
      </c>
      <c r="CL37" s="97">
        <f>INDEX('Static Data'!$E$3:$X$21,CL$16-1,$BW37)+0</f>
        <v>0</v>
      </c>
      <c r="CM37" s="97">
        <f>INDEX('Static Data'!$E$3:$X$21,CM$16-1,$BW37)+0</f>
        <v>0</v>
      </c>
      <c r="CN37" s="97">
        <f>INDEX('Static Data'!$E$3:$X$21,CN$16-1,$BW37)+0</f>
        <v>0</v>
      </c>
      <c r="CO37" s="97">
        <f>INDEX('Static Data'!$E$3:$X$21,CO$16-1,$BW37)+0</f>
        <v>0</v>
      </c>
      <c r="CP37" s="97">
        <f>INDEX('Static Data'!$E$3:$X$21,CP$16-1,$BW37)+0</f>
        <v>0</v>
      </c>
      <c r="CQ37" s="97">
        <f>INDEX('Static Data'!$E$3:$X$21,CQ$16-1,$BW37)+0</f>
        <v>0</v>
      </c>
    </row>
    <row r="38" spans="4:203">
      <c r="F38" s="1"/>
      <c r="T38" s="60">
        <f t="shared" si="23"/>
        <v>31</v>
      </c>
      <c r="U38" s="123">
        <f t="shared" si="10"/>
        <v>171.80069524773066</v>
      </c>
      <c r="V38" s="62">
        <f t="shared" si="8"/>
        <v>10473</v>
      </c>
      <c r="W38" s="59">
        <f t="shared" si="9"/>
        <v>31</v>
      </c>
      <c r="X38" s="65">
        <f t="shared" si="28"/>
        <v>71</v>
      </c>
      <c r="Y38" s="62">
        <f t="shared" si="27"/>
        <v>36421</v>
      </c>
      <c r="AA38" s="79" t="s">
        <v>222</v>
      </c>
      <c r="AB38" s="240">
        <f t="shared" si="29"/>
        <v>90</v>
      </c>
      <c r="AC38" s="241"/>
      <c r="AD38" s="67">
        <f>($AB38/16384+'Static Data'!AH71)/'Static Data'!AH71</f>
        <v>1.001373291015625</v>
      </c>
      <c r="AE38" s="67">
        <f>($AB38/16384+'Static Data'!AI71)/'Static Data'!AI71</f>
        <v>1.0010986328125</v>
      </c>
      <c r="AF38" s="67">
        <f>($AB38/16384+'Static Data'!AJ71)/'Static Data'!AJ71</f>
        <v>1.0009987571022727</v>
      </c>
      <c r="BX38" t="b">
        <f ca="1">AND($CP110&gt;=BX18,$CP111&gt;=BX19,$CP112&gt;=BX20,$CP113&gt;=BX21,$CP114&gt;=BX22,$CP115&gt;=BX23,$CP116&gt;=BX24,$CP117&gt;=BX25,$CP118&gt;=BX26,$CP119&gt;=BX27,$CP120&gt;=BX28,$CP121&gt;=BX29,$CP122&gt;=BX30,$CP123&gt;=BX31,$CP124&gt;=BX32,$CP125&gt;=BX33,$CP126&gt;=BX34,$CP127&gt;=BX35,$CP128&gt;=BX36,$CP129&gt;=BX37)</f>
        <v>1</v>
      </c>
      <c r="BY38" t="b">
        <f t="shared" ref="BY38:CN38" ca="1" si="30">AND($CP110&gt;=BY18,$CP111&gt;=BY19,$CP112&gt;=BY20,$CP113&gt;=BY21,$CP114&gt;=BY22,$CP115&gt;=BY23,$CP116&gt;=BY24,$CP117&gt;=BY25,$CP118&gt;=BY26,$CP119&gt;=BY27,$CP120&gt;=BY28,$CP121&gt;=BY29,$CP122&gt;=BY30,$CP123&gt;=BY31,$CP124&gt;=BY32,$CP125&gt;=BY33,$CP126&gt;=BY34,$CP127&gt;=BY35,$CP128&gt;=BY36,$CP129&gt;=BY37)</f>
        <v>1</v>
      </c>
      <c r="BZ38" t="b">
        <f t="shared" ca="1" si="30"/>
        <v>0</v>
      </c>
      <c r="CA38" t="b">
        <f t="shared" ca="1" si="30"/>
        <v>0</v>
      </c>
      <c r="CB38" t="b">
        <f t="shared" ca="1" si="30"/>
        <v>0</v>
      </c>
      <c r="CC38" t="b">
        <f t="shared" ca="1" si="30"/>
        <v>0</v>
      </c>
      <c r="CD38" t="b">
        <f t="shared" ca="1" si="30"/>
        <v>0</v>
      </c>
      <c r="CE38" t="b">
        <f t="shared" ca="1" si="30"/>
        <v>0</v>
      </c>
      <c r="CF38" t="b">
        <f t="shared" ca="1" si="30"/>
        <v>0</v>
      </c>
      <c r="CG38" t="b">
        <f t="shared" ca="1" si="30"/>
        <v>0</v>
      </c>
      <c r="CH38" t="b">
        <f t="shared" ca="1" si="30"/>
        <v>0</v>
      </c>
      <c r="CI38" t="b">
        <f t="shared" ca="1" si="30"/>
        <v>0</v>
      </c>
      <c r="CJ38" t="b">
        <f t="shared" ca="1" si="30"/>
        <v>0</v>
      </c>
      <c r="CK38" t="b">
        <f t="shared" ca="1" si="30"/>
        <v>0</v>
      </c>
      <c r="CL38" t="b">
        <f t="shared" ca="1" si="30"/>
        <v>0</v>
      </c>
      <c r="CM38" t="b">
        <f t="shared" ca="1" si="30"/>
        <v>0</v>
      </c>
      <c r="CN38" t="b">
        <f t="shared" ca="1" si="30"/>
        <v>0</v>
      </c>
      <c r="CO38" t="b">
        <f ca="1">AND($BX$4=1,$CP110&gt;=CO18,$CP111&gt;=CO19,$CP112&gt;=CO20,$CP113&gt;=CO21,$CP114&gt;=CO22,$CP115&gt;=CO23,$CP116&gt;=CO24,$CP117&gt;=CO25,$CP118&gt;=CO26,$CP119&gt;=CO27,$CP120&gt;=CO28,$CP121&gt;=CO29,$CP122&gt;=CO30,$CP123&gt;=CO31,$CP124&gt;=CO32,$CP125&gt;=CO33,$CP126&gt;=CO34,$CP127&gt;=CO35,$CP128&gt;=CO36,$CP129&gt;=CO37)</f>
        <v>0</v>
      </c>
      <c r="CP38" t="b">
        <f ca="1">AND($BX$4=2,$CP110&gt;=CP18,$CP111&gt;=CP19,$CP112&gt;=CP20,$CP113&gt;=CP21,$CP114&gt;=CP22,$CP115&gt;=CP23,$CP116&gt;=CP24,$CP117&gt;=CP25,$CP118&gt;=CP26,$CP119&gt;=CP27,$CP120&gt;=CP28,$CP121&gt;=CP29,$CP122&gt;=CP30,$CP123&gt;=CP31,$CP124&gt;=CP32,$CP125&gt;=CP33,$CP126&gt;=CP34,$CP127&gt;=CP35,$CP128&gt;=CP36,$CP129&gt;=CP37)</f>
        <v>0</v>
      </c>
      <c r="CQ38" t="b">
        <f ca="1">AND($CP110&gt;=CQ18,$CP111&gt;=CQ19,$CP112&gt;=CQ20,$CP113&gt;=CQ21,$CP114&gt;=CQ22,$CP115&gt;=CQ23,$CP116&gt;=CQ24,$CP117&gt;=CQ25,$CP118&gt;=CQ26,$CP119&gt;=CQ27,$CP120&gt;=CQ28,$CP121&gt;=CQ29,$CP122&gt;=CQ30,$CP123&gt;=CQ31,$CP124&gt;=CQ32,$CP125&gt;=CQ33,$CP126&gt;=CQ34,$CP127&gt;=CQ35,$CP128&gt;=CQ36,$CP129&gt;=CQ37)</f>
        <v>0</v>
      </c>
    </row>
    <row r="39" spans="4:203">
      <c r="I39" s="89">
        <f t="shared" ref="I39:I52" si="31">G7</f>
        <v>63</v>
      </c>
      <c r="J39" s="90" t="str">
        <f t="shared" ref="J39:J52" si="32">DEC2HEX(K69+L69*2+I39*4,2)</f>
        <v>FE</v>
      </c>
      <c r="K39" s="1" t="str">
        <f t="shared" ref="K39:K52" si="33">IFERROR(DEC2HEX(F7,8),"00000000")</f>
        <v>00004E20</v>
      </c>
      <c r="L39" s="90" t="str">
        <f t="shared" ref="L39:L52" si="34">MID(K39,7,2)&amp;MID(K39,5,2)&amp;MID(K39,3,2)&amp;MID(K39,1,2)</f>
        <v>204E0000</v>
      </c>
      <c r="M39" s="1">
        <v>2</v>
      </c>
      <c r="N39" s="1" t="str">
        <f t="shared" ref="N39:N70" si="35">DEC2HEX(V9,6)</f>
        <v>00007B</v>
      </c>
      <c r="R39" s="90" t="str">
        <f t="shared" ref="R39:R102" si="36">MID(N39,7,2)&amp;MID(N39,5,2)&amp;MID(N39,3,2)&amp;MID(N39,1,2)</f>
        <v>7B0000</v>
      </c>
      <c r="T39" s="60">
        <f t="shared" si="23"/>
        <v>32</v>
      </c>
      <c r="U39" s="123">
        <f t="shared" si="10"/>
        <v>180.21933598375617</v>
      </c>
      <c r="V39" s="62">
        <f t="shared" si="8"/>
        <v>10986</v>
      </c>
      <c r="W39" s="59">
        <f t="shared" si="9"/>
        <v>32</v>
      </c>
      <c r="X39" s="65">
        <f t="shared" si="28"/>
        <v>78</v>
      </c>
      <c r="Y39" s="62">
        <f t="shared" si="27"/>
        <v>41945</v>
      </c>
      <c r="AA39" s="80" t="s">
        <v>204</v>
      </c>
      <c r="AB39" s="160">
        <f>AB$32/100*$G37</f>
        <v>1</v>
      </c>
      <c r="AC39" s="160"/>
      <c r="AD39" s="66"/>
      <c r="AE39" s="66"/>
      <c r="AF39" s="66"/>
    </row>
    <row r="40" spans="4:203">
      <c r="I40" s="89">
        <f t="shared" si="31"/>
        <v>63</v>
      </c>
      <c r="J40" s="90" t="str">
        <f t="shared" si="32"/>
        <v>FE</v>
      </c>
      <c r="K40" s="1" t="str">
        <f t="shared" si="33"/>
        <v>00004E20</v>
      </c>
      <c r="L40" s="90" t="str">
        <f t="shared" si="34"/>
        <v>204E0000</v>
      </c>
      <c r="M40" s="1">
        <f>M39+1</f>
        <v>3</v>
      </c>
      <c r="N40" s="1" t="str">
        <f t="shared" si="35"/>
        <v>00010B</v>
      </c>
      <c r="R40" s="90" t="str">
        <f t="shared" si="36"/>
        <v>0B0100</v>
      </c>
      <c r="T40" s="60">
        <f t="shared" si="23"/>
        <v>33</v>
      </c>
      <c r="U40" s="123">
        <f t="shared" si="10"/>
        <v>188.77056733575495</v>
      </c>
      <c r="V40" s="62">
        <f t="shared" ref="V40:V71" si="37">INT(U40/$J$134)</f>
        <v>11507</v>
      </c>
      <c r="W40" s="59">
        <f t="shared" ref="W40:W71" si="38">T40</f>
        <v>33</v>
      </c>
      <c r="X40" s="65">
        <f t="shared" si="28"/>
        <v>85</v>
      </c>
      <c r="Y40" s="62">
        <f t="shared" si="27"/>
        <v>47723</v>
      </c>
      <c r="BY40">
        <v>40</v>
      </c>
      <c r="BZ40">
        <v>8</v>
      </c>
    </row>
    <row r="41" spans="4:203">
      <c r="I41" s="89">
        <f t="shared" si="31"/>
        <v>63</v>
      </c>
      <c r="J41" s="90" t="str">
        <f t="shared" si="32"/>
        <v>FE</v>
      </c>
      <c r="K41" s="1" t="str">
        <f t="shared" si="33"/>
        <v>00002710</v>
      </c>
      <c r="L41" s="90" t="str">
        <f t="shared" si="34"/>
        <v>10270000</v>
      </c>
      <c r="M41" s="1">
        <f t="shared" ref="M41:M104" si="39">M40+1</f>
        <v>4</v>
      </c>
      <c r="N41" s="1" t="str">
        <f t="shared" si="35"/>
        <v>0001B6</v>
      </c>
      <c r="R41" s="90" t="str">
        <f t="shared" si="36"/>
        <v>B60100</v>
      </c>
      <c r="T41" s="60">
        <f t="shared" si="23"/>
        <v>34</v>
      </c>
      <c r="U41" s="123">
        <f t="shared" si="10"/>
        <v>197.45236442474021</v>
      </c>
      <c r="V41" s="62">
        <f t="shared" si="37"/>
        <v>12036</v>
      </c>
      <c r="W41" s="59">
        <f t="shared" si="38"/>
        <v>34</v>
      </c>
      <c r="X41" s="65">
        <f t="shared" si="28"/>
        <v>92</v>
      </c>
      <c r="Y41" s="62">
        <f t="shared" si="27"/>
        <v>53745</v>
      </c>
      <c r="CO41">
        <f ca="1">COUNTA(BY45:CO64)</f>
        <v>340</v>
      </c>
    </row>
    <row r="42" spans="4:203">
      <c r="I42" s="89">
        <f t="shared" si="31"/>
        <v>8</v>
      </c>
      <c r="J42" s="90" t="str">
        <f t="shared" si="32"/>
        <v>22</v>
      </c>
      <c r="K42" s="1" t="str">
        <f t="shared" si="33"/>
        <v>00003A98</v>
      </c>
      <c r="L42" s="90" t="str">
        <f t="shared" si="34"/>
        <v>983A0000</v>
      </c>
      <c r="M42" s="1">
        <f t="shared" si="39"/>
        <v>5</v>
      </c>
      <c r="N42" s="1" t="str">
        <f t="shared" si="35"/>
        <v>000278</v>
      </c>
      <c r="R42" s="90" t="str">
        <f t="shared" si="36"/>
        <v>780200</v>
      </c>
      <c r="T42" s="60">
        <f t="shared" si="23"/>
        <v>35</v>
      </c>
      <c r="U42" s="123">
        <f t="shared" si="10"/>
        <v>206.26279240848655</v>
      </c>
      <c r="V42" s="62">
        <f t="shared" si="37"/>
        <v>12573</v>
      </c>
      <c r="W42" s="59">
        <f t="shared" si="38"/>
        <v>35</v>
      </c>
      <c r="X42" s="65">
        <f t="shared" si="28"/>
        <v>99</v>
      </c>
      <c r="Y42" s="62">
        <f t="shared" si="27"/>
        <v>60000</v>
      </c>
      <c r="BY42" s="1">
        <f>BY40</f>
        <v>40</v>
      </c>
      <c r="BZ42" s="1">
        <f t="shared" ref="BZ42:DG42" si="40">BY42+$BZ$40</f>
        <v>48</v>
      </c>
      <c r="CA42" s="1">
        <f t="shared" si="40"/>
        <v>56</v>
      </c>
      <c r="CB42" s="1">
        <f t="shared" si="40"/>
        <v>64</v>
      </c>
      <c r="CC42" s="1">
        <f t="shared" si="40"/>
        <v>72</v>
      </c>
      <c r="CD42" s="1">
        <f t="shared" si="40"/>
        <v>80</v>
      </c>
      <c r="CE42" s="1">
        <f t="shared" si="40"/>
        <v>88</v>
      </c>
      <c r="CF42" s="1">
        <f t="shared" si="40"/>
        <v>96</v>
      </c>
      <c r="CG42" s="1">
        <f t="shared" si="40"/>
        <v>104</v>
      </c>
      <c r="CH42" s="1">
        <f t="shared" si="40"/>
        <v>112</v>
      </c>
      <c r="CI42" s="1">
        <f t="shared" si="40"/>
        <v>120</v>
      </c>
      <c r="CJ42" s="1">
        <f t="shared" si="40"/>
        <v>128</v>
      </c>
      <c r="CK42" s="1">
        <f t="shared" si="40"/>
        <v>136</v>
      </c>
      <c r="CL42" s="1">
        <f t="shared" si="40"/>
        <v>144</v>
      </c>
      <c r="CM42" s="1">
        <f t="shared" si="40"/>
        <v>152</v>
      </c>
      <c r="CN42" s="1">
        <f t="shared" si="40"/>
        <v>160</v>
      </c>
      <c r="CO42" s="1">
        <f t="shared" si="40"/>
        <v>168</v>
      </c>
      <c r="CP42" s="1">
        <f t="shared" si="40"/>
        <v>176</v>
      </c>
      <c r="CQ42" s="1">
        <f t="shared" si="40"/>
        <v>184</v>
      </c>
      <c r="CR42" s="1">
        <f t="shared" si="40"/>
        <v>192</v>
      </c>
      <c r="CS42" s="1">
        <f t="shared" si="40"/>
        <v>200</v>
      </c>
      <c r="CT42" s="1">
        <f t="shared" si="40"/>
        <v>208</v>
      </c>
      <c r="CU42" s="1">
        <f t="shared" si="40"/>
        <v>216</v>
      </c>
      <c r="CV42" s="1">
        <f t="shared" si="40"/>
        <v>224</v>
      </c>
      <c r="CW42" s="1">
        <f t="shared" si="40"/>
        <v>232</v>
      </c>
      <c r="CX42" s="1">
        <f t="shared" si="40"/>
        <v>240</v>
      </c>
      <c r="CY42" s="1">
        <f t="shared" si="40"/>
        <v>248</v>
      </c>
      <c r="CZ42" s="1">
        <f t="shared" si="40"/>
        <v>256</v>
      </c>
      <c r="DA42" s="1">
        <f t="shared" si="40"/>
        <v>264</v>
      </c>
      <c r="DB42" s="1">
        <f t="shared" si="40"/>
        <v>272</v>
      </c>
      <c r="DC42" s="1">
        <f t="shared" si="40"/>
        <v>280</v>
      </c>
      <c r="DD42" s="1">
        <f t="shared" si="40"/>
        <v>288</v>
      </c>
      <c r="DE42" s="1">
        <f t="shared" si="40"/>
        <v>296</v>
      </c>
      <c r="DF42" s="1">
        <f t="shared" si="40"/>
        <v>304</v>
      </c>
      <c r="DG42" s="1">
        <f t="shared" si="40"/>
        <v>312</v>
      </c>
      <c r="DH42" s="1">
        <f t="shared" ref="DH42:FS42" si="41">DG42+$BZ$40</f>
        <v>320</v>
      </c>
      <c r="DI42" s="1">
        <f t="shared" si="41"/>
        <v>328</v>
      </c>
      <c r="DJ42" s="1">
        <f t="shared" si="41"/>
        <v>336</v>
      </c>
      <c r="DK42" s="1">
        <f t="shared" si="41"/>
        <v>344</v>
      </c>
      <c r="DL42" s="1">
        <f t="shared" si="41"/>
        <v>352</v>
      </c>
      <c r="DM42" s="1">
        <f t="shared" si="41"/>
        <v>360</v>
      </c>
      <c r="DN42" s="1">
        <f t="shared" si="41"/>
        <v>368</v>
      </c>
      <c r="DO42" s="1">
        <f t="shared" si="41"/>
        <v>376</v>
      </c>
      <c r="DP42" s="1">
        <f t="shared" si="41"/>
        <v>384</v>
      </c>
      <c r="DQ42" s="1">
        <f t="shared" si="41"/>
        <v>392</v>
      </c>
      <c r="DR42" s="1">
        <f t="shared" si="41"/>
        <v>400</v>
      </c>
      <c r="DS42" s="1">
        <f t="shared" si="41"/>
        <v>408</v>
      </c>
      <c r="DT42" s="1">
        <f t="shared" si="41"/>
        <v>416</v>
      </c>
      <c r="DU42" s="1">
        <f t="shared" si="41"/>
        <v>424</v>
      </c>
      <c r="DV42" s="1">
        <f t="shared" si="41"/>
        <v>432</v>
      </c>
      <c r="DW42" s="1">
        <f t="shared" si="41"/>
        <v>440</v>
      </c>
      <c r="DX42" s="1">
        <f t="shared" si="41"/>
        <v>448</v>
      </c>
      <c r="DY42" s="1">
        <f t="shared" si="41"/>
        <v>456</v>
      </c>
      <c r="DZ42" s="1">
        <f t="shared" si="41"/>
        <v>464</v>
      </c>
      <c r="EA42" s="1">
        <f t="shared" si="41"/>
        <v>472</v>
      </c>
      <c r="EB42" s="1">
        <f t="shared" si="41"/>
        <v>480</v>
      </c>
      <c r="EC42" s="1">
        <f t="shared" si="41"/>
        <v>488</v>
      </c>
      <c r="ED42" s="1">
        <f t="shared" si="41"/>
        <v>496</v>
      </c>
      <c r="EE42" s="1">
        <f t="shared" si="41"/>
        <v>504</v>
      </c>
      <c r="EF42" s="1">
        <f t="shared" si="41"/>
        <v>512</v>
      </c>
      <c r="EG42" s="1">
        <f t="shared" si="41"/>
        <v>520</v>
      </c>
      <c r="EH42" s="1">
        <f t="shared" si="41"/>
        <v>528</v>
      </c>
      <c r="EI42" s="1">
        <f t="shared" si="41"/>
        <v>536</v>
      </c>
      <c r="EJ42" s="1">
        <f t="shared" si="41"/>
        <v>544</v>
      </c>
      <c r="EK42" s="1">
        <f t="shared" si="41"/>
        <v>552</v>
      </c>
      <c r="EL42" s="1">
        <f t="shared" si="41"/>
        <v>560</v>
      </c>
      <c r="EM42" s="1">
        <f t="shared" si="41"/>
        <v>568</v>
      </c>
      <c r="EN42" s="1">
        <f t="shared" si="41"/>
        <v>576</v>
      </c>
      <c r="EO42" s="1">
        <f t="shared" si="41"/>
        <v>584</v>
      </c>
      <c r="EP42" s="1">
        <f t="shared" si="41"/>
        <v>592</v>
      </c>
      <c r="EQ42" s="1">
        <f t="shared" si="41"/>
        <v>600</v>
      </c>
      <c r="ER42" s="1">
        <f t="shared" si="41"/>
        <v>608</v>
      </c>
      <c r="ES42" s="1">
        <f t="shared" si="41"/>
        <v>616</v>
      </c>
      <c r="ET42" s="1">
        <f t="shared" si="41"/>
        <v>624</v>
      </c>
      <c r="EU42" s="1">
        <f t="shared" si="41"/>
        <v>632</v>
      </c>
      <c r="EV42" s="1">
        <f t="shared" si="41"/>
        <v>640</v>
      </c>
      <c r="EW42" s="1">
        <f t="shared" si="41"/>
        <v>648</v>
      </c>
      <c r="EX42" s="1">
        <f t="shared" si="41"/>
        <v>656</v>
      </c>
      <c r="EY42" s="1">
        <f t="shared" si="41"/>
        <v>664</v>
      </c>
      <c r="EZ42" s="1">
        <f t="shared" si="41"/>
        <v>672</v>
      </c>
      <c r="FA42" s="1">
        <f t="shared" si="41"/>
        <v>680</v>
      </c>
      <c r="FB42" s="1">
        <f t="shared" si="41"/>
        <v>688</v>
      </c>
      <c r="FC42" s="1">
        <f t="shared" si="41"/>
        <v>696</v>
      </c>
      <c r="FD42" s="1">
        <f t="shared" si="41"/>
        <v>704</v>
      </c>
      <c r="FE42" s="1">
        <f t="shared" si="41"/>
        <v>712</v>
      </c>
      <c r="FF42" s="1">
        <f t="shared" si="41"/>
        <v>720</v>
      </c>
      <c r="FG42" s="1">
        <f t="shared" si="41"/>
        <v>728</v>
      </c>
      <c r="FH42" s="1">
        <f t="shared" si="41"/>
        <v>736</v>
      </c>
      <c r="FI42" s="1">
        <f t="shared" si="41"/>
        <v>744</v>
      </c>
      <c r="FJ42" s="1">
        <f t="shared" si="41"/>
        <v>752</v>
      </c>
      <c r="FK42" s="1">
        <f t="shared" si="41"/>
        <v>760</v>
      </c>
      <c r="FL42" s="1">
        <f t="shared" si="41"/>
        <v>768</v>
      </c>
      <c r="FM42" s="1">
        <f t="shared" si="41"/>
        <v>776</v>
      </c>
      <c r="FN42" s="1">
        <f t="shared" si="41"/>
        <v>784</v>
      </c>
      <c r="FO42" s="1">
        <f t="shared" si="41"/>
        <v>792</v>
      </c>
      <c r="FP42" s="1">
        <f t="shared" si="41"/>
        <v>800</v>
      </c>
      <c r="FQ42" s="1">
        <f t="shared" si="41"/>
        <v>808</v>
      </c>
      <c r="FR42" s="1">
        <f t="shared" si="41"/>
        <v>816</v>
      </c>
      <c r="FS42" s="1">
        <f t="shared" si="41"/>
        <v>824</v>
      </c>
      <c r="FT42" s="1">
        <f t="shared" ref="FT42:GU42" si="42">FS42+$BZ$40</f>
        <v>832</v>
      </c>
      <c r="FU42" s="1">
        <f t="shared" si="42"/>
        <v>840</v>
      </c>
      <c r="FV42" s="1">
        <f t="shared" si="42"/>
        <v>848</v>
      </c>
      <c r="FW42" s="1">
        <f t="shared" si="42"/>
        <v>856</v>
      </c>
      <c r="FX42" s="1">
        <f t="shared" si="42"/>
        <v>864</v>
      </c>
      <c r="FY42" s="1">
        <f t="shared" si="42"/>
        <v>872</v>
      </c>
      <c r="FZ42" s="1">
        <f t="shared" si="42"/>
        <v>880</v>
      </c>
      <c r="GA42" s="1">
        <f t="shared" si="42"/>
        <v>888</v>
      </c>
      <c r="GB42" s="1">
        <f t="shared" si="42"/>
        <v>896</v>
      </c>
      <c r="GC42" s="1">
        <f t="shared" si="42"/>
        <v>904</v>
      </c>
      <c r="GD42" s="1">
        <f t="shared" si="42"/>
        <v>912</v>
      </c>
      <c r="GE42" s="1">
        <f t="shared" si="42"/>
        <v>920</v>
      </c>
      <c r="GF42" s="1">
        <f t="shared" si="42"/>
        <v>928</v>
      </c>
      <c r="GG42" s="1">
        <f t="shared" si="42"/>
        <v>936</v>
      </c>
      <c r="GH42" s="1">
        <f t="shared" si="42"/>
        <v>944</v>
      </c>
      <c r="GI42" s="1">
        <f t="shared" si="42"/>
        <v>952</v>
      </c>
      <c r="GJ42" s="1">
        <f t="shared" si="42"/>
        <v>960</v>
      </c>
      <c r="GK42" s="1">
        <f t="shared" si="42"/>
        <v>968</v>
      </c>
      <c r="GL42" s="1">
        <f t="shared" si="42"/>
        <v>976</v>
      </c>
      <c r="GM42" s="1">
        <f t="shared" si="42"/>
        <v>984</v>
      </c>
      <c r="GN42" s="1">
        <f t="shared" si="42"/>
        <v>992</v>
      </c>
      <c r="GO42" s="1">
        <f t="shared" si="42"/>
        <v>1000</v>
      </c>
      <c r="GP42" s="1">
        <f t="shared" si="42"/>
        <v>1008</v>
      </c>
      <c r="GQ42" s="1">
        <f t="shared" si="42"/>
        <v>1016</v>
      </c>
      <c r="GR42" s="1">
        <f t="shared" si="42"/>
        <v>1024</v>
      </c>
      <c r="GS42" s="1">
        <f t="shared" si="42"/>
        <v>1032</v>
      </c>
      <c r="GT42" s="1">
        <f t="shared" si="42"/>
        <v>1040</v>
      </c>
      <c r="GU42" s="1">
        <f t="shared" si="42"/>
        <v>1048</v>
      </c>
    </row>
    <row r="43" spans="4:203">
      <c r="I43" s="89">
        <f t="shared" si="31"/>
        <v>0</v>
      </c>
      <c r="J43" s="90" t="str">
        <f t="shared" si="32"/>
        <v>02</v>
      </c>
      <c r="K43" s="1" t="str">
        <f t="shared" si="33"/>
        <v>00000001</v>
      </c>
      <c r="L43" s="90" t="str">
        <f t="shared" si="34"/>
        <v>01000000</v>
      </c>
      <c r="M43" s="1">
        <f t="shared" si="39"/>
        <v>6</v>
      </c>
      <c r="N43" s="1" t="str">
        <f t="shared" si="35"/>
        <v>00034F</v>
      </c>
      <c r="R43" s="90" t="str">
        <f t="shared" si="36"/>
        <v>4F0300</v>
      </c>
      <c r="T43" s="60">
        <f t="shared" si="23"/>
        <v>36</v>
      </c>
      <c r="U43" s="123">
        <f t="shared" si="10"/>
        <v>215.2</v>
      </c>
      <c r="V43" s="62">
        <f t="shared" si="37"/>
        <v>13118</v>
      </c>
      <c r="W43" s="59">
        <f t="shared" si="38"/>
        <v>36</v>
      </c>
      <c r="BY43" s="1">
        <f t="shared" ref="BY43:DG43" ca="1" si="43">INT($BX$65/BY$42)+2</f>
        <v>2</v>
      </c>
      <c r="BZ43" s="1">
        <f t="shared" ca="1" si="43"/>
        <v>2</v>
      </c>
      <c r="CA43" s="1">
        <f t="shared" ca="1" si="43"/>
        <v>2</v>
      </c>
      <c r="CB43" s="1">
        <f t="shared" ca="1" si="43"/>
        <v>2</v>
      </c>
      <c r="CC43" s="1">
        <f t="shared" ca="1" si="43"/>
        <v>2</v>
      </c>
      <c r="CD43" s="1">
        <f t="shared" ca="1" si="43"/>
        <v>2</v>
      </c>
      <c r="CE43" s="1">
        <f t="shared" ca="1" si="43"/>
        <v>2</v>
      </c>
      <c r="CF43" s="1">
        <f t="shared" ca="1" si="43"/>
        <v>2</v>
      </c>
      <c r="CG43" s="1">
        <f t="shared" ca="1" si="43"/>
        <v>2</v>
      </c>
      <c r="CH43" s="1">
        <f t="shared" ca="1" si="43"/>
        <v>2</v>
      </c>
      <c r="CI43" s="1">
        <f t="shared" ca="1" si="43"/>
        <v>2</v>
      </c>
      <c r="CJ43" s="1">
        <f t="shared" ca="1" si="43"/>
        <v>2</v>
      </c>
      <c r="CK43" s="1">
        <f t="shared" ca="1" si="43"/>
        <v>2</v>
      </c>
      <c r="CL43" s="1">
        <f t="shared" ca="1" si="43"/>
        <v>2</v>
      </c>
      <c r="CM43" s="1">
        <f t="shared" ca="1" si="43"/>
        <v>2</v>
      </c>
      <c r="CN43" s="1">
        <f t="shared" ca="1" si="43"/>
        <v>2</v>
      </c>
      <c r="CO43" s="1">
        <f t="shared" ca="1" si="43"/>
        <v>2</v>
      </c>
      <c r="CP43" s="1">
        <f t="shared" ca="1" si="43"/>
        <v>2</v>
      </c>
      <c r="CQ43" s="1">
        <f t="shared" ca="1" si="43"/>
        <v>2</v>
      </c>
      <c r="CR43" s="1">
        <f t="shared" ca="1" si="43"/>
        <v>2</v>
      </c>
      <c r="CS43" s="1">
        <f t="shared" ca="1" si="43"/>
        <v>2</v>
      </c>
      <c r="CT43" s="1">
        <f t="shared" ca="1" si="43"/>
        <v>2</v>
      </c>
      <c r="CU43" s="1">
        <f t="shared" ca="1" si="43"/>
        <v>2</v>
      </c>
      <c r="CV43" s="1">
        <f t="shared" ca="1" si="43"/>
        <v>2</v>
      </c>
      <c r="CW43" s="1">
        <f t="shared" ca="1" si="43"/>
        <v>2</v>
      </c>
      <c r="CX43" s="1">
        <f t="shared" ca="1" si="43"/>
        <v>2</v>
      </c>
      <c r="CY43" s="1">
        <f t="shared" ca="1" si="43"/>
        <v>2</v>
      </c>
      <c r="CZ43" s="1">
        <f t="shared" ca="1" si="43"/>
        <v>2</v>
      </c>
      <c r="DA43" s="1">
        <f t="shared" ca="1" si="43"/>
        <v>2</v>
      </c>
      <c r="DB43" s="1">
        <f t="shared" ca="1" si="43"/>
        <v>2</v>
      </c>
      <c r="DC43" s="1">
        <f t="shared" ca="1" si="43"/>
        <v>2</v>
      </c>
      <c r="DD43" s="1">
        <f t="shared" ca="1" si="43"/>
        <v>2</v>
      </c>
      <c r="DE43" s="1">
        <f t="shared" ca="1" si="43"/>
        <v>2</v>
      </c>
      <c r="DF43" s="1">
        <f t="shared" ca="1" si="43"/>
        <v>2</v>
      </c>
      <c r="DG43" s="1">
        <f t="shared" ca="1" si="43"/>
        <v>2</v>
      </c>
      <c r="DH43" s="1">
        <f t="shared" ref="DH43:FS43" ca="1" si="44">INT($BX$65/DH$42)+2</f>
        <v>2</v>
      </c>
      <c r="DI43" s="1">
        <f t="shared" ca="1" si="44"/>
        <v>2</v>
      </c>
      <c r="DJ43" s="1">
        <f t="shared" ca="1" si="44"/>
        <v>2</v>
      </c>
      <c r="DK43" s="1">
        <f t="shared" ca="1" si="44"/>
        <v>2</v>
      </c>
      <c r="DL43" s="1">
        <f t="shared" ca="1" si="44"/>
        <v>2</v>
      </c>
      <c r="DM43" s="1">
        <f t="shared" ca="1" si="44"/>
        <v>2</v>
      </c>
      <c r="DN43" s="1">
        <f t="shared" ca="1" si="44"/>
        <v>2</v>
      </c>
      <c r="DO43" s="1">
        <f t="shared" ca="1" si="44"/>
        <v>2</v>
      </c>
      <c r="DP43" s="1">
        <f t="shared" ca="1" si="44"/>
        <v>2</v>
      </c>
      <c r="DQ43" s="1">
        <f t="shared" ca="1" si="44"/>
        <v>2</v>
      </c>
      <c r="DR43" s="1">
        <f t="shared" ca="1" si="44"/>
        <v>2</v>
      </c>
      <c r="DS43" s="1">
        <f t="shared" ca="1" si="44"/>
        <v>2</v>
      </c>
      <c r="DT43" s="1">
        <f t="shared" ca="1" si="44"/>
        <v>2</v>
      </c>
      <c r="DU43" s="1">
        <f t="shared" ca="1" si="44"/>
        <v>2</v>
      </c>
      <c r="DV43" s="1">
        <f t="shared" ca="1" si="44"/>
        <v>2</v>
      </c>
      <c r="DW43" s="1">
        <f t="shared" ca="1" si="44"/>
        <v>2</v>
      </c>
      <c r="DX43" s="1">
        <f t="shared" ca="1" si="44"/>
        <v>2</v>
      </c>
      <c r="DY43" s="1">
        <f t="shared" ca="1" si="44"/>
        <v>2</v>
      </c>
      <c r="DZ43" s="1">
        <f t="shared" ca="1" si="44"/>
        <v>2</v>
      </c>
      <c r="EA43" s="1">
        <f t="shared" ca="1" si="44"/>
        <v>2</v>
      </c>
      <c r="EB43" s="1">
        <f t="shared" ca="1" si="44"/>
        <v>2</v>
      </c>
      <c r="EC43" s="1">
        <f t="shared" ca="1" si="44"/>
        <v>2</v>
      </c>
      <c r="ED43" s="1">
        <f t="shared" ca="1" si="44"/>
        <v>2</v>
      </c>
      <c r="EE43" s="1">
        <f t="shared" ca="1" si="44"/>
        <v>2</v>
      </c>
      <c r="EF43" s="1">
        <f t="shared" ca="1" si="44"/>
        <v>2</v>
      </c>
      <c r="EG43" s="1">
        <f t="shared" ca="1" si="44"/>
        <v>2</v>
      </c>
      <c r="EH43" s="1">
        <f t="shared" ca="1" si="44"/>
        <v>2</v>
      </c>
      <c r="EI43" s="1">
        <f t="shared" ca="1" si="44"/>
        <v>2</v>
      </c>
      <c r="EJ43" s="1">
        <f t="shared" ca="1" si="44"/>
        <v>2</v>
      </c>
      <c r="EK43" s="1">
        <f t="shared" ca="1" si="44"/>
        <v>2</v>
      </c>
      <c r="EL43" s="1">
        <f t="shared" ca="1" si="44"/>
        <v>2</v>
      </c>
      <c r="EM43" s="1">
        <f t="shared" ca="1" si="44"/>
        <v>2</v>
      </c>
      <c r="EN43" s="1">
        <f t="shared" ca="1" si="44"/>
        <v>2</v>
      </c>
      <c r="EO43" s="1">
        <f t="shared" ca="1" si="44"/>
        <v>2</v>
      </c>
      <c r="EP43" s="1">
        <f t="shared" ca="1" si="44"/>
        <v>2</v>
      </c>
      <c r="EQ43" s="1">
        <f t="shared" ca="1" si="44"/>
        <v>2</v>
      </c>
      <c r="ER43" s="1">
        <f t="shared" ca="1" si="44"/>
        <v>2</v>
      </c>
      <c r="ES43" s="1">
        <f t="shared" ca="1" si="44"/>
        <v>2</v>
      </c>
      <c r="ET43" s="1">
        <f t="shared" ca="1" si="44"/>
        <v>2</v>
      </c>
      <c r="EU43" s="1">
        <f t="shared" ca="1" si="44"/>
        <v>2</v>
      </c>
      <c r="EV43" s="1">
        <f t="shared" ca="1" si="44"/>
        <v>2</v>
      </c>
      <c r="EW43" s="1">
        <f t="shared" ca="1" si="44"/>
        <v>2</v>
      </c>
      <c r="EX43" s="1">
        <f t="shared" ca="1" si="44"/>
        <v>2</v>
      </c>
      <c r="EY43" s="1">
        <f t="shared" ca="1" si="44"/>
        <v>2</v>
      </c>
      <c r="EZ43" s="1">
        <f t="shared" ca="1" si="44"/>
        <v>2</v>
      </c>
      <c r="FA43" s="1">
        <f t="shared" ca="1" si="44"/>
        <v>2</v>
      </c>
      <c r="FB43" s="1">
        <f t="shared" ca="1" si="44"/>
        <v>2</v>
      </c>
      <c r="FC43" s="1">
        <f t="shared" ca="1" si="44"/>
        <v>2</v>
      </c>
      <c r="FD43" s="1">
        <f t="shared" ca="1" si="44"/>
        <v>2</v>
      </c>
      <c r="FE43" s="1">
        <f t="shared" ca="1" si="44"/>
        <v>2</v>
      </c>
      <c r="FF43" s="1">
        <f t="shared" ca="1" si="44"/>
        <v>2</v>
      </c>
      <c r="FG43" s="1">
        <f t="shared" ca="1" si="44"/>
        <v>2</v>
      </c>
      <c r="FH43" s="1">
        <f t="shared" ca="1" si="44"/>
        <v>2</v>
      </c>
      <c r="FI43" s="1">
        <f t="shared" ca="1" si="44"/>
        <v>2</v>
      </c>
      <c r="FJ43" s="1">
        <f t="shared" ca="1" si="44"/>
        <v>2</v>
      </c>
      <c r="FK43" s="1">
        <f t="shared" ca="1" si="44"/>
        <v>2</v>
      </c>
      <c r="FL43" s="1">
        <f t="shared" ca="1" si="44"/>
        <v>2</v>
      </c>
      <c r="FM43" s="1">
        <f t="shared" ca="1" si="44"/>
        <v>2</v>
      </c>
      <c r="FN43" s="1">
        <f t="shared" ca="1" si="44"/>
        <v>2</v>
      </c>
      <c r="FO43" s="1">
        <f t="shared" ca="1" si="44"/>
        <v>2</v>
      </c>
      <c r="FP43" s="1">
        <f t="shared" ca="1" si="44"/>
        <v>2</v>
      </c>
      <c r="FQ43" s="1">
        <f t="shared" ca="1" si="44"/>
        <v>2</v>
      </c>
      <c r="FR43" s="1">
        <f t="shared" ca="1" si="44"/>
        <v>2</v>
      </c>
      <c r="FS43" s="1">
        <f t="shared" ca="1" si="44"/>
        <v>2</v>
      </c>
      <c r="FT43" s="1">
        <f t="shared" ref="FT43:GU43" ca="1" si="45">INT($BX$65/FT$42)+2</f>
        <v>2</v>
      </c>
      <c r="FU43" s="1">
        <f t="shared" ca="1" si="45"/>
        <v>2</v>
      </c>
      <c r="FV43" s="1">
        <f t="shared" ca="1" si="45"/>
        <v>2</v>
      </c>
      <c r="FW43" s="1">
        <f t="shared" ca="1" si="45"/>
        <v>2</v>
      </c>
      <c r="FX43" s="1">
        <f t="shared" ca="1" si="45"/>
        <v>2</v>
      </c>
      <c r="FY43" s="1">
        <f t="shared" ca="1" si="45"/>
        <v>2</v>
      </c>
      <c r="FZ43" s="1">
        <f t="shared" ca="1" si="45"/>
        <v>2</v>
      </c>
      <c r="GA43" s="1">
        <f t="shared" ca="1" si="45"/>
        <v>2</v>
      </c>
      <c r="GB43" s="1">
        <f t="shared" ca="1" si="45"/>
        <v>2</v>
      </c>
      <c r="GC43" s="1">
        <f t="shared" ca="1" si="45"/>
        <v>2</v>
      </c>
      <c r="GD43" s="1">
        <f t="shared" ca="1" si="45"/>
        <v>2</v>
      </c>
      <c r="GE43" s="1">
        <f t="shared" ca="1" si="45"/>
        <v>2</v>
      </c>
      <c r="GF43" s="1">
        <f t="shared" ca="1" si="45"/>
        <v>2</v>
      </c>
      <c r="GG43" s="1">
        <f t="shared" ca="1" si="45"/>
        <v>2</v>
      </c>
      <c r="GH43" s="1">
        <f t="shared" ca="1" si="45"/>
        <v>2</v>
      </c>
      <c r="GI43" s="1">
        <f t="shared" ca="1" si="45"/>
        <v>2</v>
      </c>
      <c r="GJ43" s="1">
        <f t="shared" ca="1" si="45"/>
        <v>2</v>
      </c>
      <c r="GK43" s="1">
        <f t="shared" ca="1" si="45"/>
        <v>2</v>
      </c>
      <c r="GL43" s="1">
        <f t="shared" ca="1" si="45"/>
        <v>2</v>
      </c>
      <c r="GM43" s="1">
        <f t="shared" ca="1" si="45"/>
        <v>2</v>
      </c>
      <c r="GN43" s="1">
        <f t="shared" ca="1" si="45"/>
        <v>2</v>
      </c>
      <c r="GO43" s="1">
        <f t="shared" ca="1" si="45"/>
        <v>2</v>
      </c>
      <c r="GP43" s="1">
        <f t="shared" ca="1" si="45"/>
        <v>2</v>
      </c>
      <c r="GQ43" s="1">
        <f t="shared" ca="1" si="45"/>
        <v>2</v>
      </c>
      <c r="GR43" s="1">
        <f t="shared" ca="1" si="45"/>
        <v>2</v>
      </c>
      <c r="GS43" s="1">
        <f t="shared" ca="1" si="45"/>
        <v>2</v>
      </c>
      <c r="GT43" s="1">
        <f t="shared" ca="1" si="45"/>
        <v>2</v>
      </c>
      <c r="GU43" s="1">
        <f t="shared" ca="1" si="45"/>
        <v>2</v>
      </c>
    </row>
    <row r="44" spans="4:203">
      <c r="I44" s="89">
        <f t="shared" si="31"/>
        <v>0</v>
      </c>
      <c r="J44" s="90" t="str">
        <f t="shared" si="32"/>
        <v>02</v>
      </c>
      <c r="K44" s="1" t="str">
        <f t="shared" si="33"/>
        <v>00000001</v>
      </c>
      <c r="L44" s="90" t="str">
        <f t="shared" si="34"/>
        <v>01000000</v>
      </c>
      <c r="M44" s="1">
        <f t="shared" si="39"/>
        <v>7</v>
      </c>
      <c r="N44" s="1" t="str">
        <f t="shared" si="35"/>
        <v>000438</v>
      </c>
      <c r="R44" s="90" t="str">
        <f t="shared" si="36"/>
        <v>380400</v>
      </c>
      <c r="T44" s="60">
        <f t="shared" si="23"/>
        <v>37</v>
      </c>
      <c r="U44" s="123">
        <f t="shared" si="10"/>
        <v>224.26221362103411</v>
      </c>
      <c r="V44" s="62">
        <f t="shared" si="37"/>
        <v>13671</v>
      </c>
      <c r="W44" s="59">
        <f t="shared" si="38"/>
        <v>37</v>
      </c>
    </row>
    <row r="45" spans="4:203">
      <c r="I45" s="89">
        <f t="shared" si="31"/>
        <v>0</v>
      </c>
      <c r="J45" s="90" t="str">
        <f t="shared" si="32"/>
        <v>00</v>
      </c>
      <c r="K45" s="1" t="str">
        <f t="shared" si="33"/>
        <v>00000000</v>
      </c>
      <c r="L45" s="90" t="str">
        <f t="shared" si="34"/>
        <v>00000000</v>
      </c>
      <c r="M45" s="1">
        <f t="shared" si="39"/>
        <v>8</v>
      </c>
      <c r="N45" s="1" t="str">
        <f t="shared" si="35"/>
        <v>000532</v>
      </c>
      <c r="R45" s="90" t="str">
        <f t="shared" si="36"/>
        <v>320500</v>
      </c>
      <c r="T45" s="60">
        <f t="shared" si="23"/>
        <v>38</v>
      </c>
      <c r="U45" s="123">
        <f t="shared" si="10"/>
        <v>233.44773211282109</v>
      </c>
      <c r="V45" s="62">
        <f t="shared" si="37"/>
        <v>14231</v>
      </c>
      <c r="W45" s="59">
        <f t="shared" si="38"/>
        <v>38</v>
      </c>
      <c r="BX45" s="1">
        <f t="shared" ref="BX45:BX64" ca="1" si="46">CL110</f>
        <v>150</v>
      </c>
      <c r="BY45" s="1">
        <f ca="1">IF(BX$65&lt;=0,BX45,IF(BX88,RANDBETWEEN(1,BY$43)+BX45,BX45))</f>
        <v>151</v>
      </c>
      <c r="BZ45" s="1">
        <f t="shared" ref="BZ45:CW45" ca="1" si="47">IF(BY$65&lt;=0,BY45,IF(BY88,RANDBETWEEN(1,BZ$43)+BY45,BY45))</f>
        <v>151</v>
      </c>
      <c r="CA45" s="1">
        <f t="shared" ca="1" si="47"/>
        <v>151</v>
      </c>
      <c r="CB45" s="1">
        <f t="shared" ca="1" si="47"/>
        <v>151</v>
      </c>
      <c r="CC45" s="1">
        <f t="shared" ca="1" si="47"/>
        <v>151</v>
      </c>
      <c r="CD45" s="1">
        <f t="shared" ca="1" si="47"/>
        <v>151</v>
      </c>
      <c r="CE45" s="1">
        <f t="shared" ca="1" si="47"/>
        <v>151</v>
      </c>
      <c r="CF45" s="1">
        <f t="shared" ca="1" si="47"/>
        <v>151</v>
      </c>
      <c r="CG45" s="1">
        <f t="shared" ca="1" si="47"/>
        <v>151</v>
      </c>
      <c r="CH45" s="1">
        <f t="shared" ca="1" si="47"/>
        <v>151</v>
      </c>
      <c r="CI45" s="1">
        <f t="shared" ca="1" si="47"/>
        <v>151</v>
      </c>
      <c r="CJ45" s="1">
        <f t="shared" ca="1" si="47"/>
        <v>151</v>
      </c>
      <c r="CK45" s="1">
        <f t="shared" ca="1" si="47"/>
        <v>151</v>
      </c>
      <c r="CL45" s="1">
        <f t="shared" ca="1" si="47"/>
        <v>151</v>
      </c>
      <c r="CM45" s="1">
        <f t="shared" ca="1" si="47"/>
        <v>151</v>
      </c>
      <c r="CN45" s="1">
        <f t="shared" ca="1" si="47"/>
        <v>151</v>
      </c>
      <c r="CO45" s="1">
        <f t="shared" ca="1" si="47"/>
        <v>151</v>
      </c>
      <c r="CP45" s="1">
        <f t="shared" ca="1" si="47"/>
        <v>151</v>
      </c>
      <c r="CQ45" s="1">
        <f t="shared" ca="1" si="47"/>
        <v>151</v>
      </c>
      <c r="CR45" s="1">
        <f t="shared" ca="1" si="47"/>
        <v>151</v>
      </c>
      <c r="CS45" s="1">
        <f t="shared" ca="1" si="47"/>
        <v>151</v>
      </c>
      <c r="CT45" s="1">
        <f t="shared" ca="1" si="47"/>
        <v>151</v>
      </c>
      <c r="CU45" s="1">
        <f t="shared" ca="1" si="47"/>
        <v>151</v>
      </c>
      <c r="CV45" s="1">
        <f t="shared" ca="1" si="47"/>
        <v>151</v>
      </c>
      <c r="CW45" s="1">
        <f t="shared" ca="1" si="47"/>
        <v>151</v>
      </c>
      <c r="CX45" s="1">
        <f ca="1">IF(CW$65&lt;=0,CW45,IF(CW88,RANDBETWEEN(1,CX$43)+CW45,CW45))</f>
        <v>151</v>
      </c>
      <c r="CY45" s="1">
        <f t="shared" ref="CY45:DG45" ca="1" si="48">IF(CX$65&lt;=0,CX45,IF(CX88,RANDBETWEEN(1,CY$43)+CX45,CX45))</f>
        <v>151</v>
      </c>
      <c r="CZ45" s="1">
        <f t="shared" ca="1" si="48"/>
        <v>151</v>
      </c>
      <c r="DA45" s="1">
        <f t="shared" ca="1" si="48"/>
        <v>151</v>
      </c>
      <c r="DB45" s="1">
        <f t="shared" ca="1" si="48"/>
        <v>151</v>
      </c>
      <c r="DC45" s="1">
        <f t="shared" ca="1" si="48"/>
        <v>151</v>
      </c>
      <c r="DD45" s="1">
        <f t="shared" ca="1" si="48"/>
        <v>151</v>
      </c>
      <c r="DE45" s="1">
        <f t="shared" ca="1" si="48"/>
        <v>151</v>
      </c>
      <c r="DF45" s="1">
        <f t="shared" ca="1" si="48"/>
        <v>151</v>
      </c>
      <c r="DG45" s="1">
        <f t="shared" ca="1" si="48"/>
        <v>151</v>
      </c>
      <c r="DH45" s="1">
        <f t="shared" ref="DH45:FS45" ca="1" si="49">IF(DG$65&lt;=0,DG45,IF(DG88,RANDBETWEEN(1,DH$43)+DG45,DG45))</f>
        <v>151</v>
      </c>
      <c r="DI45" s="1">
        <f t="shared" ca="1" si="49"/>
        <v>151</v>
      </c>
      <c r="DJ45" s="1">
        <f t="shared" ca="1" si="49"/>
        <v>151</v>
      </c>
      <c r="DK45" s="1">
        <f t="shared" ca="1" si="49"/>
        <v>151</v>
      </c>
      <c r="DL45" s="1">
        <f t="shared" ca="1" si="49"/>
        <v>151</v>
      </c>
      <c r="DM45" s="1">
        <f t="shared" ca="1" si="49"/>
        <v>151</v>
      </c>
      <c r="DN45" s="1">
        <f t="shared" ca="1" si="49"/>
        <v>151</v>
      </c>
      <c r="DO45" s="1">
        <f t="shared" ca="1" si="49"/>
        <v>151</v>
      </c>
      <c r="DP45" s="1">
        <f t="shared" ca="1" si="49"/>
        <v>151</v>
      </c>
      <c r="DQ45" s="1">
        <f t="shared" ca="1" si="49"/>
        <v>151</v>
      </c>
      <c r="DR45" s="1">
        <f t="shared" ca="1" si="49"/>
        <v>151</v>
      </c>
      <c r="DS45" s="1">
        <f t="shared" ca="1" si="49"/>
        <v>151</v>
      </c>
      <c r="DT45" s="1">
        <f t="shared" ca="1" si="49"/>
        <v>151</v>
      </c>
      <c r="DU45" s="1">
        <f t="shared" ca="1" si="49"/>
        <v>151</v>
      </c>
      <c r="DV45" s="1">
        <f t="shared" ca="1" si="49"/>
        <v>151</v>
      </c>
      <c r="DW45" s="1">
        <f t="shared" ca="1" si="49"/>
        <v>151</v>
      </c>
      <c r="DX45" s="1">
        <f t="shared" ca="1" si="49"/>
        <v>151</v>
      </c>
      <c r="DY45" s="1">
        <f t="shared" ca="1" si="49"/>
        <v>151</v>
      </c>
      <c r="DZ45" s="1">
        <f t="shared" ca="1" si="49"/>
        <v>151</v>
      </c>
      <c r="EA45" s="1">
        <f t="shared" ca="1" si="49"/>
        <v>151</v>
      </c>
      <c r="EB45" s="1">
        <f t="shared" ca="1" si="49"/>
        <v>151</v>
      </c>
      <c r="EC45" s="1">
        <f t="shared" ca="1" si="49"/>
        <v>151</v>
      </c>
      <c r="ED45" s="1">
        <f t="shared" ca="1" si="49"/>
        <v>151</v>
      </c>
      <c r="EE45" s="1">
        <f t="shared" ca="1" si="49"/>
        <v>151</v>
      </c>
      <c r="EF45" s="1">
        <f t="shared" ca="1" si="49"/>
        <v>151</v>
      </c>
      <c r="EG45" s="1">
        <f t="shared" ca="1" si="49"/>
        <v>151</v>
      </c>
      <c r="EH45" s="1">
        <f t="shared" ca="1" si="49"/>
        <v>151</v>
      </c>
      <c r="EI45" s="1">
        <f t="shared" ca="1" si="49"/>
        <v>151</v>
      </c>
      <c r="EJ45" s="1">
        <f t="shared" ca="1" si="49"/>
        <v>151</v>
      </c>
      <c r="EK45" s="1">
        <f t="shared" ca="1" si="49"/>
        <v>151</v>
      </c>
      <c r="EL45" s="1">
        <f t="shared" ca="1" si="49"/>
        <v>151</v>
      </c>
      <c r="EM45" s="1">
        <f t="shared" ca="1" si="49"/>
        <v>151</v>
      </c>
      <c r="EN45" s="1">
        <f t="shared" ca="1" si="49"/>
        <v>151</v>
      </c>
      <c r="EO45" s="1">
        <f t="shared" ca="1" si="49"/>
        <v>151</v>
      </c>
      <c r="EP45" s="1">
        <f t="shared" ca="1" si="49"/>
        <v>151</v>
      </c>
      <c r="EQ45" s="1">
        <f t="shared" ca="1" si="49"/>
        <v>151</v>
      </c>
      <c r="ER45" s="1">
        <f t="shared" ca="1" si="49"/>
        <v>151</v>
      </c>
      <c r="ES45" s="1">
        <f t="shared" ca="1" si="49"/>
        <v>151</v>
      </c>
      <c r="ET45" s="1">
        <f t="shared" ca="1" si="49"/>
        <v>151</v>
      </c>
      <c r="EU45" s="1">
        <f t="shared" ca="1" si="49"/>
        <v>151</v>
      </c>
      <c r="EV45" s="1">
        <f t="shared" ca="1" si="49"/>
        <v>151</v>
      </c>
      <c r="EW45" s="1">
        <f t="shared" ca="1" si="49"/>
        <v>151</v>
      </c>
      <c r="EX45" s="1">
        <f t="shared" ca="1" si="49"/>
        <v>151</v>
      </c>
      <c r="EY45" s="1">
        <f t="shared" ca="1" si="49"/>
        <v>151</v>
      </c>
      <c r="EZ45" s="1">
        <f t="shared" ca="1" si="49"/>
        <v>151</v>
      </c>
      <c r="FA45" s="1">
        <f t="shared" ca="1" si="49"/>
        <v>151</v>
      </c>
      <c r="FB45" s="1">
        <f t="shared" ca="1" si="49"/>
        <v>151</v>
      </c>
      <c r="FC45" s="1">
        <f t="shared" ca="1" si="49"/>
        <v>151</v>
      </c>
      <c r="FD45" s="1">
        <f t="shared" ca="1" si="49"/>
        <v>151</v>
      </c>
      <c r="FE45" s="1">
        <f t="shared" ca="1" si="49"/>
        <v>151</v>
      </c>
      <c r="FF45" s="1">
        <f t="shared" ca="1" si="49"/>
        <v>151</v>
      </c>
      <c r="FG45" s="1">
        <f t="shared" ca="1" si="49"/>
        <v>151</v>
      </c>
      <c r="FH45" s="1">
        <f t="shared" ca="1" si="49"/>
        <v>151</v>
      </c>
      <c r="FI45" s="1">
        <f t="shared" ca="1" si="49"/>
        <v>151</v>
      </c>
      <c r="FJ45" s="1">
        <f t="shared" ca="1" si="49"/>
        <v>151</v>
      </c>
      <c r="FK45" s="1">
        <f t="shared" ca="1" si="49"/>
        <v>151</v>
      </c>
      <c r="FL45" s="1">
        <f t="shared" ca="1" si="49"/>
        <v>151</v>
      </c>
      <c r="FM45" s="1">
        <f t="shared" ca="1" si="49"/>
        <v>151</v>
      </c>
      <c r="FN45" s="1">
        <f t="shared" ca="1" si="49"/>
        <v>151</v>
      </c>
      <c r="FO45" s="1">
        <f t="shared" ca="1" si="49"/>
        <v>151</v>
      </c>
      <c r="FP45" s="1">
        <f t="shared" ca="1" si="49"/>
        <v>151</v>
      </c>
      <c r="FQ45" s="1">
        <f t="shared" ca="1" si="49"/>
        <v>151</v>
      </c>
      <c r="FR45" s="1">
        <f t="shared" ca="1" si="49"/>
        <v>151</v>
      </c>
      <c r="FS45" s="1">
        <f t="shared" ca="1" si="49"/>
        <v>151</v>
      </c>
      <c r="FT45" s="1">
        <f t="shared" ref="FT45:GU45" ca="1" si="50">IF(FS$65&lt;=0,FS45,IF(FS88,RANDBETWEEN(1,FT$43)+FS45,FS45))</f>
        <v>151</v>
      </c>
      <c r="FU45" s="1">
        <f t="shared" ca="1" si="50"/>
        <v>151</v>
      </c>
      <c r="FV45" s="1">
        <f t="shared" ca="1" si="50"/>
        <v>151</v>
      </c>
      <c r="FW45" s="1">
        <f t="shared" ca="1" si="50"/>
        <v>151</v>
      </c>
      <c r="FX45" s="1">
        <f t="shared" ca="1" si="50"/>
        <v>151</v>
      </c>
      <c r="FY45" s="1">
        <f t="shared" ca="1" si="50"/>
        <v>151</v>
      </c>
      <c r="FZ45" s="1">
        <f t="shared" ca="1" si="50"/>
        <v>151</v>
      </c>
      <c r="GA45" s="1">
        <f t="shared" ca="1" si="50"/>
        <v>151</v>
      </c>
      <c r="GB45" s="1">
        <f t="shared" ca="1" si="50"/>
        <v>151</v>
      </c>
      <c r="GC45" s="1">
        <f t="shared" ca="1" si="50"/>
        <v>151</v>
      </c>
      <c r="GD45" s="1">
        <f t="shared" ca="1" si="50"/>
        <v>151</v>
      </c>
      <c r="GE45" s="1">
        <f t="shared" ca="1" si="50"/>
        <v>151</v>
      </c>
      <c r="GF45" s="1">
        <f t="shared" ca="1" si="50"/>
        <v>151</v>
      </c>
      <c r="GG45" s="1">
        <f t="shared" ca="1" si="50"/>
        <v>151</v>
      </c>
      <c r="GH45" s="1">
        <f t="shared" ca="1" si="50"/>
        <v>151</v>
      </c>
      <c r="GI45" s="1">
        <f t="shared" ca="1" si="50"/>
        <v>151</v>
      </c>
      <c r="GJ45" s="1">
        <f t="shared" ca="1" si="50"/>
        <v>151</v>
      </c>
      <c r="GK45" s="1">
        <f t="shared" ca="1" si="50"/>
        <v>151</v>
      </c>
      <c r="GL45" s="1">
        <f t="shared" ca="1" si="50"/>
        <v>151</v>
      </c>
      <c r="GM45" s="1">
        <f t="shared" ca="1" si="50"/>
        <v>151</v>
      </c>
      <c r="GN45" s="1">
        <f t="shared" ca="1" si="50"/>
        <v>151</v>
      </c>
      <c r="GO45" s="1">
        <f t="shared" ca="1" si="50"/>
        <v>151</v>
      </c>
      <c r="GP45" s="1">
        <f t="shared" ca="1" si="50"/>
        <v>151</v>
      </c>
      <c r="GQ45" s="1">
        <f t="shared" ca="1" si="50"/>
        <v>151</v>
      </c>
      <c r="GR45" s="1">
        <f t="shared" ca="1" si="50"/>
        <v>151</v>
      </c>
      <c r="GS45" s="1">
        <f t="shared" ca="1" si="50"/>
        <v>151</v>
      </c>
      <c r="GT45" s="1">
        <f t="shared" ca="1" si="50"/>
        <v>151</v>
      </c>
      <c r="GU45" s="1">
        <f t="shared" ca="1" si="50"/>
        <v>151</v>
      </c>
    </row>
    <row r="46" spans="4:203">
      <c r="I46" s="89">
        <f t="shared" si="31"/>
        <v>0</v>
      </c>
      <c r="J46" s="90" t="str">
        <f t="shared" si="32"/>
        <v>00</v>
      </c>
      <c r="K46" s="1" t="str">
        <f t="shared" si="33"/>
        <v>00000000</v>
      </c>
      <c r="L46" s="90" t="str">
        <f>MID(K46,7,2)&amp;MID(K46,5,2)&amp;MID(K46,3,2)&amp;MID(K46,1,2)</f>
        <v>00000000</v>
      </c>
      <c r="M46" s="1">
        <f t="shared" si="39"/>
        <v>9</v>
      </c>
      <c r="N46" s="1" t="str">
        <f t="shared" si="35"/>
        <v>00063D</v>
      </c>
      <c r="R46" s="90" t="str">
        <f t="shared" si="36"/>
        <v>3D0600</v>
      </c>
      <c r="T46" s="60">
        <f t="shared" si="23"/>
        <v>39</v>
      </c>
      <c r="U46" s="123">
        <f t="shared" si="10"/>
        <v>242.75492193753752</v>
      </c>
      <c r="V46" s="62">
        <f t="shared" si="37"/>
        <v>14798</v>
      </c>
      <c r="W46" s="59">
        <f t="shared" si="38"/>
        <v>39</v>
      </c>
      <c r="BX46" s="1">
        <f t="shared" ca="1" si="46"/>
        <v>118</v>
      </c>
      <c r="BY46" s="1">
        <f ca="1">IF(BX$65&lt;=0,BX46,IF(BX89,RANDBETWEEN(1,BY$43)+BX46,BX46))</f>
        <v>120</v>
      </c>
      <c r="BZ46" s="1">
        <f t="shared" ref="BZ46:DG46" ca="1" si="51">IF(BY$65&lt;=0,BY46,IF(BY89,RANDBETWEEN(1,BZ$43)+BY46,BY46))</f>
        <v>120</v>
      </c>
      <c r="CA46" s="1">
        <f t="shared" ca="1" si="51"/>
        <v>120</v>
      </c>
      <c r="CB46" s="1">
        <f t="shared" ca="1" si="51"/>
        <v>120</v>
      </c>
      <c r="CC46" s="1">
        <f t="shared" ca="1" si="51"/>
        <v>120</v>
      </c>
      <c r="CD46" s="1">
        <f t="shared" ca="1" si="51"/>
        <v>120</v>
      </c>
      <c r="CE46" s="1">
        <f t="shared" ca="1" si="51"/>
        <v>120</v>
      </c>
      <c r="CF46" s="1">
        <f t="shared" ca="1" si="51"/>
        <v>120</v>
      </c>
      <c r="CG46" s="1">
        <f t="shared" ca="1" si="51"/>
        <v>120</v>
      </c>
      <c r="CH46" s="1">
        <f t="shared" ca="1" si="51"/>
        <v>120</v>
      </c>
      <c r="CI46" s="1">
        <f t="shared" ca="1" si="51"/>
        <v>120</v>
      </c>
      <c r="CJ46" s="1">
        <f t="shared" ca="1" si="51"/>
        <v>120</v>
      </c>
      <c r="CK46" s="1">
        <f t="shared" ca="1" si="51"/>
        <v>120</v>
      </c>
      <c r="CL46" s="1">
        <f t="shared" ca="1" si="51"/>
        <v>120</v>
      </c>
      <c r="CM46" s="1">
        <f t="shared" ca="1" si="51"/>
        <v>120</v>
      </c>
      <c r="CN46" s="1">
        <f t="shared" ca="1" si="51"/>
        <v>120</v>
      </c>
      <c r="CO46" s="1">
        <f t="shared" ca="1" si="51"/>
        <v>120</v>
      </c>
      <c r="CP46" s="1">
        <f t="shared" ca="1" si="51"/>
        <v>120</v>
      </c>
      <c r="CQ46" s="1">
        <f t="shared" ca="1" si="51"/>
        <v>120</v>
      </c>
      <c r="CR46" s="1">
        <f t="shared" ca="1" si="51"/>
        <v>120</v>
      </c>
      <c r="CS46" s="1">
        <f t="shared" ca="1" si="51"/>
        <v>120</v>
      </c>
      <c r="CT46" s="1">
        <f t="shared" ca="1" si="51"/>
        <v>120</v>
      </c>
      <c r="CU46" s="1">
        <f t="shared" ca="1" si="51"/>
        <v>120</v>
      </c>
      <c r="CV46" s="1">
        <f t="shared" ca="1" si="51"/>
        <v>120</v>
      </c>
      <c r="CW46" s="1">
        <f t="shared" ca="1" si="51"/>
        <v>120</v>
      </c>
      <c r="CX46" s="1">
        <f t="shared" ca="1" si="51"/>
        <v>120</v>
      </c>
      <c r="CY46" s="1">
        <f t="shared" ca="1" si="51"/>
        <v>120</v>
      </c>
      <c r="CZ46" s="1">
        <f t="shared" ca="1" si="51"/>
        <v>120</v>
      </c>
      <c r="DA46" s="1">
        <f t="shared" ca="1" si="51"/>
        <v>120</v>
      </c>
      <c r="DB46" s="1">
        <f t="shared" ca="1" si="51"/>
        <v>120</v>
      </c>
      <c r="DC46" s="1">
        <f t="shared" ca="1" si="51"/>
        <v>120</v>
      </c>
      <c r="DD46" s="1">
        <f t="shared" ca="1" si="51"/>
        <v>120</v>
      </c>
      <c r="DE46" s="1">
        <f t="shared" ca="1" si="51"/>
        <v>120</v>
      </c>
      <c r="DF46" s="1">
        <f t="shared" ca="1" si="51"/>
        <v>120</v>
      </c>
      <c r="DG46" s="1">
        <f t="shared" ca="1" si="51"/>
        <v>120</v>
      </c>
      <c r="DH46" s="1">
        <f t="shared" ref="DH46:FS46" ca="1" si="52">IF(DG$65&lt;=0,DG46,IF(DG89,RANDBETWEEN(1,DH$43)+DG46,DG46))</f>
        <v>120</v>
      </c>
      <c r="DI46" s="1">
        <f t="shared" ca="1" si="52"/>
        <v>120</v>
      </c>
      <c r="DJ46" s="1">
        <f t="shared" ca="1" si="52"/>
        <v>120</v>
      </c>
      <c r="DK46" s="1">
        <f t="shared" ca="1" si="52"/>
        <v>120</v>
      </c>
      <c r="DL46" s="1">
        <f t="shared" ca="1" si="52"/>
        <v>120</v>
      </c>
      <c r="DM46" s="1">
        <f t="shared" ca="1" si="52"/>
        <v>120</v>
      </c>
      <c r="DN46" s="1">
        <f t="shared" ca="1" si="52"/>
        <v>120</v>
      </c>
      <c r="DO46" s="1">
        <f t="shared" ca="1" si="52"/>
        <v>120</v>
      </c>
      <c r="DP46" s="1">
        <f t="shared" ca="1" si="52"/>
        <v>120</v>
      </c>
      <c r="DQ46" s="1">
        <f t="shared" ca="1" si="52"/>
        <v>120</v>
      </c>
      <c r="DR46" s="1">
        <f t="shared" ca="1" si="52"/>
        <v>120</v>
      </c>
      <c r="DS46" s="1">
        <f t="shared" ca="1" si="52"/>
        <v>120</v>
      </c>
      <c r="DT46" s="1">
        <f t="shared" ca="1" si="52"/>
        <v>120</v>
      </c>
      <c r="DU46" s="1">
        <f t="shared" ca="1" si="52"/>
        <v>120</v>
      </c>
      <c r="DV46" s="1">
        <f t="shared" ca="1" si="52"/>
        <v>120</v>
      </c>
      <c r="DW46" s="1">
        <f t="shared" ca="1" si="52"/>
        <v>120</v>
      </c>
      <c r="DX46" s="1">
        <f t="shared" ca="1" si="52"/>
        <v>120</v>
      </c>
      <c r="DY46" s="1">
        <f t="shared" ca="1" si="52"/>
        <v>120</v>
      </c>
      <c r="DZ46" s="1">
        <f t="shared" ca="1" si="52"/>
        <v>120</v>
      </c>
      <c r="EA46" s="1">
        <f t="shared" ca="1" si="52"/>
        <v>120</v>
      </c>
      <c r="EB46" s="1">
        <f t="shared" ca="1" si="52"/>
        <v>120</v>
      </c>
      <c r="EC46" s="1">
        <f t="shared" ca="1" si="52"/>
        <v>120</v>
      </c>
      <c r="ED46" s="1">
        <f t="shared" ca="1" si="52"/>
        <v>120</v>
      </c>
      <c r="EE46" s="1">
        <f t="shared" ca="1" si="52"/>
        <v>120</v>
      </c>
      <c r="EF46" s="1">
        <f t="shared" ca="1" si="52"/>
        <v>120</v>
      </c>
      <c r="EG46" s="1">
        <f t="shared" ca="1" si="52"/>
        <v>120</v>
      </c>
      <c r="EH46" s="1">
        <f t="shared" ca="1" si="52"/>
        <v>120</v>
      </c>
      <c r="EI46" s="1">
        <f t="shared" ca="1" si="52"/>
        <v>120</v>
      </c>
      <c r="EJ46" s="1">
        <f t="shared" ca="1" si="52"/>
        <v>120</v>
      </c>
      <c r="EK46" s="1">
        <f t="shared" ca="1" si="52"/>
        <v>120</v>
      </c>
      <c r="EL46" s="1">
        <f t="shared" ca="1" si="52"/>
        <v>120</v>
      </c>
      <c r="EM46" s="1">
        <f t="shared" ca="1" si="52"/>
        <v>120</v>
      </c>
      <c r="EN46" s="1">
        <f t="shared" ca="1" si="52"/>
        <v>120</v>
      </c>
      <c r="EO46" s="1">
        <f t="shared" ca="1" si="52"/>
        <v>120</v>
      </c>
      <c r="EP46" s="1">
        <f t="shared" ca="1" si="52"/>
        <v>120</v>
      </c>
      <c r="EQ46" s="1">
        <f t="shared" ca="1" si="52"/>
        <v>120</v>
      </c>
      <c r="ER46" s="1">
        <f t="shared" ca="1" si="52"/>
        <v>120</v>
      </c>
      <c r="ES46" s="1">
        <f t="shared" ca="1" si="52"/>
        <v>120</v>
      </c>
      <c r="ET46" s="1">
        <f t="shared" ca="1" si="52"/>
        <v>120</v>
      </c>
      <c r="EU46" s="1">
        <f t="shared" ca="1" si="52"/>
        <v>120</v>
      </c>
      <c r="EV46" s="1">
        <f t="shared" ca="1" si="52"/>
        <v>120</v>
      </c>
      <c r="EW46" s="1">
        <f t="shared" ca="1" si="52"/>
        <v>120</v>
      </c>
      <c r="EX46" s="1">
        <f t="shared" ca="1" si="52"/>
        <v>120</v>
      </c>
      <c r="EY46" s="1">
        <f t="shared" ca="1" si="52"/>
        <v>120</v>
      </c>
      <c r="EZ46" s="1">
        <f t="shared" ca="1" si="52"/>
        <v>120</v>
      </c>
      <c r="FA46" s="1">
        <f t="shared" ca="1" si="52"/>
        <v>120</v>
      </c>
      <c r="FB46" s="1">
        <f t="shared" ca="1" si="52"/>
        <v>120</v>
      </c>
      <c r="FC46" s="1">
        <f t="shared" ca="1" si="52"/>
        <v>120</v>
      </c>
      <c r="FD46" s="1">
        <f t="shared" ca="1" si="52"/>
        <v>120</v>
      </c>
      <c r="FE46" s="1">
        <f t="shared" ca="1" si="52"/>
        <v>120</v>
      </c>
      <c r="FF46" s="1">
        <f t="shared" ca="1" si="52"/>
        <v>120</v>
      </c>
      <c r="FG46" s="1">
        <f t="shared" ca="1" si="52"/>
        <v>120</v>
      </c>
      <c r="FH46" s="1">
        <f t="shared" ca="1" si="52"/>
        <v>120</v>
      </c>
      <c r="FI46" s="1">
        <f t="shared" ca="1" si="52"/>
        <v>120</v>
      </c>
      <c r="FJ46" s="1">
        <f t="shared" ca="1" si="52"/>
        <v>120</v>
      </c>
      <c r="FK46" s="1">
        <f t="shared" ca="1" si="52"/>
        <v>120</v>
      </c>
      <c r="FL46" s="1">
        <f t="shared" ca="1" si="52"/>
        <v>120</v>
      </c>
      <c r="FM46" s="1">
        <f t="shared" ca="1" si="52"/>
        <v>120</v>
      </c>
      <c r="FN46" s="1">
        <f t="shared" ca="1" si="52"/>
        <v>120</v>
      </c>
      <c r="FO46" s="1">
        <f t="shared" ca="1" si="52"/>
        <v>120</v>
      </c>
      <c r="FP46" s="1">
        <f t="shared" ca="1" si="52"/>
        <v>120</v>
      </c>
      <c r="FQ46" s="1">
        <f t="shared" ca="1" si="52"/>
        <v>120</v>
      </c>
      <c r="FR46" s="1">
        <f t="shared" ca="1" si="52"/>
        <v>120</v>
      </c>
      <c r="FS46" s="1">
        <f t="shared" ca="1" si="52"/>
        <v>120</v>
      </c>
      <c r="FT46" s="1">
        <f t="shared" ref="FT46:GU46" ca="1" si="53">IF(FS$65&lt;=0,FS46,IF(FS89,RANDBETWEEN(1,FT$43)+FS46,FS46))</f>
        <v>120</v>
      </c>
      <c r="FU46" s="1">
        <f t="shared" ca="1" si="53"/>
        <v>120</v>
      </c>
      <c r="FV46" s="1">
        <f t="shared" ca="1" si="53"/>
        <v>120</v>
      </c>
      <c r="FW46" s="1">
        <f t="shared" ca="1" si="53"/>
        <v>120</v>
      </c>
      <c r="FX46" s="1">
        <f t="shared" ca="1" si="53"/>
        <v>120</v>
      </c>
      <c r="FY46" s="1">
        <f t="shared" ca="1" si="53"/>
        <v>120</v>
      </c>
      <c r="FZ46" s="1">
        <f t="shared" ca="1" si="53"/>
        <v>120</v>
      </c>
      <c r="GA46" s="1">
        <f t="shared" ca="1" si="53"/>
        <v>120</v>
      </c>
      <c r="GB46" s="1">
        <f t="shared" ca="1" si="53"/>
        <v>120</v>
      </c>
      <c r="GC46" s="1">
        <f t="shared" ca="1" si="53"/>
        <v>120</v>
      </c>
      <c r="GD46" s="1">
        <f t="shared" ca="1" si="53"/>
        <v>120</v>
      </c>
      <c r="GE46" s="1">
        <f t="shared" ca="1" si="53"/>
        <v>120</v>
      </c>
      <c r="GF46" s="1">
        <f t="shared" ca="1" si="53"/>
        <v>120</v>
      </c>
      <c r="GG46" s="1">
        <f t="shared" ca="1" si="53"/>
        <v>120</v>
      </c>
      <c r="GH46" s="1">
        <f t="shared" ca="1" si="53"/>
        <v>120</v>
      </c>
      <c r="GI46" s="1">
        <f t="shared" ca="1" si="53"/>
        <v>120</v>
      </c>
      <c r="GJ46" s="1">
        <f t="shared" ca="1" si="53"/>
        <v>120</v>
      </c>
      <c r="GK46" s="1">
        <f t="shared" ca="1" si="53"/>
        <v>120</v>
      </c>
      <c r="GL46" s="1">
        <f t="shared" ca="1" si="53"/>
        <v>120</v>
      </c>
      <c r="GM46" s="1">
        <f t="shared" ca="1" si="53"/>
        <v>120</v>
      </c>
      <c r="GN46" s="1">
        <f t="shared" ca="1" si="53"/>
        <v>120</v>
      </c>
      <c r="GO46" s="1">
        <f t="shared" ca="1" si="53"/>
        <v>120</v>
      </c>
      <c r="GP46" s="1">
        <f t="shared" ca="1" si="53"/>
        <v>120</v>
      </c>
      <c r="GQ46" s="1">
        <f t="shared" ca="1" si="53"/>
        <v>120</v>
      </c>
      <c r="GR46" s="1">
        <f t="shared" ca="1" si="53"/>
        <v>120</v>
      </c>
      <c r="GS46" s="1">
        <f t="shared" ca="1" si="53"/>
        <v>120</v>
      </c>
      <c r="GT46" s="1">
        <f t="shared" ca="1" si="53"/>
        <v>120</v>
      </c>
      <c r="GU46" s="1">
        <f t="shared" ca="1" si="53"/>
        <v>120</v>
      </c>
    </row>
    <row r="47" spans="4:203">
      <c r="I47" s="89">
        <f t="shared" si="31"/>
        <v>0</v>
      </c>
      <c r="J47" s="90" t="str">
        <f t="shared" si="32"/>
        <v>00</v>
      </c>
      <c r="K47" s="1" t="str">
        <f t="shared" si="33"/>
        <v>00000000</v>
      </c>
      <c r="L47" s="90" t="str">
        <f t="shared" si="34"/>
        <v>00000000</v>
      </c>
      <c r="M47" s="1">
        <f t="shared" si="39"/>
        <v>10</v>
      </c>
      <c r="N47" s="1" t="str">
        <f t="shared" si="35"/>
        <v>000756</v>
      </c>
      <c r="R47" s="90" t="str">
        <f t="shared" si="36"/>
        <v>560700</v>
      </c>
      <c r="T47" s="60">
        <f t="shared" si="23"/>
        <v>40</v>
      </c>
      <c r="U47" s="123">
        <f t="shared" si="10"/>
        <v>252.18221281347036</v>
      </c>
      <c r="V47" s="62">
        <f t="shared" si="37"/>
        <v>15373</v>
      </c>
      <c r="W47" s="59">
        <f t="shared" si="38"/>
        <v>40</v>
      </c>
      <c r="BX47" s="1">
        <f t="shared" ca="1" si="46"/>
        <v>160</v>
      </c>
      <c r="BY47" s="1">
        <f t="shared" ref="BY47:DG47" ca="1" si="54">IF(BX$65&lt;=0,BX47,IF(BX90,RANDBETWEEN(1,BY$43)+BX47,BX47))</f>
        <v>160</v>
      </c>
      <c r="BZ47" s="1">
        <f t="shared" ca="1" si="54"/>
        <v>160</v>
      </c>
      <c r="CA47" s="1">
        <f t="shared" ca="1" si="54"/>
        <v>160</v>
      </c>
      <c r="CB47" s="1">
        <f t="shared" ca="1" si="54"/>
        <v>160</v>
      </c>
      <c r="CC47" s="1">
        <f t="shared" ca="1" si="54"/>
        <v>160</v>
      </c>
      <c r="CD47" s="1">
        <f t="shared" ca="1" si="54"/>
        <v>160</v>
      </c>
      <c r="CE47" s="1">
        <f t="shared" ca="1" si="54"/>
        <v>160</v>
      </c>
      <c r="CF47" s="1">
        <f t="shared" ca="1" si="54"/>
        <v>160</v>
      </c>
      <c r="CG47" s="1">
        <f t="shared" ca="1" si="54"/>
        <v>160</v>
      </c>
      <c r="CH47" s="1">
        <f t="shared" ca="1" si="54"/>
        <v>160</v>
      </c>
      <c r="CI47" s="1">
        <f t="shared" ca="1" si="54"/>
        <v>160</v>
      </c>
      <c r="CJ47" s="1">
        <f t="shared" ca="1" si="54"/>
        <v>160</v>
      </c>
      <c r="CK47" s="1">
        <f t="shared" ca="1" si="54"/>
        <v>160</v>
      </c>
      <c r="CL47" s="1">
        <f t="shared" ca="1" si="54"/>
        <v>160</v>
      </c>
      <c r="CM47" s="1">
        <f t="shared" ca="1" si="54"/>
        <v>160</v>
      </c>
      <c r="CN47" s="1">
        <f t="shared" ca="1" si="54"/>
        <v>160</v>
      </c>
      <c r="CO47" s="1">
        <f t="shared" ca="1" si="54"/>
        <v>160</v>
      </c>
      <c r="CP47" s="1">
        <f t="shared" ca="1" si="54"/>
        <v>160</v>
      </c>
      <c r="CQ47" s="1">
        <f t="shared" ca="1" si="54"/>
        <v>160</v>
      </c>
      <c r="CR47" s="1">
        <f t="shared" ca="1" si="54"/>
        <v>160</v>
      </c>
      <c r="CS47" s="1">
        <f t="shared" ca="1" si="54"/>
        <v>160</v>
      </c>
      <c r="CT47" s="1">
        <f t="shared" ca="1" si="54"/>
        <v>160</v>
      </c>
      <c r="CU47" s="1">
        <f t="shared" ca="1" si="54"/>
        <v>160</v>
      </c>
      <c r="CV47" s="1">
        <f t="shared" ca="1" si="54"/>
        <v>160</v>
      </c>
      <c r="CW47" s="1">
        <f t="shared" ca="1" si="54"/>
        <v>160</v>
      </c>
      <c r="CX47" s="1">
        <f t="shared" ca="1" si="54"/>
        <v>160</v>
      </c>
      <c r="CY47" s="1">
        <f t="shared" ca="1" si="54"/>
        <v>160</v>
      </c>
      <c r="CZ47" s="1">
        <f t="shared" ca="1" si="54"/>
        <v>160</v>
      </c>
      <c r="DA47" s="1">
        <f t="shared" ca="1" si="54"/>
        <v>160</v>
      </c>
      <c r="DB47" s="1">
        <f t="shared" ca="1" si="54"/>
        <v>160</v>
      </c>
      <c r="DC47" s="1">
        <f t="shared" ca="1" si="54"/>
        <v>160</v>
      </c>
      <c r="DD47" s="1">
        <f t="shared" ca="1" si="54"/>
        <v>160</v>
      </c>
      <c r="DE47" s="1">
        <f t="shared" ca="1" si="54"/>
        <v>160</v>
      </c>
      <c r="DF47" s="1">
        <f t="shared" ca="1" si="54"/>
        <v>160</v>
      </c>
      <c r="DG47" s="1">
        <f t="shared" ca="1" si="54"/>
        <v>160</v>
      </c>
      <c r="DH47" s="1">
        <f t="shared" ref="DH47:FS47" ca="1" si="55">IF(DG$65&lt;=0,DG47,IF(DG90,RANDBETWEEN(1,DH$43)+DG47,DG47))</f>
        <v>160</v>
      </c>
      <c r="DI47" s="1">
        <f t="shared" ca="1" si="55"/>
        <v>160</v>
      </c>
      <c r="DJ47" s="1">
        <f t="shared" ca="1" si="55"/>
        <v>160</v>
      </c>
      <c r="DK47" s="1">
        <f t="shared" ca="1" si="55"/>
        <v>160</v>
      </c>
      <c r="DL47" s="1">
        <f t="shared" ca="1" si="55"/>
        <v>160</v>
      </c>
      <c r="DM47" s="1">
        <f t="shared" ca="1" si="55"/>
        <v>160</v>
      </c>
      <c r="DN47" s="1">
        <f t="shared" ca="1" si="55"/>
        <v>160</v>
      </c>
      <c r="DO47" s="1">
        <f t="shared" ca="1" si="55"/>
        <v>160</v>
      </c>
      <c r="DP47" s="1">
        <f t="shared" ca="1" si="55"/>
        <v>160</v>
      </c>
      <c r="DQ47" s="1">
        <f t="shared" ca="1" si="55"/>
        <v>160</v>
      </c>
      <c r="DR47" s="1">
        <f t="shared" ca="1" si="55"/>
        <v>160</v>
      </c>
      <c r="DS47" s="1">
        <f t="shared" ca="1" si="55"/>
        <v>160</v>
      </c>
      <c r="DT47" s="1">
        <f t="shared" ca="1" si="55"/>
        <v>160</v>
      </c>
      <c r="DU47" s="1">
        <f t="shared" ca="1" si="55"/>
        <v>160</v>
      </c>
      <c r="DV47" s="1">
        <f t="shared" ca="1" si="55"/>
        <v>160</v>
      </c>
      <c r="DW47" s="1">
        <f t="shared" ca="1" si="55"/>
        <v>160</v>
      </c>
      <c r="DX47" s="1">
        <f t="shared" ca="1" si="55"/>
        <v>160</v>
      </c>
      <c r="DY47" s="1">
        <f t="shared" ca="1" si="55"/>
        <v>160</v>
      </c>
      <c r="DZ47" s="1">
        <f t="shared" ca="1" si="55"/>
        <v>160</v>
      </c>
      <c r="EA47" s="1">
        <f t="shared" ca="1" si="55"/>
        <v>160</v>
      </c>
      <c r="EB47" s="1">
        <f t="shared" ca="1" si="55"/>
        <v>160</v>
      </c>
      <c r="EC47" s="1">
        <f t="shared" ca="1" si="55"/>
        <v>160</v>
      </c>
      <c r="ED47" s="1">
        <f t="shared" ca="1" si="55"/>
        <v>160</v>
      </c>
      <c r="EE47" s="1">
        <f t="shared" ca="1" si="55"/>
        <v>160</v>
      </c>
      <c r="EF47" s="1">
        <f t="shared" ca="1" si="55"/>
        <v>160</v>
      </c>
      <c r="EG47" s="1">
        <f t="shared" ca="1" si="55"/>
        <v>160</v>
      </c>
      <c r="EH47" s="1">
        <f t="shared" ca="1" si="55"/>
        <v>160</v>
      </c>
      <c r="EI47" s="1">
        <f t="shared" ca="1" si="55"/>
        <v>160</v>
      </c>
      <c r="EJ47" s="1">
        <f t="shared" ca="1" si="55"/>
        <v>160</v>
      </c>
      <c r="EK47" s="1">
        <f t="shared" ca="1" si="55"/>
        <v>160</v>
      </c>
      <c r="EL47" s="1">
        <f t="shared" ca="1" si="55"/>
        <v>160</v>
      </c>
      <c r="EM47" s="1">
        <f t="shared" ca="1" si="55"/>
        <v>160</v>
      </c>
      <c r="EN47" s="1">
        <f t="shared" ca="1" si="55"/>
        <v>160</v>
      </c>
      <c r="EO47" s="1">
        <f t="shared" ca="1" si="55"/>
        <v>160</v>
      </c>
      <c r="EP47" s="1">
        <f t="shared" ca="1" si="55"/>
        <v>160</v>
      </c>
      <c r="EQ47" s="1">
        <f t="shared" ca="1" si="55"/>
        <v>160</v>
      </c>
      <c r="ER47" s="1">
        <f t="shared" ca="1" si="55"/>
        <v>160</v>
      </c>
      <c r="ES47" s="1">
        <f t="shared" ca="1" si="55"/>
        <v>160</v>
      </c>
      <c r="ET47" s="1">
        <f t="shared" ca="1" si="55"/>
        <v>160</v>
      </c>
      <c r="EU47" s="1">
        <f t="shared" ca="1" si="55"/>
        <v>160</v>
      </c>
      <c r="EV47" s="1">
        <f t="shared" ca="1" si="55"/>
        <v>160</v>
      </c>
      <c r="EW47" s="1">
        <f t="shared" ca="1" si="55"/>
        <v>160</v>
      </c>
      <c r="EX47" s="1">
        <f t="shared" ca="1" si="55"/>
        <v>160</v>
      </c>
      <c r="EY47" s="1">
        <f t="shared" ca="1" si="55"/>
        <v>160</v>
      </c>
      <c r="EZ47" s="1">
        <f t="shared" ca="1" si="55"/>
        <v>160</v>
      </c>
      <c r="FA47" s="1">
        <f t="shared" ca="1" si="55"/>
        <v>160</v>
      </c>
      <c r="FB47" s="1">
        <f t="shared" ca="1" si="55"/>
        <v>160</v>
      </c>
      <c r="FC47" s="1">
        <f t="shared" ca="1" si="55"/>
        <v>160</v>
      </c>
      <c r="FD47" s="1">
        <f t="shared" ca="1" si="55"/>
        <v>160</v>
      </c>
      <c r="FE47" s="1">
        <f t="shared" ca="1" si="55"/>
        <v>160</v>
      </c>
      <c r="FF47" s="1">
        <f t="shared" ca="1" si="55"/>
        <v>160</v>
      </c>
      <c r="FG47" s="1">
        <f t="shared" ca="1" si="55"/>
        <v>160</v>
      </c>
      <c r="FH47" s="1">
        <f t="shared" ca="1" si="55"/>
        <v>160</v>
      </c>
      <c r="FI47" s="1">
        <f t="shared" ca="1" si="55"/>
        <v>160</v>
      </c>
      <c r="FJ47" s="1">
        <f t="shared" ca="1" si="55"/>
        <v>160</v>
      </c>
      <c r="FK47" s="1">
        <f t="shared" ca="1" si="55"/>
        <v>160</v>
      </c>
      <c r="FL47" s="1">
        <f t="shared" ca="1" si="55"/>
        <v>160</v>
      </c>
      <c r="FM47" s="1">
        <f t="shared" ca="1" si="55"/>
        <v>160</v>
      </c>
      <c r="FN47" s="1">
        <f t="shared" ca="1" si="55"/>
        <v>160</v>
      </c>
      <c r="FO47" s="1">
        <f t="shared" ca="1" si="55"/>
        <v>160</v>
      </c>
      <c r="FP47" s="1">
        <f t="shared" ca="1" si="55"/>
        <v>160</v>
      </c>
      <c r="FQ47" s="1">
        <f t="shared" ca="1" si="55"/>
        <v>160</v>
      </c>
      <c r="FR47" s="1">
        <f t="shared" ca="1" si="55"/>
        <v>160</v>
      </c>
      <c r="FS47" s="1">
        <f t="shared" ca="1" si="55"/>
        <v>160</v>
      </c>
      <c r="FT47" s="1">
        <f t="shared" ref="FT47:GU47" ca="1" si="56">IF(FS$65&lt;=0,FS47,IF(FS90,RANDBETWEEN(1,FT$43)+FS47,FS47))</f>
        <v>160</v>
      </c>
      <c r="FU47" s="1">
        <f t="shared" ca="1" si="56"/>
        <v>160</v>
      </c>
      <c r="FV47" s="1">
        <f t="shared" ca="1" si="56"/>
        <v>160</v>
      </c>
      <c r="FW47" s="1">
        <f t="shared" ca="1" si="56"/>
        <v>160</v>
      </c>
      <c r="FX47" s="1">
        <f t="shared" ca="1" si="56"/>
        <v>160</v>
      </c>
      <c r="FY47" s="1">
        <f t="shared" ca="1" si="56"/>
        <v>160</v>
      </c>
      <c r="FZ47" s="1">
        <f t="shared" ca="1" si="56"/>
        <v>160</v>
      </c>
      <c r="GA47" s="1">
        <f t="shared" ca="1" si="56"/>
        <v>160</v>
      </c>
      <c r="GB47" s="1">
        <f t="shared" ca="1" si="56"/>
        <v>160</v>
      </c>
      <c r="GC47" s="1">
        <f t="shared" ca="1" si="56"/>
        <v>160</v>
      </c>
      <c r="GD47" s="1">
        <f t="shared" ca="1" si="56"/>
        <v>160</v>
      </c>
      <c r="GE47" s="1">
        <f t="shared" ca="1" si="56"/>
        <v>160</v>
      </c>
      <c r="GF47" s="1">
        <f t="shared" ca="1" si="56"/>
        <v>160</v>
      </c>
      <c r="GG47" s="1">
        <f t="shared" ca="1" si="56"/>
        <v>160</v>
      </c>
      <c r="GH47" s="1">
        <f t="shared" ca="1" si="56"/>
        <v>160</v>
      </c>
      <c r="GI47" s="1">
        <f t="shared" ca="1" si="56"/>
        <v>160</v>
      </c>
      <c r="GJ47" s="1">
        <f t="shared" ca="1" si="56"/>
        <v>160</v>
      </c>
      <c r="GK47" s="1">
        <f t="shared" ca="1" si="56"/>
        <v>160</v>
      </c>
      <c r="GL47" s="1">
        <f t="shared" ca="1" si="56"/>
        <v>160</v>
      </c>
      <c r="GM47" s="1">
        <f t="shared" ca="1" si="56"/>
        <v>160</v>
      </c>
      <c r="GN47" s="1">
        <f t="shared" ca="1" si="56"/>
        <v>160</v>
      </c>
      <c r="GO47" s="1">
        <f t="shared" ca="1" si="56"/>
        <v>160</v>
      </c>
      <c r="GP47" s="1">
        <f t="shared" ca="1" si="56"/>
        <v>160</v>
      </c>
      <c r="GQ47" s="1">
        <f t="shared" ca="1" si="56"/>
        <v>160</v>
      </c>
      <c r="GR47" s="1">
        <f t="shared" ca="1" si="56"/>
        <v>160</v>
      </c>
      <c r="GS47" s="1">
        <f t="shared" ca="1" si="56"/>
        <v>160</v>
      </c>
      <c r="GT47" s="1">
        <f t="shared" ca="1" si="56"/>
        <v>160</v>
      </c>
      <c r="GU47" s="1">
        <f t="shared" ca="1" si="56"/>
        <v>160</v>
      </c>
    </row>
    <row r="48" spans="4:203">
      <c r="I48" s="89">
        <f t="shared" si="31"/>
        <v>0</v>
      </c>
      <c r="J48" s="90" t="str">
        <f t="shared" si="32"/>
        <v>00</v>
      </c>
      <c r="K48" s="1" t="str">
        <f>IFERROR(DEC2HEX(F16,8),"00000000")</f>
        <v>00000000</v>
      </c>
      <c r="L48" s="90" t="str">
        <f t="shared" si="34"/>
        <v>00000000</v>
      </c>
      <c r="M48" s="1">
        <f t="shared" si="39"/>
        <v>11</v>
      </c>
      <c r="N48" s="1" t="str">
        <f t="shared" si="35"/>
        <v>00087F</v>
      </c>
      <c r="R48" s="90" t="str">
        <f t="shared" si="36"/>
        <v>7F0800</v>
      </c>
      <c r="T48" s="60">
        <f t="shared" si="23"/>
        <v>41</v>
      </c>
      <c r="U48" s="123">
        <f t="shared" si="10"/>
        <v>261.72809373474678</v>
      </c>
      <c r="V48" s="62">
        <f t="shared" si="37"/>
        <v>15955</v>
      </c>
      <c r="W48" s="59">
        <f t="shared" si="38"/>
        <v>41</v>
      </c>
      <c r="BX48" s="1">
        <f t="shared" ca="1" si="46"/>
        <v>124</v>
      </c>
      <c r="BY48" s="1">
        <f t="shared" ref="BY48:DG48" ca="1" si="57">IF(BX$65&lt;=0,BX48,IF(BX91,RANDBETWEEN(1,BY$43)+BX48,BX48))</f>
        <v>124</v>
      </c>
      <c r="BZ48" s="1">
        <f t="shared" ca="1" si="57"/>
        <v>124</v>
      </c>
      <c r="CA48" s="1">
        <f t="shared" ca="1" si="57"/>
        <v>124</v>
      </c>
      <c r="CB48" s="1">
        <f t="shared" ca="1" si="57"/>
        <v>124</v>
      </c>
      <c r="CC48" s="1">
        <f t="shared" ca="1" si="57"/>
        <v>124</v>
      </c>
      <c r="CD48" s="1">
        <f t="shared" ca="1" si="57"/>
        <v>124</v>
      </c>
      <c r="CE48" s="1">
        <f t="shared" ca="1" si="57"/>
        <v>124</v>
      </c>
      <c r="CF48" s="1">
        <f t="shared" ca="1" si="57"/>
        <v>124</v>
      </c>
      <c r="CG48" s="1">
        <f t="shared" ca="1" si="57"/>
        <v>124</v>
      </c>
      <c r="CH48" s="1">
        <f t="shared" ca="1" si="57"/>
        <v>124</v>
      </c>
      <c r="CI48" s="1">
        <f t="shared" ca="1" si="57"/>
        <v>124</v>
      </c>
      <c r="CJ48" s="1">
        <f t="shared" ca="1" si="57"/>
        <v>124</v>
      </c>
      <c r="CK48" s="1">
        <f t="shared" ca="1" si="57"/>
        <v>124</v>
      </c>
      <c r="CL48" s="1">
        <f t="shared" ca="1" si="57"/>
        <v>124</v>
      </c>
      <c r="CM48" s="1">
        <f t="shared" ca="1" si="57"/>
        <v>124</v>
      </c>
      <c r="CN48" s="1">
        <f t="shared" ca="1" si="57"/>
        <v>124</v>
      </c>
      <c r="CO48" s="1">
        <f t="shared" ca="1" si="57"/>
        <v>124</v>
      </c>
      <c r="CP48" s="1">
        <f t="shared" ca="1" si="57"/>
        <v>124</v>
      </c>
      <c r="CQ48" s="1">
        <f t="shared" ca="1" si="57"/>
        <v>124</v>
      </c>
      <c r="CR48" s="1">
        <f t="shared" ca="1" si="57"/>
        <v>124</v>
      </c>
      <c r="CS48" s="1">
        <f t="shared" ca="1" si="57"/>
        <v>124</v>
      </c>
      <c r="CT48" s="1">
        <f t="shared" ca="1" si="57"/>
        <v>124</v>
      </c>
      <c r="CU48" s="1">
        <f t="shared" ca="1" si="57"/>
        <v>124</v>
      </c>
      <c r="CV48" s="1">
        <f t="shared" ca="1" si="57"/>
        <v>124</v>
      </c>
      <c r="CW48" s="1">
        <f t="shared" ca="1" si="57"/>
        <v>124</v>
      </c>
      <c r="CX48" s="1">
        <f t="shared" ca="1" si="57"/>
        <v>124</v>
      </c>
      <c r="CY48" s="1">
        <f t="shared" ca="1" si="57"/>
        <v>124</v>
      </c>
      <c r="CZ48" s="1">
        <f t="shared" ca="1" si="57"/>
        <v>124</v>
      </c>
      <c r="DA48" s="1">
        <f t="shared" ca="1" si="57"/>
        <v>124</v>
      </c>
      <c r="DB48" s="1">
        <f t="shared" ca="1" si="57"/>
        <v>124</v>
      </c>
      <c r="DC48" s="1">
        <f t="shared" ca="1" si="57"/>
        <v>124</v>
      </c>
      <c r="DD48" s="1">
        <f t="shared" ca="1" si="57"/>
        <v>124</v>
      </c>
      <c r="DE48" s="1">
        <f t="shared" ca="1" si="57"/>
        <v>124</v>
      </c>
      <c r="DF48" s="1">
        <f t="shared" ca="1" si="57"/>
        <v>124</v>
      </c>
      <c r="DG48" s="1">
        <f t="shared" ca="1" si="57"/>
        <v>124</v>
      </c>
      <c r="DH48" s="1">
        <f t="shared" ref="DH48:FS48" ca="1" si="58">IF(DG$65&lt;=0,DG48,IF(DG91,RANDBETWEEN(1,DH$43)+DG48,DG48))</f>
        <v>124</v>
      </c>
      <c r="DI48" s="1">
        <f t="shared" ca="1" si="58"/>
        <v>124</v>
      </c>
      <c r="DJ48" s="1">
        <f t="shared" ca="1" si="58"/>
        <v>124</v>
      </c>
      <c r="DK48" s="1">
        <f t="shared" ca="1" si="58"/>
        <v>124</v>
      </c>
      <c r="DL48" s="1">
        <f t="shared" ca="1" si="58"/>
        <v>124</v>
      </c>
      <c r="DM48" s="1">
        <f t="shared" ca="1" si="58"/>
        <v>124</v>
      </c>
      <c r="DN48" s="1">
        <f t="shared" ca="1" si="58"/>
        <v>124</v>
      </c>
      <c r="DO48" s="1">
        <f t="shared" ca="1" si="58"/>
        <v>124</v>
      </c>
      <c r="DP48" s="1">
        <f t="shared" ca="1" si="58"/>
        <v>124</v>
      </c>
      <c r="DQ48" s="1">
        <f t="shared" ca="1" si="58"/>
        <v>124</v>
      </c>
      <c r="DR48" s="1">
        <f t="shared" ca="1" si="58"/>
        <v>124</v>
      </c>
      <c r="DS48" s="1">
        <f t="shared" ca="1" si="58"/>
        <v>124</v>
      </c>
      <c r="DT48" s="1">
        <f t="shared" ca="1" si="58"/>
        <v>124</v>
      </c>
      <c r="DU48" s="1">
        <f t="shared" ca="1" si="58"/>
        <v>124</v>
      </c>
      <c r="DV48" s="1">
        <f t="shared" ca="1" si="58"/>
        <v>124</v>
      </c>
      <c r="DW48" s="1">
        <f t="shared" ca="1" si="58"/>
        <v>124</v>
      </c>
      <c r="DX48" s="1">
        <f t="shared" ca="1" si="58"/>
        <v>124</v>
      </c>
      <c r="DY48" s="1">
        <f t="shared" ca="1" si="58"/>
        <v>124</v>
      </c>
      <c r="DZ48" s="1">
        <f t="shared" ca="1" si="58"/>
        <v>124</v>
      </c>
      <c r="EA48" s="1">
        <f t="shared" ca="1" si="58"/>
        <v>124</v>
      </c>
      <c r="EB48" s="1">
        <f t="shared" ca="1" si="58"/>
        <v>124</v>
      </c>
      <c r="EC48" s="1">
        <f t="shared" ca="1" si="58"/>
        <v>124</v>
      </c>
      <c r="ED48" s="1">
        <f t="shared" ca="1" si="58"/>
        <v>124</v>
      </c>
      <c r="EE48" s="1">
        <f t="shared" ca="1" si="58"/>
        <v>124</v>
      </c>
      <c r="EF48" s="1">
        <f t="shared" ca="1" si="58"/>
        <v>124</v>
      </c>
      <c r="EG48" s="1">
        <f t="shared" ca="1" si="58"/>
        <v>124</v>
      </c>
      <c r="EH48" s="1">
        <f t="shared" ca="1" si="58"/>
        <v>124</v>
      </c>
      <c r="EI48" s="1">
        <f t="shared" ca="1" si="58"/>
        <v>124</v>
      </c>
      <c r="EJ48" s="1">
        <f t="shared" ca="1" si="58"/>
        <v>124</v>
      </c>
      <c r="EK48" s="1">
        <f t="shared" ca="1" si="58"/>
        <v>124</v>
      </c>
      <c r="EL48" s="1">
        <f t="shared" ca="1" si="58"/>
        <v>124</v>
      </c>
      <c r="EM48" s="1">
        <f t="shared" ca="1" si="58"/>
        <v>124</v>
      </c>
      <c r="EN48" s="1">
        <f t="shared" ca="1" si="58"/>
        <v>124</v>
      </c>
      <c r="EO48" s="1">
        <f t="shared" ca="1" si="58"/>
        <v>124</v>
      </c>
      <c r="EP48" s="1">
        <f t="shared" ca="1" si="58"/>
        <v>124</v>
      </c>
      <c r="EQ48" s="1">
        <f t="shared" ca="1" si="58"/>
        <v>124</v>
      </c>
      <c r="ER48" s="1">
        <f t="shared" ca="1" si="58"/>
        <v>124</v>
      </c>
      <c r="ES48" s="1">
        <f t="shared" ca="1" si="58"/>
        <v>124</v>
      </c>
      <c r="ET48" s="1">
        <f t="shared" ca="1" si="58"/>
        <v>124</v>
      </c>
      <c r="EU48" s="1">
        <f t="shared" ca="1" si="58"/>
        <v>124</v>
      </c>
      <c r="EV48" s="1">
        <f t="shared" ca="1" si="58"/>
        <v>124</v>
      </c>
      <c r="EW48" s="1">
        <f t="shared" ca="1" si="58"/>
        <v>124</v>
      </c>
      <c r="EX48" s="1">
        <f t="shared" ca="1" si="58"/>
        <v>124</v>
      </c>
      <c r="EY48" s="1">
        <f t="shared" ca="1" si="58"/>
        <v>124</v>
      </c>
      <c r="EZ48" s="1">
        <f t="shared" ca="1" si="58"/>
        <v>124</v>
      </c>
      <c r="FA48" s="1">
        <f t="shared" ca="1" si="58"/>
        <v>124</v>
      </c>
      <c r="FB48" s="1">
        <f t="shared" ca="1" si="58"/>
        <v>124</v>
      </c>
      <c r="FC48" s="1">
        <f t="shared" ca="1" si="58"/>
        <v>124</v>
      </c>
      <c r="FD48" s="1">
        <f t="shared" ca="1" si="58"/>
        <v>124</v>
      </c>
      <c r="FE48" s="1">
        <f t="shared" ca="1" si="58"/>
        <v>124</v>
      </c>
      <c r="FF48" s="1">
        <f t="shared" ca="1" si="58"/>
        <v>124</v>
      </c>
      <c r="FG48" s="1">
        <f t="shared" ca="1" si="58"/>
        <v>124</v>
      </c>
      <c r="FH48" s="1">
        <f t="shared" ca="1" si="58"/>
        <v>124</v>
      </c>
      <c r="FI48" s="1">
        <f t="shared" ca="1" si="58"/>
        <v>124</v>
      </c>
      <c r="FJ48" s="1">
        <f t="shared" ca="1" si="58"/>
        <v>124</v>
      </c>
      <c r="FK48" s="1">
        <f t="shared" ca="1" si="58"/>
        <v>124</v>
      </c>
      <c r="FL48" s="1">
        <f t="shared" ca="1" si="58"/>
        <v>124</v>
      </c>
      <c r="FM48" s="1">
        <f t="shared" ca="1" si="58"/>
        <v>124</v>
      </c>
      <c r="FN48" s="1">
        <f t="shared" ca="1" si="58"/>
        <v>124</v>
      </c>
      <c r="FO48" s="1">
        <f t="shared" ca="1" si="58"/>
        <v>124</v>
      </c>
      <c r="FP48" s="1">
        <f t="shared" ca="1" si="58"/>
        <v>124</v>
      </c>
      <c r="FQ48" s="1">
        <f t="shared" ca="1" si="58"/>
        <v>124</v>
      </c>
      <c r="FR48" s="1">
        <f t="shared" ca="1" si="58"/>
        <v>124</v>
      </c>
      <c r="FS48" s="1">
        <f t="shared" ca="1" si="58"/>
        <v>124</v>
      </c>
      <c r="FT48" s="1">
        <f t="shared" ref="FT48:GU48" ca="1" si="59">IF(FS$65&lt;=0,FS48,IF(FS91,RANDBETWEEN(1,FT$43)+FS48,FS48))</f>
        <v>124</v>
      </c>
      <c r="FU48" s="1">
        <f t="shared" ca="1" si="59"/>
        <v>124</v>
      </c>
      <c r="FV48" s="1">
        <f t="shared" ca="1" si="59"/>
        <v>124</v>
      </c>
      <c r="FW48" s="1">
        <f t="shared" ca="1" si="59"/>
        <v>124</v>
      </c>
      <c r="FX48" s="1">
        <f t="shared" ca="1" si="59"/>
        <v>124</v>
      </c>
      <c r="FY48" s="1">
        <f t="shared" ca="1" si="59"/>
        <v>124</v>
      </c>
      <c r="FZ48" s="1">
        <f t="shared" ca="1" si="59"/>
        <v>124</v>
      </c>
      <c r="GA48" s="1">
        <f t="shared" ca="1" si="59"/>
        <v>124</v>
      </c>
      <c r="GB48" s="1">
        <f t="shared" ca="1" si="59"/>
        <v>124</v>
      </c>
      <c r="GC48" s="1">
        <f t="shared" ca="1" si="59"/>
        <v>124</v>
      </c>
      <c r="GD48" s="1">
        <f t="shared" ca="1" si="59"/>
        <v>124</v>
      </c>
      <c r="GE48" s="1">
        <f t="shared" ca="1" si="59"/>
        <v>124</v>
      </c>
      <c r="GF48" s="1">
        <f t="shared" ca="1" si="59"/>
        <v>124</v>
      </c>
      <c r="GG48" s="1">
        <f t="shared" ca="1" si="59"/>
        <v>124</v>
      </c>
      <c r="GH48" s="1">
        <f t="shared" ca="1" si="59"/>
        <v>124</v>
      </c>
      <c r="GI48" s="1">
        <f t="shared" ca="1" si="59"/>
        <v>124</v>
      </c>
      <c r="GJ48" s="1">
        <f t="shared" ca="1" si="59"/>
        <v>124</v>
      </c>
      <c r="GK48" s="1">
        <f t="shared" ca="1" si="59"/>
        <v>124</v>
      </c>
      <c r="GL48" s="1">
        <f t="shared" ca="1" si="59"/>
        <v>124</v>
      </c>
      <c r="GM48" s="1">
        <f t="shared" ca="1" si="59"/>
        <v>124</v>
      </c>
      <c r="GN48" s="1">
        <f t="shared" ca="1" si="59"/>
        <v>124</v>
      </c>
      <c r="GO48" s="1">
        <f t="shared" ca="1" si="59"/>
        <v>124</v>
      </c>
      <c r="GP48" s="1">
        <f t="shared" ca="1" si="59"/>
        <v>124</v>
      </c>
      <c r="GQ48" s="1">
        <f t="shared" ca="1" si="59"/>
        <v>124</v>
      </c>
      <c r="GR48" s="1">
        <f t="shared" ca="1" si="59"/>
        <v>124</v>
      </c>
      <c r="GS48" s="1">
        <f t="shared" ca="1" si="59"/>
        <v>124</v>
      </c>
      <c r="GT48" s="1">
        <f t="shared" ca="1" si="59"/>
        <v>124</v>
      </c>
      <c r="GU48" s="1">
        <f t="shared" ca="1" si="59"/>
        <v>124</v>
      </c>
    </row>
    <row r="49" spans="9:203">
      <c r="I49" s="89">
        <f t="shared" si="31"/>
        <v>0</v>
      </c>
      <c r="J49" s="90" t="str">
        <f t="shared" si="32"/>
        <v>00</v>
      </c>
      <c r="K49" s="1" t="str">
        <f>IFERROR(DEC2HEX(F17,8),"00000000")</f>
        <v>00000000</v>
      </c>
      <c r="L49" s="90" t="str">
        <f t="shared" si="34"/>
        <v>00000000</v>
      </c>
      <c r="M49" s="1">
        <f t="shared" si="39"/>
        <v>12</v>
      </c>
      <c r="N49" s="1" t="str">
        <f t="shared" si="35"/>
        <v>0009B5</v>
      </c>
      <c r="R49" s="90" t="str">
        <f t="shared" si="36"/>
        <v>B50900</v>
      </c>
      <c r="T49" s="60">
        <f t="shared" si="23"/>
        <v>42</v>
      </c>
      <c r="U49" s="123">
        <f t="shared" si="10"/>
        <v>271.39110933313015</v>
      </c>
      <c r="V49" s="62">
        <f t="shared" si="37"/>
        <v>16544</v>
      </c>
      <c r="W49" s="59">
        <f t="shared" si="38"/>
        <v>42</v>
      </c>
      <c r="BX49" s="1">
        <f t="shared" ca="1" si="46"/>
        <v>121</v>
      </c>
      <c r="BY49" s="1">
        <f t="shared" ref="BY49:DG49" ca="1" si="60">IF(BX$65&lt;=0,BX49,IF(BX92,RANDBETWEEN(1,BY$43)+BX49,BX49))</f>
        <v>121</v>
      </c>
      <c r="BZ49" s="1">
        <f t="shared" ca="1" si="60"/>
        <v>121</v>
      </c>
      <c r="CA49" s="1">
        <f t="shared" ca="1" si="60"/>
        <v>121</v>
      </c>
      <c r="CB49" s="1">
        <f t="shared" ca="1" si="60"/>
        <v>121</v>
      </c>
      <c r="CC49" s="1">
        <f t="shared" ca="1" si="60"/>
        <v>121</v>
      </c>
      <c r="CD49" s="1">
        <f t="shared" ca="1" si="60"/>
        <v>121</v>
      </c>
      <c r="CE49" s="1">
        <f t="shared" ca="1" si="60"/>
        <v>121</v>
      </c>
      <c r="CF49" s="1">
        <f t="shared" ca="1" si="60"/>
        <v>121</v>
      </c>
      <c r="CG49" s="1">
        <f t="shared" ca="1" si="60"/>
        <v>121</v>
      </c>
      <c r="CH49" s="1">
        <f t="shared" ca="1" si="60"/>
        <v>121</v>
      </c>
      <c r="CI49" s="1">
        <f t="shared" ca="1" si="60"/>
        <v>121</v>
      </c>
      <c r="CJ49" s="1">
        <f t="shared" ca="1" si="60"/>
        <v>121</v>
      </c>
      <c r="CK49" s="1">
        <f t="shared" ca="1" si="60"/>
        <v>121</v>
      </c>
      <c r="CL49" s="1">
        <f t="shared" ca="1" si="60"/>
        <v>121</v>
      </c>
      <c r="CM49" s="1">
        <f t="shared" ca="1" si="60"/>
        <v>121</v>
      </c>
      <c r="CN49" s="1">
        <f t="shared" ca="1" si="60"/>
        <v>121</v>
      </c>
      <c r="CO49" s="1">
        <f t="shared" ca="1" si="60"/>
        <v>121</v>
      </c>
      <c r="CP49" s="1">
        <f t="shared" ca="1" si="60"/>
        <v>121</v>
      </c>
      <c r="CQ49" s="1">
        <f t="shared" ca="1" si="60"/>
        <v>121</v>
      </c>
      <c r="CR49" s="1">
        <f t="shared" ca="1" si="60"/>
        <v>121</v>
      </c>
      <c r="CS49" s="1">
        <f t="shared" ca="1" si="60"/>
        <v>121</v>
      </c>
      <c r="CT49" s="1">
        <f t="shared" ca="1" si="60"/>
        <v>121</v>
      </c>
      <c r="CU49" s="1">
        <f t="shared" ca="1" si="60"/>
        <v>121</v>
      </c>
      <c r="CV49" s="1">
        <f t="shared" ca="1" si="60"/>
        <v>121</v>
      </c>
      <c r="CW49" s="1">
        <f t="shared" ca="1" si="60"/>
        <v>121</v>
      </c>
      <c r="CX49" s="1">
        <f t="shared" ca="1" si="60"/>
        <v>121</v>
      </c>
      <c r="CY49" s="1">
        <f t="shared" ca="1" si="60"/>
        <v>121</v>
      </c>
      <c r="CZ49" s="1">
        <f t="shared" ca="1" si="60"/>
        <v>121</v>
      </c>
      <c r="DA49" s="1">
        <f t="shared" ca="1" si="60"/>
        <v>121</v>
      </c>
      <c r="DB49" s="1">
        <f t="shared" ca="1" si="60"/>
        <v>121</v>
      </c>
      <c r="DC49" s="1">
        <f t="shared" ca="1" si="60"/>
        <v>121</v>
      </c>
      <c r="DD49" s="1">
        <f t="shared" ca="1" si="60"/>
        <v>121</v>
      </c>
      <c r="DE49" s="1">
        <f t="shared" ca="1" si="60"/>
        <v>121</v>
      </c>
      <c r="DF49" s="1">
        <f t="shared" ca="1" si="60"/>
        <v>121</v>
      </c>
      <c r="DG49" s="1">
        <f t="shared" ca="1" si="60"/>
        <v>121</v>
      </c>
      <c r="DH49" s="1">
        <f t="shared" ref="DH49:FS49" ca="1" si="61">IF(DG$65&lt;=0,DG49,IF(DG92,RANDBETWEEN(1,DH$43)+DG49,DG49))</f>
        <v>121</v>
      </c>
      <c r="DI49" s="1">
        <f t="shared" ca="1" si="61"/>
        <v>121</v>
      </c>
      <c r="DJ49" s="1">
        <f t="shared" ca="1" si="61"/>
        <v>121</v>
      </c>
      <c r="DK49" s="1">
        <f t="shared" ca="1" si="61"/>
        <v>121</v>
      </c>
      <c r="DL49" s="1">
        <f t="shared" ca="1" si="61"/>
        <v>121</v>
      </c>
      <c r="DM49" s="1">
        <f t="shared" ca="1" si="61"/>
        <v>121</v>
      </c>
      <c r="DN49" s="1">
        <f t="shared" ca="1" si="61"/>
        <v>121</v>
      </c>
      <c r="DO49" s="1">
        <f t="shared" ca="1" si="61"/>
        <v>121</v>
      </c>
      <c r="DP49" s="1">
        <f t="shared" ca="1" si="61"/>
        <v>121</v>
      </c>
      <c r="DQ49" s="1">
        <f t="shared" ca="1" si="61"/>
        <v>121</v>
      </c>
      <c r="DR49" s="1">
        <f t="shared" ca="1" si="61"/>
        <v>121</v>
      </c>
      <c r="DS49" s="1">
        <f t="shared" ca="1" si="61"/>
        <v>121</v>
      </c>
      <c r="DT49" s="1">
        <f t="shared" ca="1" si="61"/>
        <v>121</v>
      </c>
      <c r="DU49" s="1">
        <f t="shared" ca="1" si="61"/>
        <v>121</v>
      </c>
      <c r="DV49" s="1">
        <f t="shared" ca="1" si="61"/>
        <v>121</v>
      </c>
      <c r="DW49" s="1">
        <f t="shared" ca="1" si="61"/>
        <v>121</v>
      </c>
      <c r="DX49" s="1">
        <f t="shared" ca="1" si="61"/>
        <v>121</v>
      </c>
      <c r="DY49" s="1">
        <f t="shared" ca="1" si="61"/>
        <v>121</v>
      </c>
      <c r="DZ49" s="1">
        <f t="shared" ca="1" si="61"/>
        <v>121</v>
      </c>
      <c r="EA49" s="1">
        <f t="shared" ca="1" si="61"/>
        <v>121</v>
      </c>
      <c r="EB49" s="1">
        <f t="shared" ca="1" si="61"/>
        <v>121</v>
      </c>
      <c r="EC49" s="1">
        <f t="shared" ca="1" si="61"/>
        <v>121</v>
      </c>
      <c r="ED49" s="1">
        <f t="shared" ca="1" si="61"/>
        <v>121</v>
      </c>
      <c r="EE49" s="1">
        <f t="shared" ca="1" si="61"/>
        <v>121</v>
      </c>
      <c r="EF49" s="1">
        <f t="shared" ca="1" si="61"/>
        <v>121</v>
      </c>
      <c r="EG49" s="1">
        <f t="shared" ca="1" si="61"/>
        <v>121</v>
      </c>
      <c r="EH49" s="1">
        <f t="shared" ca="1" si="61"/>
        <v>121</v>
      </c>
      <c r="EI49" s="1">
        <f t="shared" ca="1" si="61"/>
        <v>121</v>
      </c>
      <c r="EJ49" s="1">
        <f t="shared" ca="1" si="61"/>
        <v>121</v>
      </c>
      <c r="EK49" s="1">
        <f t="shared" ca="1" si="61"/>
        <v>121</v>
      </c>
      <c r="EL49" s="1">
        <f t="shared" ca="1" si="61"/>
        <v>121</v>
      </c>
      <c r="EM49" s="1">
        <f t="shared" ca="1" si="61"/>
        <v>121</v>
      </c>
      <c r="EN49" s="1">
        <f t="shared" ca="1" si="61"/>
        <v>121</v>
      </c>
      <c r="EO49" s="1">
        <f t="shared" ca="1" si="61"/>
        <v>121</v>
      </c>
      <c r="EP49" s="1">
        <f t="shared" ca="1" si="61"/>
        <v>121</v>
      </c>
      <c r="EQ49" s="1">
        <f t="shared" ca="1" si="61"/>
        <v>121</v>
      </c>
      <c r="ER49" s="1">
        <f t="shared" ca="1" si="61"/>
        <v>121</v>
      </c>
      <c r="ES49" s="1">
        <f t="shared" ca="1" si="61"/>
        <v>121</v>
      </c>
      <c r="ET49" s="1">
        <f t="shared" ca="1" si="61"/>
        <v>121</v>
      </c>
      <c r="EU49" s="1">
        <f t="shared" ca="1" si="61"/>
        <v>121</v>
      </c>
      <c r="EV49" s="1">
        <f t="shared" ca="1" si="61"/>
        <v>121</v>
      </c>
      <c r="EW49" s="1">
        <f t="shared" ca="1" si="61"/>
        <v>121</v>
      </c>
      <c r="EX49" s="1">
        <f t="shared" ca="1" si="61"/>
        <v>121</v>
      </c>
      <c r="EY49" s="1">
        <f t="shared" ca="1" si="61"/>
        <v>121</v>
      </c>
      <c r="EZ49" s="1">
        <f t="shared" ca="1" si="61"/>
        <v>121</v>
      </c>
      <c r="FA49" s="1">
        <f t="shared" ca="1" si="61"/>
        <v>121</v>
      </c>
      <c r="FB49" s="1">
        <f t="shared" ca="1" si="61"/>
        <v>121</v>
      </c>
      <c r="FC49" s="1">
        <f t="shared" ca="1" si="61"/>
        <v>121</v>
      </c>
      <c r="FD49" s="1">
        <f t="shared" ca="1" si="61"/>
        <v>121</v>
      </c>
      <c r="FE49" s="1">
        <f t="shared" ca="1" si="61"/>
        <v>121</v>
      </c>
      <c r="FF49" s="1">
        <f t="shared" ca="1" si="61"/>
        <v>121</v>
      </c>
      <c r="FG49" s="1">
        <f t="shared" ca="1" si="61"/>
        <v>121</v>
      </c>
      <c r="FH49" s="1">
        <f t="shared" ca="1" si="61"/>
        <v>121</v>
      </c>
      <c r="FI49" s="1">
        <f t="shared" ca="1" si="61"/>
        <v>121</v>
      </c>
      <c r="FJ49" s="1">
        <f t="shared" ca="1" si="61"/>
        <v>121</v>
      </c>
      <c r="FK49" s="1">
        <f t="shared" ca="1" si="61"/>
        <v>121</v>
      </c>
      <c r="FL49" s="1">
        <f t="shared" ca="1" si="61"/>
        <v>121</v>
      </c>
      <c r="FM49" s="1">
        <f t="shared" ca="1" si="61"/>
        <v>121</v>
      </c>
      <c r="FN49" s="1">
        <f t="shared" ca="1" si="61"/>
        <v>121</v>
      </c>
      <c r="FO49" s="1">
        <f t="shared" ca="1" si="61"/>
        <v>121</v>
      </c>
      <c r="FP49" s="1">
        <f t="shared" ca="1" si="61"/>
        <v>121</v>
      </c>
      <c r="FQ49" s="1">
        <f t="shared" ca="1" si="61"/>
        <v>121</v>
      </c>
      <c r="FR49" s="1">
        <f t="shared" ca="1" si="61"/>
        <v>121</v>
      </c>
      <c r="FS49" s="1">
        <f t="shared" ca="1" si="61"/>
        <v>121</v>
      </c>
      <c r="FT49" s="1">
        <f t="shared" ref="FT49:GU49" ca="1" si="62">IF(FS$65&lt;=0,FS49,IF(FS92,RANDBETWEEN(1,FT$43)+FS49,FS49))</f>
        <v>121</v>
      </c>
      <c r="FU49" s="1">
        <f t="shared" ca="1" si="62"/>
        <v>121</v>
      </c>
      <c r="FV49" s="1">
        <f t="shared" ca="1" si="62"/>
        <v>121</v>
      </c>
      <c r="FW49" s="1">
        <f t="shared" ca="1" si="62"/>
        <v>121</v>
      </c>
      <c r="FX49" s="1">
        <f t="shared" ca="1" si="62"/>
        <v>121</v>
      </c>
      <c r="FY49" s="1">
        <f t="shared" ca="1" si="62"/>
        <v>121</v>
      </c>
      <c r="FZ49" s="1">
        <f t="shared" ca="1" si="62"/>
        <v>121</v>
      </c>
      <c r="GA49" s="1">
        <f t="shared" ca="1" si="62"/>
        <v>121</v>
      </c>
      <c r="GB49" s="1">
        <f t="shared" ca="1" si="62"/>
        <v>121</v>
      </c>
      <c r="GC49" s="1">
        <f t="shared" ca="1" si="62"/>
        <v>121</v>
      </c>
      <c r="GD49" s="1">
        <f t="shared" ca="1" si="62"/>
        <v>121</v>
      </c>
      <c r="GE49" s="1">
        <f t="shared" ca="1" si="62"/>
        <v>121</v>
      </c>
      <c r="GF49" s="1">
        <f t="shared" ca="1" si="62"/>
        <v>121</v>
      </c>
      <c r="GG49" s="1">
        <f t="shared" ca="1" si="62"/>
        <v>121</v>
      </c>
      <c r="GH49" s="1">
        <f t="shared" ca="1" si="62"/>
        <v>121</v>
      </c>
      <c r="GI49" s="1">
        <f t="shared" ca="1" si="62"/>
        <v>121</v>
      </c>
      <c r="GJ49" s="1">
        <f t="shared" ca="1" si="62"/>
        <v>121</v>
      </c>
      <c r="GK49" s="1">
        <f t="shared" ca="1" si="62"/>
        <v>121</v>
      </c>
      <c r="GL49" s="1">
        <f t="shared" ca="1" si="62"/>
        <v>121</v>
      </c>
      <c r="GM49" s="1">
        <f t="shared" ca="1" si="62"/>
        <v>121</v>
      </c>
      <c r="GN49" s="1">
        <f t="shared" ca="1" si="62"/>
        <v>121</v>
      </c>
      <c r="GO49" s="1">
        <f t="shared" ca="1" si="62"/>
        <v>121</v>
      </c>
      <c r="GP49" s="1">
        <f t="shared" ca="1" si="62"/>
        <v>121</v>
      </c>
      <c r="GQ49" s="1">
        <f t="shared" ca="1" si="62"/>
        <v>121</v>
      </c>
      <c r="GR49" s="1">
        <f t="shared" ca="1" si="62"/>
        <v>121</v>
      </c>
      <c r="GS49" s="1">
        <f t="shared" ca="1" si="62"/>
        <v>121</v>
      </c>
      <c r="GT49" s="1">
        <f t="shared" ca="1" si="62"/>
        <v>121</v>
      </c>
      <c r="GU49" s="1">
        <f t="shared" ca="1" si="62"/>
        <v>121</v>
      </c>
    </row>
    <row r="50" spans="9:203">
      <c r="I50" s="89">
        <f t="shared" si="31"/>
        <v>57</v>
      </c>
      <c r="J50" s="90" t="str">
        <f t="shared" si="32"/>
        <v>E4</v>
      </c>
      <c r="K50" s="1" t="str">
        <f>IFERROR(DEC2HEX(F18,8),"00000000")</f>
        <v>0000EA60</v>
      </c>
      <c r="L50" s="90" t="str">
        <f t="shared" si="34"/>
        <v>60EA0000</v>
      </c>
      <c r="M50" s="1">
        <f t="shared" si="39"/>
        <v>13</v>
      </c>
      <c r="N50" s="1" t="str">
        <f t="shared" si="35"/>
        <v>000AF8</v>
      </c>
      <c r="R50" s="90" t="str">
        <f t="shared" si="36"/>
        <v>F80A00</v>
      </c>
      <c r="T50" s="60">
        <f t="shared" si="23"/>
        <v>43</v>
      </c>
      <c r="U50" s="123">
        <f t="shared" si="10"/>
        <v>281.16985654498598</v>
      </c>
      <c r="V50" s="62">
        <f t="shared" si="37"/>
        <v>17140</v>
      </c>
      <c r="W50" s="59">
        <f t="shared" si="38"/>
        <v>43</v>
      </c>
      <c r="BX50" s="1">
        <f t="shared" ca="1" si="46"/>
        <v>104</v>
      </c>
      <c r="BY50" s="1">
        <f t="shared" ref="BY50:DG50" ca="1" si="63">IF(BX$65&lt;=0,BX50,IF(BX93,RANDBETWEEN(1,BY$43)+BX50,BX50))</f>
        <v>104</v>
      </c>
      <c r="BZ50" s="1">
        <f t="shared" ca="1" si="63"/>
        <v>104</v>
      </c>
      <c r="CA50" s="1">
        <f t="shared" ca="1" si="63"/>
        <v>104</v>
      </c>
      <c r="CB50" s="1">
        <f t="shared" ca="1" si="63"/>
        <v>104</v>
      </c>
      <c r="CC50" s="1">
        <f t="shared" ca="1" si="63"/>
        <v>104</v>
      </c>
      <c r="CD50" s="1">
        <f t="shared" ca="1" si="63"/>
        <v>104</v>
      </c>
      <c r="CE50" s="1">
        <f t="shared" ca="1" si="63"/>
        <v>104</v>
      </c>
      <c r="CF50" s="1">
        <f t="shared" ca="1" si="63"/>
        <v>104</v>
      </c>
      <c r="CG50" s="1">
        <f t="shared" ca="1" si="63"/>
        <v>104</v>
      </c>
      <c r="CH50" s="1">
        <f t="shared" ca="1" si="63"/>
        <v>104</v>
      </c>
      <c r="CI50" s="1">
        <f t="shared" ca="1" si="63"/>
        <v>104</v>
      </c>
      <c r="CJ50" s="1">
        <f t="shared" ca="1" si="63"/>
        <v>104</v>
      </c>
      <c r="CK50" s="1">
        <f t="shared" ca="1" si="63"/>
        <v>104</v>
      </c>
      <c r="CL50" s="1">
        <f t="shared" ca="1" si="63"/>
        <v>104</v>
      </c>
      <c r="CM50" s="1">
        <f t="shared" ca="1" si="63"/>
        <v>104</v>
      </c>
      <c r="CN50" s="1">
        <f t="shared" ca="1" si="63"/>
        <v>104</v>
      </c>
      <c r="CO50" s="1">
        <f t="shared" ca="1" si="63"/>
        <v>104</v>
      </c>
      <c r="CP50" s="1">
        <f t="shared" ca="1" si="63"/>
        <v>104</v>
      </c>
      <c r="CQ50" s="1">
        <f t="shared" ca="1" si="63"/>
        <v>104</v>
      </c>
      <c r="CR50" s="1">
        <f t="shared" ca="1" si="63"/>
        <v>104</v>
      </c>
      <c r="CS50" s="1">
        <f t="shared" ca="1" si="63"/>
        <v>104</v>
      </c>
      <c r="CT50" s="1">
        <f t="shared" ca="1" si="63"/>
        <v>104</v>
      </c>
      <c r="CU50" s="1">
        <f t="shared" ca="1" si="63"/>
        <v>104</v>
      </c>
      <c r="CV50" s="1">
        <f t="shared" ca="1" si="63"/>
        <v>104</v>
      </c>
      <c r="CW50" s="1">
        <f t="shared" ca="1" si="63"/>
        <v>104</v>
      </c>
      <c r="CX50" s="1">
        <f t="shared" ca="1" si="63"/>
        <v>104</v>
      </c>
      <c r="CY50" s="1">
        <f t="shared" ca="1" si="63"/>
        <v>104</v>
      </c>
      <c r="CZ50" s="1">
        <f t="shared" ca="1" si="63"/>
        <v>104</v>
      </c>
      <c r="DA50" s="1">
        <f t="shared" ca="1" si="63"/>
        <v>104</v>
      </c>
      <c r="DB50" s="1">
        <f t="shared" ca="1" si="63"/>
        <v>104</v>
      </c>
      <c r="DC50" s="1">
        <f t="shared" ca="1" si="63"/>
        <v>104</v>
      </c>
      <c r="DD50" s="1">
        <f t="shared" ca="1" si="63"/>
        <v>104</v>
      </c>
      <c r="DE50" s="1">
        <f t="shared" ca="1" si="63"/>
        <v>104</v>
      </c>
      <c r="DF50" s="1">
        <f t="shared" ca="1" si="63"/>
        <v>104</v>
      </c>
      <c r="DG50" s="1">
        <f t="shared" ca="1" si="63"/>
        <v>104</v>
      </c>
      <c r="DH50" s="1">
        <f t="shared" ref="DH50:FS50" ca="1" si="64">IF(DG$65&lt;=0,DG50,IF(DG93,RANDBETWEEN(1,DH$43)+DG50,DG50))</f>
        <v>104</v>
      </c>
      <c r="DI50" s="1">
        <f t="shared" ca="1" si="64"/>
        <v>104</v>
      </c>
      <c r="DJ50" s="1">
        <f t="shared" ca="1" si="64"/>
        <v>104</v>
      </c>
      <c r="DK50" s="1">
        <f t="shared" ca="1" si="64"/>
        <v>104</v>
      </c>
      <c r="DL50" s="1">
        <f t="shared" ca="1" si="64"/>
        <v>104</v>
      </c>
      <c r="DM50" s="1">
        <f t="shared" ca="1" si="64"/>
        <v>104</v>
      </c>
      <c r="DN50" s="1">
        <f t="shared" ca="1" si="64"/>
        <v>104</v>
      </c>
      <c r="DO50" s="1">
        <f t="shared" ca="1" si="64"/>
        <v>104</v>
      </c>
      <c r="DP50" s="1">
        <f t="shared" ca="1" si="64"/>
        <v>104</v>
      </c>
      <c r="DQ50" s="1">
        <f t="shared" ca="1" si="64"/>
        <v>104</v>
      </c>
      <c r="DR50" s="1">
        <f t="shared" ca="1" si="64"/>
        <v>104</v>
      </c>
      <c r="DS50" s="1">
        <f t="shared" ca="1" si="64"/>
        <v>104</v>
      </c>
      <c r="DT50" s="1">
        <f t="shared" ca="1" si="64"/>
        <v>104</v>
      </c>
      <c r="DU50" s="1">
        <f t="shared" ca="1" si="64"/>
        <v>104</v>
      </c>
      <c r="DV50" s="1">
        <f t="shared" ca="1" si="64"/>
        <v>104</v>
      </c>
      <c r="DW50" s="1">
        <f t="shared" ca="1" si="64"/>
        <v>104</v>
      </c>
      <c r="DX50" s="1">
        <f t="shared" ca="1" si="64"/>
        <v>104</v>
      </c>
      <c r="DY50" s="1">
        <f t="shared" ca="1" si="64"/>
        <v>104</v>
      </c>
      <c r="DZ50" s="1">
        <f t="shared" ca="1" si="64"/>
        <v>104</v>
      </c>
      <c r="EA50" s="1">
        <f t="shared" ca="1" si="64"/>
        <v>104</v>
      </c>
      <c r="EB50" s="1">
        <f t="shared" ca="1" si="64"/>
        <v>104</v>
      </c>
      <c r="EC50" s="1">
        <f t="shared" ca="1" si="64"/>
        <v>104</v>
      </c>
      <c r="ED50" s="1">
        <f t="shared" ca="1" si="64"/>
        <v>104</v>
      </c>
      <c r="EE50" s="1">
        <f t="shared" ca="1" si="64"/>
        <v>104</v>
      </c>
      <c r="EF50" s="1">
        <f t="shared" ca="1" si="64"/>
        <v>104</v>
      </c>
      <c r="EG50" s="1">
        <f t="shared" ca="1" si="64"/>
        <v>104</v>
      </c>
      <c r="EH50" s="1">
        <f t="shared" ca="1" si="64"/>
        <v>104</v>
      </c>
      <c r="EI50" s="1">
        <f t="shared" ca="1" si="64"/>
        <v>104</v>
      </c>
      <c r="EJ50" s="1">
        <f t="shared" ca="1" si="64"/>
        <v>104</v>
      </c>
      <c r="EK50" s="1">
        <f t="shared" ca="1" si="64"/>
        <v>104</v>
      </c>
      <c r="EL50" s="1">
        <f t="shared" ca="1" si="64"/>
        <v>104</v>
      </c>
      <c r="EM50" s="1">
        <f t="shared" ca="1" si="64"/>
        <v>104</v>
      </c>
      <c r="EN50" s="1">
        <f t="shared" ca="1" si="64"/>
        <v>104</v>
      </c>
      <c r="EO50" s="1">
        <f t="shared" ca="1" si="64"/>
        <v>104</v>
      </c>
      <c r="EP50" s="1">
        <f t="shared" ca="1" si="64"/>
        <v>104</v>
      </c>
      <c r="EQ50" s="1">
        <f t="shared" ca="1" si="64"/>
        <v>104</v>
      </c>
      <c r="ER50" s="1">
        <f t="shared" ca="1" si="64"/>
        <v>104</v>
      </c>
      <c r="ES50" s="1">
        <f t="shared" ca="1" si="64"/>
        <v>104</v>
      </c>
      <c r="ET50" s="1">
        <f t="shared" ca="1" si="64"/>
        <v>104</v>
      </c>
      <c r="EU50" s="1">
        <f t="shared" ca="1" si="64"/>
        <v>104</v>
      </c>
      <c r="EV50" s="1">
        <f t="shared" ca="1" si="64"/>
        <v>104</v>
      </c>
      <c r="EW50" s="1">
        <f t="shared" ca="1" si="64"/>
        <v>104</v>
      </c>
      <c r="EX50" s="1">
        <f t="shared" ca="1" si="64"/>
        <v>104</v>
      </c>
      <c r="EY50" s="1">
        <f t="shared" ca="1" si="64"/>
        <v>104</v>
      </c>
      <c r="EZ50" s="1">
        <f t="shared" ca="1" si="64"/>
        <v>104</v>
      </c>
      <c r="FA50" s="1">
        <f t="shared" ca="1" si="64"/>
        <v>104</v>
      </c>
      <c r="FB50" s="1">
        <f t="shared" ca="1" si="64"/>
        <v>104</v>
      </c>
      <c r="FC50" s="1">
        <f t="shared" ca="1" si="64"/>
        <v>104</v>
      </c>
      <c r="FD50" s="1">
        <f t="shared" ca="1" si="64"/>
        <v>104</v>
      </c>
      <c r="FE50" s="1">
        <f t="shared" ca="1" si="64"/>
        <v>104</v>
      </c>
      <c r="FF50" s="1">
        <f t="shared" ca="1" si="64"/>
        <v>104</v>
      </c>
      <c r="FG50" s="1">
        <f t="shared" ca="1" si="64"/>
        <v>104</v>
      </c>
      <c r="FH50" s="1">
        <f t="shared" ca="1" si="64"/>
        <v>104</v>
      </c>
      <c r="FI50" s="1">
        <f t="shared" ca="1" si="64"/>
        <v>104</v>
      </c>
      <c r="FJ50" s="1">
        <f t="shared" ca="1" si="64"/>
        <v>104</v>
      </c>
      <c r="FK50" s="1">
        <f t="shared" ca="1" si="64"/>
        <v>104</v>
      </c>
      <c r="FL50" s="1">
        <f t="shared" ca="1" si="64"/>
        <v>104</v>
      </c>
      <c r="FM50" s="1">
        <f t="shared" ca="1" si="64"/>
        <v>104</v>
      </c>
      <c r="FN50" s="1">
        <f t="shared" ca="1" si="64"/>
        <v>104</v>
      </c>
      <c r="FO50" s="1">
        <f t="shared" ca="1" si="64"/>
        <v>104</v>
      </c>
      <c r="FP50" s="1">
        <f t="shared" ca="1" si="64"/>
        <v>104</v>
      </c>
      <c r="FQ50" s="1">
        <f t="shared" ca="1" si="64"/>
        <v>104</v>
      </c>
      <c r="FR50" s="1">
        <f t="shared" ca="1" si="64"/>
        <v>104</v>
      </c>
      <c r="FS50" s="1">
        <f t="shared" ca="1" si="64"/>
        <v>104</v>
      </c>
      <c r="FT50" s="1">
        <f t="shared" ref="FT50:GU50" ca="1" si="65">IF(FS$65&lt;=0,FS50,IF(FS93,RANDBETWEEN(1,FT$43)+FS50,FS50))</f>
        <v>104</v>
      </c>
      <c r="FU50" s="1">
        <f t="shared" ca="1" si="65"/>
        <v>104</v>
      </c>
      <c r="FV50" s="1">
        <f t="shared" ca="1" si="65"/>
        <v>104</v>
      </c>
      <c r="FW50" s="1">
        <f t="shared" ca="1" si="65"/>
        <v>104</v>
      </c>
      <c r="FX50" s="1">
        <f t="shared" ca="1" si="65"/>
        <v>104</v>
      </c>
      <c r="FY50" s="1">
        <f t="shared" ca="1" si="65"/>
        <v>104</v>
      </c>
      <c r="FZ50" s="1">
        <f t="shared" ca="1" si="65"/>
        <v>104</v>
      </c>
      <c r="GA50" s="1">
        <f t="shared" ca="1" si="65"/>
        <v>104</v>
      </c>
      <c r="GB50" s="1">
        <f t="shared" ca="1" si="65"/>
        <v>104</v>
      </c>
      <c r="GC50" s="1">
        <f t="shared" ca="1" si="65"/>
        <v>104</v>
      </c>
      <c r="GD50" s="1">
        <f t="shared" ca="1" si="65"/>
        <v>104</v>
      </c>
      <c r="GE50" s="1">
        <f t="shared" ca="1" si="65"/>
        <v>104</v>
      </c>
      <c r="GF50" s="1">
        <f t="shared" ca="1" si="65"/>
        <v>104</v>
      </c>
      <c r="GG50" s="1">
        <f t="shared" ca="1" si="65"/>
        <v>104</v>
      </c>
      <c r="GH50" s="1">
        <f t="shared" ca="1" si="65"/>
        <v>104</v>
      </c>
      <c r="GI50" s="1">
        <f t="shared" ca="1" si="65"/>
        <v>104</v>
      </c>
      <c r="GJ50" s="1">
        <f t="shared" ca="1" si="65"/>
        <v>104</v>
      </c>
      <c r="GK50" s="1">
        <f t="shared" ca="1" si="65"/>
        <v>104</v>
      </c>
      <c r="GL50" s="1">
        <f t="shared" ca="1" si="65"/>
        <v>104</v>
      </c>
      <c r="GM50" s="1">
        <f t="shared" ca="1" si="65"/>
        <v>104</v>
      </c>
      <c r="GN50" s="1">
        <f t="shared" ca="1" si="65"/>
        <v>104</v>
      </c>
      <c r="GO50" s="1">
        <f t="shared" ca="1" si="65"/>
        <v>104</v>
      </c>
      <c r="GP50" s="1">
        <f t="shared" ca="1" si="65"/>
        <v>104</v>
      </c>
      <c r="GQ50" s="1">
        <f t="shared" ca="1" si="65"/>
        <v>104</v>
      </c>
      <c r="GR50" s="1">
        <f t="shared" ca="1" si="65"/>
        <v>104</v>
      </c>
      <c r="GS50" s="1">
        <f t="shared" ca="1" si="65"/>
        <v>104</v>
      </c>
      <c r="GT50" s="1">
        <f t="shared" ca="1" si="65"/>
        <v>104</v>
      </c>
      <c r="GU50" s="1">
        <f t="shared" ca="1" si="65"/>
        <v>104</v>
      </c>
    </row>
    <row r="51" spans="9:203">
      <c r="I51" s="89">
        <f t="shared" si="31"/>
        <v>32</v>
      </c>
      <c r="J51" s="90" t="str">
        <f t="shared" si="32"/>
        <v>80</v>
      </c>
      <c r="K51" s="1" t="str">
        <f>IFERROR(DEC2HEX(F19,8),"00000000")</f>
        <v>00000000</v>
      </c>
      <c r="L51" s="90" t="str">
        <f t="shared" si="34"/>
        <v>00000000</v>
      </c>
      <c r="M51" s="1">
        <f t="shared" si="39"/>
        <v>14</v>
      </c>
      <c r="N51" s="1" t="str">
        <f t="shared" si="35"/>
        <v>000C48</v>
      </c>
      <c r="R51" s="90" t="str">
        <f t="shared" si="36"/>
        <v>480C00</v>
      </c>
      <c r="T51" s="60">
        <f t="shared" si="23"/>
        <v>44</v>
      </c>
      <c r="U51" s="123">
        <f t="shared" si="10"/>
        <v>291.06298155127519</v>
      </c>
      <c r="V51" s="62">
        <f t="shared" si="37"/>
        <v>17743</v>
      </c>
      <c r="W51" s="59">
        <f t="shared" si="38"/>
        <v>44</v>
      </c>
      <c r="BX51" s="1">
        <f t="shared" ca="1" si="46"/>
        <v>174</v>
      </c>
      <c r="BY51" s="1">
        <f t="shared" ref="BY51:DG51" ca="1" si="66">IF(BX$65&lt;=0,BX51,IF(BX94,RANDBETWEEN(1,BY$43)+BX51,BX51))</f>
        <v>174</v>
      </c>
      <c r="BZ51" s="1">
        <f t="shared" ca="1" si="66"/>
        <v>174</v>
      </c>
      <c r="CA51" s="1">
        <f t="shared" ca="1" si="66"/>
        <v>174</v>
      </c>
      <c r="CB51" s="1">
        <f t="shared" ca="1" si="66"/>
        <v>174</v>
      </c>
      <c r="CC51" s="1">
        <f t="shared" ca="1" si="66"/>
        <v>174</v>
      </c>
      <c r="CD51" s="1">
        <f t="shared" ca="1" si="66"/>
        <v>174</v>
      </c>
      <c r="CE51" s="1">
        <f t="shared" ca="1" si="66"/>
        <v>174</v>
      </c>
      <c r="CF51" s="1">
        <f t="shared" ca="1" si="66"/>
        <v>174</v>
      </c>
      <c r="CG51" s="1">
        <f t="shared" ca="1" si="66"/>
        <v>174</v>
      </c>
      <c r="CH51" s="1">
        <f t="shared" ca="1" si="66"/>
        <v>174</v>
      </c>
      <c r="CI51" s="1">
        <f t="shared" ca="1" si="66"/>
        <v>174</v>
      </c>
      <c r="CJ51" s="1">
        <f t="shared" ca="1" si="66"/>
        <v>174</v>
      </c>
      <c r="CK51" s="1">
        <f t="shared" ca="1" si="66"/>
        <v>174</v>
      </c>
      <c r="CL51" s="1">
        <f t="shared" ca="1" si="66"/>
        <v>174</v>
      </c>
      <c r="CM51" s="1">
        <f t="shared" ca="1" si="66"/>
        <v>174</v>
      </c>
      <c r="CN51" s="1">
        <f t="shared" ca="1" si="66"/>
        <v>174</v>
      </c>
      <c r="CO51" s="1">
        <f t="shared" ca="1" si="66"/>
        <v>174</v>
      </c>
      <c r="CP51" s="1">
        <f t="shared" ca="1" si="66"/>
        <v>174</v>
      </c>
      <c r="CQ51" s="1">
        <f t="shared" ca="1" si="66"/>
        <v>174</v>
      </c>
      <c r="CR51" s="1">
        <f t="shared" ca="1" si="66"/>
        <v>174</v>
      </c>
      <c r="CS51" s="1">
        <f t="shared" ca="1" si="66"/>
        <v>174</v>
      </c>
      <c r="CT51" s="1">
        <f t="shared" ca="1" si="66"/>
        <v>174</v>
      </c>
      <c r="CU51" s="1">
        <f t="shared" ca="1" si="66"/>
        <v>174</v>
      </c>
      <c r="CV51" s="1">
        <f t="shared" ca="1" si="66"/>
        <v>174</v>
      </c>
      <c r="CW51" s="1">
        <f t="shared" ca="1" si="66"/>
        <v>174</v>
      </c>
      <c r="CX51" s="1">
        <f t="shared" ca="1" si="66"/>
        <v>174</v>
      </c>
      <c r="CY51" s="1">
        <f t="shared" ca="1" si="66"/>
        <v>174</v>
      </c>
      <c r="CZ51" s="1">
        <f t="shared" ca="1" si="66"/>
        <v>174</v>
      </c>
      <c r="DA51" s="1">
        <f t="shared" ca="1" si="66"/>
        <v>174</v>
      </c>
      <c r="DB51" s="1">
        <f t="shared" ca="1" si="66"/>
        <v>174</v>
      </c>
      <c r="DC51" s="1">
        <f t="shared" ca="1" si="66"/>
        <v>174</v>
      </c>
      <c r="DD51" s="1">
        <f t="shared" ca="1" si="66"/>
        <v>174</v>
      </c>
      <c r="DE51" s="1">
        <f t="shared" ca="1" si="66"/>
        <v>174</v>
      </c>
      <c r="DF51" s="1">
        <f t="shared" ca="1" si="66"/>
        <v>174</v>
      </c>
      <c r="DG51" s="1">
        <f t="shared" ca="1" si="66"/>
        <v>174</v>
      </c>
      <c r="DH51" s="1">
        <f t="shared" ref="DH51:FS51" ca="1" si="67">IF(DG$65&lt;=0,DG51,IF(DG94,RANDBETWEEN(1,DH$43)+DG51,DG51))</f>
        <v>174</v>
      </c>
      <c r="DI51" s="1">
        <f t="shared" ca="1" si="67"/>
        <v>174</v>
      </c>
      <c r="DJ51" s="1">
        <f t="shared" ca="1" si="67"/>
        <v>174</v>
      </c>
      <c r="DK51" s="1">
        <f t="shared" ca="1" si="67"/>
        <v>174</v>
      </c>
      <c r="DL51" s="1">
        <f t="shared" ca="1" si="67"/>
        <v>174</v>
      </c>
      <c r="DM51" s="1">
        <f t="shared" ca="1" si="67"/>
        <v>174</v>
      </c>
      <c r="DN51" s="1">
        <f t="shared" ca="1" si="67"/>
        <v>174</v>
      </c>
      <c r="DO51" s="1">
        <f t="shared" ca="1" si="67"/>
        <v>174</v>
      </c>
      <c r="DP51" s="1">
        <f t="shared" ca="1" si="67"/>
        <v>174</v>
      </c>
      <c r="DQ51" s="1">
        <f t="shared" ca="1" si="67"/>
        <v>174</v>
      </c>
      <c r="DR51" s="1">
        <f t="shared" ca="1" si="67"/>
        <v>174</v>
      </c>
      <c r="DS51" s="1">
        <f t="shared" ca="1" si="67"/>
        <v>174</v>
      </c>
      <c r="DT51" s="1">
        <f t="shared" ca="1" si="67"/>
        <v>174</v>
      </c>
      <c r="DU51" s="1">
        <f t="shared" ca="1" si="67"/>
        <v>174</v>
      </c>
      <c r="DV51" s="1">
        <f t="shared" ca="1" si="67"/>
        <v>174</v>
      </c>
      <c r="DW51" s="1">
        <f t="shared" ca="1" si="67"/>
        <v>174</v>
      </c>
      <c r="DX51" s="1">
        <f t="shared" ca="1" si="67"/>
        <v>174</v>
      </c>
      <c r="DY51" s="1">
        <f t="shared" ca="1" si="67"/>
        <v>174</v>
      </c>
      <c r="DZ51" s="1">
        <f t="shared" ca="1" si="67"/>
        <v>174</v>
      </c>
      <c r="EA51" s="1">
        <f t="shared" ca="1" si="67"/>
        <v>174</v>
      </c>
      <c r="EB51" s="1">
        <f t="shared" ca="1" si="67"/>
        <v>174</v>
      </c>
      <c r="EC51" s="1">
        <f t="shared" ca="1" si="67"/>
        <v>174</v>
      </c>
      <c r="ED51" s="1">
        <f t="shared" ca="1" si="67"/>
        <v>174</v>
      </c>
      <c r="EE51" s="1">
        <f t="shared" ca="1" si="67"/>
        <v>174</v>
      </c>
      <c r="EF51" s="1">
        <f t="shared" ca="1" si="67"/>
        <v>174</v>
      </c>
      <c r="EG51" s="1">
        <f t="shared" ca="1" si="67"/>
        <v>174</v>
      </c>
      <c r="EH51" s="1">
        <f t="shared" ca="1" si="67"/>
        <v>174</v>
      </c>
      <c r="EI51" s="1">
        <f t="shared" ca="1" si="67"/>
        <v>174</v>
      </c>
      <c r="EJ51" s="1">
        <f t="shared" ca="1" si="67"/>
        <v>174</v>
      </c>
      <c r="EK51" s="1">
        <f t="shared" ca="1" si="67"/>
        <v>174</v>
      </c>
      <c r="EL51" s="1">
        <f t="shared" ca="1" si="67"/>
        <v>174</v>
      </c>
      <c r="EM51" s="1">
        <f t="shared" ca="1" si="67"/>
        <v>174</v>
      </c>
      <c r="EN51" s="1">
        <f t="shared" ca="1" si="67"/>
        <v>174</v>
      </c>
      <c r="EO51" s="1">
        <f t="shared" ca="1" si="67"/>
        <v>174</v>
      </c>
      <c r="EP51" s="1">
        <f t="shared" ca="1" si="67"/>
        <v>174</v>
      </c>
      <c r="EQ51" s="1">
        <f t="shared" ca="1" si="67"/>
        <v>174</v>
      </c>
      <c r="ER51" s="1">
        <f t="shared" ca="1" si="67"/>
        <v>174</v>
      </c>
      <c r="ES51" s="1">
        <f t="shared" ca="1" si="67"/>
        <v>174</v>
      </c>
      <c r="ET51" s="1">
        <f t="shared" ca="1" si="67"/>
        <v>174</v>
      </c>
      <c r="EU51" s="1">
        <f t="shared" ca="1" si="67"/>
        <v>174</v>
      </c>
      <c r="EV51" s="1">
        <f t="shared" ca="1" si="67"/>
        <v>174</v>
      </c>
      <c r="EW51" s="1">
        <f t="shared" ca="1" si="67"/>
        <v>174</v>
      </c>
      <c r="EX51" s="1">
        <f t="shared" ca="1" si="67"/>
        <v>174</v>
      </c>
      <c r="EY51" s="1">
        <f t="shared" ca="1" si="67"/>
        <v>174</v>
      </c>
      <c r="EZ51" s="1">
        <f t="shared" ca="1" si="67"/>
        <v>174</v>
      </c>
      <c r="FA51" s="1">
        <f t="shared" ca="1" si="67"/>
        <v>174</v>
      </c>
      <c r="FB51" s="1">
        <f t="shared" ca="1" si="67"/>
        <v>174</v>
      </c>
      <c r="FC51" s="1">
        <f t="shared" ca="1" si="67"/>
        <v>174</v>
      </c>
      <c r="FD51" s="1">
        <f t="shared" ca="1" si="67"/>
        <v>174</v>
      </c>
      <c r="FE51" s="1">
        <f t="shared" ca="1" si="67"/>
        <v>174</v>
      </c>
      <c r="FF51" s="1">
        <f t="shared" ca="1" si="67"/>
        <v>174</v>
      </c>
      <c r="FG51" s="1">
        <f t="shared" ca="1" si="67"/>
        <v>174</v>
      </c>
      <c r="FH51" s="1">
        <f t="shared" ca="1" si="67"/>
        <v>174</v>
      </c>
      <c r="FI51" s="1">
        <f t="shared" ca="1" si="67"/>
        <v>174</v>
      </c>
      <c r="FJ51" s="1">
        <f t="shared" ca="1" si="67"/>
        <v>174</v>
      </c>
      <c r="FK51" s="1">
        <f t="shared" ca="1" si="67"/>
        <v>174</v>
      </c>
      <c r="FL51" s="1">
        <f t="shared" ca="1" si="67"/>
        <v>174</v>
      </c>
      <c r="FM51" s="1">
        <f t="shared" ca="1" si="67"/>
        <v>174</v>
      </c>
      <c r="FN51" s="1">
        <f t="shared" ca="1" si="67"/>
        <v>174</v>
      </c>
      <c r="FO51" s="1">
        <f t="shared" ca="1" si="67"/>
        <v>174</v>
      </c>
      <c r="FP51" s="1">
        <f t="shared" ca="1" si="67"/>
        <v>174</v>
      </c>
      <c r="FQ51" s="1">
        <f t="shared" ca="1" si="67"/>
        <v>174</v>
      </c>
      <c r="FR51" s="1">
        <f t="shared" ca="1" si="67"/>
        <v>174</v>
      </c>
      <c r="FS51" s="1">
        <f t="shared" ca="1" si="67"/>
        <v>174</v>
      </c>
      <c r="FT51" s="1">
        <f t="shared" ref="FT51:GU51" ca="1" si="68">IF(FS$65&lt;=0,FS51,IF(FS94,RANDBETWEEN(1,FT$43)+FS51,FS51))</f>
        <v>174</v>
      </c>
      <c r="FU51" s="1">
        <f t="shared" ca="1" si="68"/>
        <v>174</v>
      </c>
      <c r="FV51" s="1">
        <f t="shared" ca="1" si="68"/>
        <v>174</v>
      </c>
      <c r="FW51" s="1">
        <f t="shared" ca="1" si="68"/>
        <v>174</v>
      </c>
      <c r="FX51" s="1">
        <f t="shared" ca="1" si="68"/>
        <v>174</v>
      </c>
      <c r="FY51" s="1">
        <f t="shared" ca="1" si="68"/>
        <v>174</v>
      </c>
      <c r="FZ51" s="1">
        <f t="shared" ca="1" si="68"/>
        <v>174</v>
      </c>
      <c r="GA51" s="1">
        <f t="shared" ca="1" si="68"/>
        <v>174</v>
      </c>
      <c r="GB51" s="1">
        <f t="shared" ca="1" si="68"/>
        <v>174</v>
      </c>
      <c r="GC51" s="1">
        <f t="shared" ca="1" si="68"/>
        <v>174</v>
      </c>
      <c r="GD51" s="1">
        <f t="shared" ca="1" si="68"/>
        <v>174</v>
      </c>
      <c r="GE51" s="1">
        <f t="shared" ca="1" si="68"/>
        <v>174</v>
      </c>
      <c r="GF51" s="1">
        <f t="shared" ca="1" si="68"/>
        <v>174</v>
      </c>
      <c r="GG51" s="1">
        <f t="shared" ca="1" si="68"/>
        <v>174</v>
      </c>
      <c r="GH51" s="1">
        <f t="shared" ca="1" si="68"/>
        <v>174</v>
      </c>
      <c r="GI51" s="1">
        <f t="shared" ca="1" si="68"/>
        <v>174</v>
      </c>
      <c r="GJ51" s="1">
        <f t="shared" ca="1" si="68"/>
        <v>174</v>
      </c>
      <c r="GK51" s="1">
        <f t="shared" ca="1" si="68"/>
        <v>174</v>
      </c>
      <c r="GL51" s="1">
        <f t="shared" ca="1" si="68"/>
        <v>174</v>
      </c>
      <c r="GM51" s="1">
        <f t="shared" ca="1" si="68"/>
        <v>174</v>
      </c>
      <c r="GN51" s="1">
        <f t="shared" ca="1" si="68"/>
        <v>174</v>
      </c>
      <c r="GO51" s="1">
        <f t="shared" ca="1" si="68"/>
        <v>174</v>
      </c>
      <c r="GP51" s="1">
        <f t="shared" ca="1" si="68"/>
        <v>174</v>
      </c>
      <c r="GQ51" s="1">
        <f t="shared" ca="1" si="68"/>
        <v>174</v>
      </c>
      <c r="GR51" s="1">
        <f t="shared" ca="1" si="68"/>
        <v>174</v>
      </c>
      <c r="GS51" s="1">
        <f t="shared" ca="1" si="68"/>
        <v>174</v>
      </c>
      <c r="GT51" s="1">
        <f t="shared" ca="1" si="68"/>
        <v>174</v>
      </c>
      <c r="GU51" s="1">
        <f t="shared" ca="1" si="68"/>
        <v>174</v>
      </c>
    </row>
    <row r="52" spans="9:203">
      <c r="I52" s="89">
        <f t="shared" si="31"/>
        <v>63</v>
      </c>
      <c r="J52" s="90" t="str">
        <f t="shared" si="32"/>
        <v>FC</v>
      </c>
      <c r="K52" s="1" t="str">
        <f t="shared" si="33"/>
        <v>00000000</v>
      </c>
      <c r="L52" s="90" t="str">
        <f t="shared" si="34"/>
        <v>00000000</v>
      </c>
      <c r="M52" s="1">
        <f t="shared" si="39"/>
        <v>15</v>
      </c>
      <c r="N52" s="1" t="str">
        <f t="shared" si="35"/>
        <v>000DA4</v>
      </c>
      <c r="R52" s="90" t="str">
        <f t="shared" si="36"/>
        <v>A40D00</v>
      </c>
      <c r="T52" s="60">
        <f t="shared" si="23"/>
        <v>45</v>
      </c>
      <c r="U52" s="123">
        <f t="shared" si="10"/>
        <v>301.0691769624716</v>
      </c>
      <c r="V52" s="62">
        <f t="shared" si="37"/>
        <v>18353</v>
      </c>
      <c r="W52" s="59">
        <f t="shared" si="38"/>
        <v>45</v>
      </c>
      <c r="X52"/>
      <c r="Y52"/>
      <c r="BX52" s="1">
        <f t="shared" ca="1" si="46"/>
        <v>153</v>
      </c>
      <c r="BY52" s="1">
        <f t="shared" ref="BY52:DG52" ca="1" si="69">IF(BX$65&lt;=0,BX52,IF(BX95,RANDBETWEEN(1,BY$43)+BX52,BX52))</f>
        <v>153</v>
      </c>
      <c r="BZ52" s="1">
        <f t="shared" ca="1" si="69"/>
        <v>153</v>
      </c>
      <c r="CA52" s="1">
        <f t="shared" ca="1" si="69"/>
        <v>153</v>
      </c>
      <c r="CB52" s="1">
        <f t="shared" ca="1" si="69"/>
        <v>153</v>
      </c>
      <c r="CC52" s="1">
        <f t="shared" ca="1" si="69"/>
        <v>153</v>
      </c>
      <c r="CD52" s="1">
        <f t="shared" ca="1" si="69"/>
        <v>153</v>
      </c>
      <c r="CE52" s="1">
        <f t="shared" ca="1" si="69"/>
        <v>153</v>
      </c>
      <c r="CF52" s="1">
        <f t="shared" ca="1" si="69"/>
        <v>153</v>
      </c>
      <c r="CG52" s="1">
        <f t="shared" ca="1" si="69"/>
        <v>153</v>
      </c>
      <c r="CH52" s="1">
        <f t="shared" ca="1" si="69"/>
        <v>153</v>
      </c>
      <c r="CI52" s="1">
        <f t="shared" ca="1" si="69"/>
        <v>153</v>
      </c>
      <c r="CJ52" s="1">
        <f t="shared" ca="1" si="69"/>
        <v>153</v>
      </c>
      <c r="CK52" s="1">
        <f t="shared" ca="1" si="69"/>
        <v>153</v>
      </c>
      <c r="CL52" s="1">
        <f t="shared" ca="1" si="69"/>
        <v>153</v>
      </c>
      <c r="CM52" s="1">
        <f t="shared" ca="1" si="69"/>
        <v>153</v>
      </c>
      <c r="CN52" s="1">
        <f t="shared" ca="1" si="69"/>
        <v>153</v>
      </c>
      <c r="CO52" s="1">
        <f t="shared" ca="1" si="69"/>
        <v>153</v>
      </c>
      <c r="CP52" s="1">
        <f t="shared" ca="1" si="69"/>
        <v>153</v>
      </c>
      <c r="CQ52" s="1">
        <f t="shared" ca="1" si="69"/>
        <v>153</v>
      </c>
      <c r="CR52" s="1">
        <f t="shared" ca="1" si="69"/>
        <v>153</v>
      </c>
      <c r="CS52" s="1">
        <f t="shared" ca="1" si="69"/>
        <v>153</v>
      </c>
      <c r="CT52" s="1">
        <f t="shared" ca="1" si="69"/>
        <v>153</v>
      </c>
      <c r="CU52" s="1">
        <f t="shared" ca="1" si="69"/>
        <v>153</v>
      </c>
      <c r="CV52" s="1">
        <f t="shared" ca="1" si="69"/>
        <v>153</v>
      </c>
      <c r="CW52" s="1">
        <f t="shared" ca="1" si="69"/>
        <v>153</v>
      </c>
      <c r="CX52" s="1">
        <f t="shared" ca="1" si="69"/>
        <v>153</v>
      </c>
      <c r="CY52" s="1">
        <f t="shared" ca="1" si="69"/>
        <v>153</v>
      </c>
      <c r="CZ52" s="1">
        <f t="shared" ca="1" si="69"/>
        <v>153</v>
      </c>
      <c r="DA52" s="1">
        <f t="shared" ca="1" si="69"/>
        <v>153</v>
      </c>
      <c r="DB52" s="1">
        <f t="shared" ca="1" si="69"/>
        <v>153</v>
      </c>
      <c r="DC52" s="1">
        <f t="shared" ca="1" si="69"/>
        <v>153</v>
      </c>
      <c r="DD52" s="1">
        <f t="shared" ca="1" si="69"/>
        <v>153</v>
      </c>
      <c r="DE52" s="1">
        <f t="shared" ca="1" si="69"/>
        <v>153</v>
      </c>
      <c r="DF52" s="1">
        <f t="shared" ca="1" si="69"/>
        <v>153</v>
      </c>
      <c r="DG52" s="1">
        <f t="shared" ca="1" si="69"/>
        <v>153</v>
      </c>
      <c r="DH52" s="1">
        <f t="shared" ref="DH52:FS52" ca="1" si="70">IF(DG$65&lt;=0,DG52,IF(DG95,RANDBETWEEN(1,DH$43)+DG52,DG52))</f>
        <v>153</v>
      </c>
      <c r="DI52" s="1">
        <f t="shared" ca="1" si="70"/>
        <v>153</v>
      </c>
      <c r="DJ52" s="1">
        <f t="shared" ca="1" si="70"/>
        <v>153</v>
      </c>
      <c r="DK52" s="1">
        <f t="shared" ca="1" si="70"/>
        <v>153</v>
      </c>
      <c r="DL52" s="1">
        <f t="shared" ca="1" si="70"/>
        <v>153</v>
      </c>
      <c r="DM52" s="1">
        <f t="shared" ca="1" si="70"/>
        <v>153</v>
      </c>
      <c r="DN52" s="1">
        <f t="shared" ca="1" si="70"/>
        <v>153</v>
      </c>
      <c r="DO52" s="1">
        <f t="shared" ca="1" si="70"/>
        <v>153</v>
      </c>
      <c r="DP52" s="1">
        <f t="shared" ca="1" si="70"/>
        <v>153</v>
      </c>
      <c r="DQ52" s="1">
        <f t="shared" ca="1" si="70"/>
        <v>153</v>
      </c>
      <c r="DR52" s="1">
        <f t="shared" ca="1" si="70"/>
        <v>153</v>
      </c>
      <c r="DS52" s="1">
        <f t="shared" ca="1" si="70"/>
        <v>153</v>
      </c>
      <c r="DT52" s="1">
        <f t="shared" ca="1" si="70"/>
        <v>153</v>
      </c>
      <c r="DU52" s="1">
        <f t="shared" ca="1" si="70"/>
        <v>153</v>
      </c>
      <c r="DV52" s="1">
        <f t="shared" ca="1" si="70"/>
        <v>153</v>
      </c>
      <c r="DW52" s="1">
        <f t="shared" ca="1" si="70"/>
        <v>153</v>
      </c>
      <c r="DX52" s="1">
        <f t="shared" ca="1" si="70"/>
        <v>153</v>
      </c>
      <c r="DY52" s="1">
        <f t="shared" ca="1" si="70"/>
        <v>153</v>
      </c>
      <c r="DZ52" s="1">
        <f t="shared" ca="1" si="70"/>
        <v>153</v>
      </c>
      <c r="EA52" s="1">
        <f t="shared" ca="1" si="70"/>
        <v>153</v>
      </c>
      <c r="EB52" s="1">
        <f t="shared" ca="1" si="70"/>
        <v>153</v>
      </c>
      <c r="EC52" s="1">
        <f t="shared" ca="1" si="70"/>
        <v>153</v>
      </c>
      <c r="ED52" s="1">
        <f t="shared" ca="1" si="70"/>
        <v>153</v>
      </c>
      <c r="EE52" s="1">
        <f t="shared" ca="1" si="70"/>
        <v>153</v>
      </c>
      <c r="EF52" s="1">
        <f t="shared" ca="1" si="70"/>
        <v>153</v>
      </c>
      <c r="EG52" s="1">
        <f t="shared" ca="1" si="70"/>
        <v>153</v>
      </c>
      <c r="EH52" s="1">
        <f t="shared" ca="1" si="70"/>
        <v>153</v>
      </c>
      <c r="EI52" s="1">
        <f t="shared" ca="1" si="70"/>
        <v>153</v>
      </c>
      <c r="EJ52" s="1">
        <f t="shared" ca="1" si="70"/>
        <v>153</v>
      </c>
      <c r="EK52" s="1">
        <f t="shared" ca="1" si="70"/>
        <v>153</v>
      </c>
      <c r="EL52" s="1">
        <f t="shared" ca="1" si="70"/>
        <v>153</v>
      </c>
      <c r="EM52" s="1">
        <f t="shared" ca="1" si="70"/>
        <v>153</v>
      </c>
      <c r="EN52" s="1">
        <f t="shared" ca="1" si="70"/>
        <v>153</v>
      </c>
      <c r="EO52" s="1">
        <f t="shared" ca="1" si="70"/>
        <v>153</v>
      </c>
      <c r="EP52" s="1">
        <f t="shared" ca="1" si="70"/>
        <v>153</v>
      </c>
      <c r="EQ52" s="1">
        <f t="shared" ca="1" si="70"/>
        <v>153</v>
      </c>
      <c r="ER52" s="1">
        <f t="shared" ca="1" si="70"/>
        <v>153</v>
      </c>
      <c r="ES52" s="1">
        <f t="shared" ca="1" si="70"/>
        <v>153</v>
      </c>
      <c r="ET52" s="1">
        <f t="shared" ca="1" si="70"/>
        <v>153</v>
      </c>
      <c r="EU52" s="1">
        <f t="shared" ca="1" si="70"/>
        <v>153</v>
      </c>
      <c r="EV52" s="1">
        <f t="shared" ca="1" si="70"/>
        <v>153</v>
      </c>
      <c r="EW52" s="1">
        <f t="shared" ca="1" si="70"/>
        <v>153</v>
      </c>
      <c r="EX52" s="1">
        <f t="shared" ca="1" si="70"/>
        <v>153</v>
      </c>
      <c r="EY52" s="1">
        <f t="shared" ca="1" si="70"/>
        <v>153</v>
      </c>
      <c r="EZ52" s="1">
        <f t="shared" ca="1" si="70"/>
        <v>153</v>
      </c>
      <c r="FA52" s="1">
        <f t="shared" ca="1" si="70"/>
        <v>153</v>
      </c>
      <c r="FB52" s="1">
        <f t="shared" ca="1" si="70"/>
        <v>153</v>
      </c>
      <c r="FC52" s="1">
        <f t="shared" ca="1" si="70"/>
        <v>153</v>
      </c>
      <c r="FD52" s="1">
        <f t="shared" ca="1" si="70"/>
        <v>153</v>
      </c>
      <c r="FE52" s="1">
        <f t="shared" ca="1" si="70"/>
        <v>153</v>
      </c>
      <c r="FF52" s="1">
        <f t="shared" ca="1" si="70"/>
        <v>153</v>
      </c>
      <c r="FG52" s="1">
        <f t="shared" ca="1" si="70"/>
        <v>153</v>
      </c>
      <c r="FH52" s="1">
        <f t="shared" ca="1" si="70"/>
        <v>153</v>
      </c>
      <c r="FI52" s="1">
        <f t="shared" ca="1" si="70"/>
        <v>153</v>
      </c>
      <c r="FJ52" s="1">
        <f t="shared" ca="1" si="70"/>
        <v>153</v>
      </c>
      <c r="FK52" s="1">
        <f t="shared" ca="1" si="70"/>
        <v>153</v>
      </c>
      <c r="FL52" s="1">
        <f t="shared" ca="1" si="70"/>
        <v>153</v>
      </c>
      <c r="FM52" s="1">
        <f t="shared" ca="1" si="70"/>
        <v>153</v>
      </c>
      <c r="FN52" s="1">
        <f t="shared" ca="1" si="70"/>
        <v>153</v>
      </c>
      <c r="FO52" s="1">
        <f t="shared" ca="1" si="70"/>
        <v>153</v>
      </c>
      <c r="FP52" s="1">
        <f t="shared" ca="1" si="70"/>
        <v>153</v>
      </c>
      <c r="FQ52" s="1">
        <f t="shared" ca="1" si="70"/>
        <v>153</v>
      </c>
      <c r="FR52" s="1">
        <f t="shared" ca="1" si="70"/>
        <v>153</v>
      </c>
      <c r="FS52" s="1">
        <f t="shared" ca="1" si="70"/>
        <v>153</v>
      </c>
      <c r="FT52" s="1">
        <f t="shared" ref="FT52:GU52" ca="1" si="71">IF(FS$65&lt;=0,FS52,IF(FS95,RANDBETWEEN(1,FT$43)+FS52,FS52))</f>
        <v>153</v>
      </c>
      <c r="FU52" s="1">
        <f t="shared" ca="1" si="71"/>
        <v>153</v>
      </c>
      <c r="FV52" s="1">
        <f t="shared" ca="1" si="71"/>
        <v>153</v>
      </c>
      <c r="FW52" s="1">
        <f t="shared" ca="1" si="71"/>
        <v>153</v>
      </c>
      <c r="FX52" s="1">
        <f t="shared" ca="1" si="71"/>
        <v>153</v>
      </c>
      <c r="FY52" s="1">
        <f t="shared" ca="1" si="71"/>
        <v>153</v>
      </c>
      <c r="FZ52" s="1">
        <f t="shared" ca="1" si="71"/>
        <v>153</v>
      </c>
      <c r="GA52" s="1">
        <f t="shared" ca="1" si="71"/>
        <v>153</v>
      </c>
      <c r="GB52" s="1">
        <f t="shared" ca="1" si="71"/>
        <v>153</v>
      </c>
      <c r="GC52" s="1">
        <f t="shared" ca="1" si="71"/>
        <v>153</v>
      </c>
      <c r="GD52" s="1">
        <f t="shared" ca="1" si="71"/>
        <v>153</v>
      </c>
      <c r="GE52" s="1">
        <f t="shared" ca="1" si="71"/>
        <v>153</v>
      </c>
      <c r="GF52" s="1">
        <f t="shared" ca="1" si="71"/>
        <v>153</v>
      </c>
      <c r="GG52" s="1">
        <f t="shared" ca="1" si="71"/>
        <v>153</v>
      </c>
      <c r="GH52" s="1">
        <f t="shared" ca="1" si="71"/>
        <v>153</v>
      </c>
      <c r="GI52" s="1">
        <f t="shared" ca="1" si="71"/>
        <v>153</v>
      </c>
      <c r="GJ52" s="1">
        <f t="shared" ca="1" si="71"/>
        <v>153</v>
      </c>
      <c r="GK52" s="1">
        <f t="shared" ca="1" si="71"/>
        <v>153</v>
      </c>
      <c r="GL52" s="1">
        <f t="shared" ca="1" si="71"/>
        <v>153</v>
      </c>
      <c r="GM52" s="1">
        <f t="shared" ca="1" si="71"/>
        <v>153</v>
      </c>
      <c r="GN52" s="1">
        <f t="shared" ca="1" si="71"/>
        <v>153</v>
      </c>
      <c r="GO52" s="1">
        <f t="shared" ca="1" si="71"/>
        <v>153</v>
      </c>
      <c r="GP52" s="1">
        <f t="shared" ca="1" si="71"/>
        <v>153</v>
      </c>
      <c r="GQ52" s="1">
        <f t="shared" ca="1" si="71"/>
        <v>153</v>
      </c>
      <c r="GR52" s="1">
        <f t="shared" ca="1" si="71"/>
        <v>153</v>
      </c>
      <c r="GS52" s="1">
        <f t="shared" ca="1" si="71"/>
        <v>153</v>
      </c>
      <c r="GT52" s="1">
        <f t="shared" ca="1" si="71"/>
        <v>153</v>
      </c>
      <c r="GU52" s="1">
        <f t="shared" ca="1" si="71"/>
        <v>153</v>
      </c>
    </row>
    <row r="53" spans="9:203">
      <c r="I53" s="11"/>
      <c r="M53" s="1">
        <f t="shared" si="39"/>
        <v>16</v>
      </c>
      <c r="N53" s="1" t="str">
        <f t="shared" si="35"/>
        <v>000F0C</v>
      </c>
      <c r="R53" s="90" t="str">
        <f t="shared" si="36"/>
        <v>0C0F00</v>
      </c>
      <c r="T53" s="60">
        <f t="shared" si="23"/>
        <v>46</v>
      </c>
      <c r="U53" s="123">
        <f t="shared" si="10"/>
        <v>311.18717922376231</v>
      </c>
      <c r="V53" s="62">
        <f t="shared" si="37"/>
        <v>18970</v>
      </c>
      <c r="W53" s="59">
        <f t="shared" si="38"/>
        <v>46</v>
      </c>
      <c r="X53" s="11"/>
      <c r="Z53" s="11"/>
      <c r="BX53" s="1">
        <f t="shared" ca="1" si="46"/>
        <v>137</v>
      </c>
      <c r="BY53" s="1">
        <f t="shared" ref="BY53:DG53" ca="1" si="72">IF(BX$65&lt;=0,BX53,IF(BX96,RANDBETWEEN(1,BY$43)+BX53,BX53))</f>
        <v>137</v>
      </c>
      <c r="BZ53" s="1">
        <f t="shared" ca="1" si="72"/>
        <v>137</v>
      </c>
      <c r="CA53" s="1">
        <f t="shared" ca="1" si="72"/>
        <v>137</v>
      </c>
      <c r="CB53" s="1">
        <f t="shared" ca="1" si="72"/>
        <v>137</v>
      </c>
      <c r="CC53" s="1">
        <f t="shared" ca="1" si="72"/>
        <v>137</v>
      </c>
      <c r="CD53" s="1">
        <f t="shared" ca="1" si="72"/>
        <v>137</v>
      </c>
      <c r="CE53" s="1">
        <f t="shared" ca="1" si="72"/>
        <v>137</v>
      </c>
      <c r="CF53" s="1">
        <f t="shared" ca="1" si="72"/>
        <v>137</v>
      </c>
      <c r="CG53" s="1">
        <f t="shared" ca="1" si="72"/>
        <v>137</v>
      </c>
      <c r="CH53" s="1">
        <f t="shared" ca="1" si="72"/>
        <v>137</v>
      </c>
      <c r="CI53" s="1">
        <f t="shared" ca="1" si="72"/>
        <v>137</v>
      </c>
      <c r="CJ53" s="1">
        <f t="shared" ca="1" si="72"/>
        <v>137</v>
      </c>
      <c r="CK53" s="1">
        <f t="shared" ca="1" si="72"/>
        <v>137</v>
      </c>
      <c r="CL53" s="1">
        <f t="shared" ca="1" si="72"/>
        <v>137</v>
      </c>
      <c r="CM53" s="1">
        <f t="shared" ca="1" si="72"/>
        <v>137</v>
      </c>
      <c r="CN53" s="1">
        <f t="shared" ca="1" si="72"/>
        <v>137</v>
      </c>
      <c r="CO53" s="1">
        <f t="shared" ca="1" si="72"/>
        <v>137</v>
      </c>
      <c r="CP53" s="1">
        <f t="shared" ca="1" si="72"/>
        <v>137</v>
      </c>
      <c r="CQ53" s="1">
        <f t="shared" ca="1" si="72"/>
        <v>137</v>
      </c>
      <c r="CR53" s="1">
        <f t="shared" ca="1" si="72"/>
        <v>137</v>
      </c>
      <c r="CS53" s="1">
        <f t="shared" ca="1" si="72"/>
        <v>137</v>
      </c>
      <c r="CT53" s="1">
        <f t="shared" ca="1" si="72"/>
        <v>137</v>
      </c>
      <c r="CU53" s="1">
        <f t="shared" ca="1" si="72"/>
        <v>137</v>
      </c>
      <c r="CV53" s="1">
        <f t="shared" ca="1" si="72"/>
        <v>137</v>
      </c>
      <c r="CW53" s="1">
        <f t="shared" ca="1" si="72"/>
        <v>137</v>
      </c>
      <c r="CX53" s="1">
        <f t="shared" ca="1" si="72"/>
        <v>137</v>
      </c>
      <c r="CY53" s="1">
        <f t="shared" ca="1" si="72"/>
        <v>137</v>
      </c>
      <c r="CZ53" s="1">
        <f t="shared" ca="1" si="72"/>
        <v>137</v>
      </c>
      <c r="DA53" s="1">
        <f t="shared" ca="1" si="72"/>
        <v>137</v>
      </c>
      <c r="DB53" s="1">
        <f t="shared" ca="1" si="72"/>
        <v>137</v>
      </c>
      <c r="DC53" s="1">
        <f t="shared" ca="1" si="72"/>
        <v>137</v>
      </c>
      <c r="DD53" s="1">
        <f t="shared" ca="1" si="72"/>
        <v>137</v>
      </c>
      <c r="DE53" s="1">
        <f t="shared" ca="1" si="72"/>
        <v>137</v>
      </c>
      <c r="DF53" s="1">
        <f t="shared" ca="1" si="72"/>
        <v>137</v>
      </c>
      <c r="DG53" s="1">
        <f t="shared" ca="1" si="72"/>
        <v>137</v>
      </c>
      <c r="DH53" s="1">
        <f t="shared" ref="DH53:FS53" ca="1" si="73">IF(DG$65&lt;=0,DG53,IF(DG96,RANDBETWEEN(1,DH$43)+DG53,DG53))</f>
        <v>137</v>
      </c>
      <c r="DI53" s="1">
        <f t="shared" ca="1" si="73"/>
        <v>137</v>
      </c>
      <c r="DJ53" s="1">
        <f t="shared" ca="1" si="73"/>
        <v>137</v>
      </c>
      <c r="DK53" s="1">
        <f t="shared" ca="1" si="73"/>
        <v>137</v>
      </c>
      <c r="DL53" s="1">
        <f t="shared" ca="1" si="73"/>
        <v>137</v>
      </c>
      <c r="DM53" s="1">
        <f t="shared" ca="1" si="73"/>
        <v>137</v>
      </c>
      <c r="DN53" s="1">
        <f t="shared" ca="1" si="73"/>
        <v>137</v>
      </c>
      <c r="DO53" s="1">
        <f t="shared" ca="1" si="73"/>
        <v>137</v>
      </c>
      <c r="DP53" s="1">
        <f t="shared" ca="1" si="73"/>
        <v>137</v>
      </c>
      <c r="DQ53" s="1">
        <f t="shared" ca="1" si="73"/>
        <v>137</v>
      </c>
      <c r="DR53" s="1">
        <f t="shared" ca="1" si="73"/>
        <v>137</v>
      </c>
      <c r="DS53" s="1">
        <f t="shared" ca="1" si="73"/>
        <v>137</v>
      </c>
      <c r="DT53" s="1">
        <f t="shared" ca="1" si="73"/>
        <v>137</v>
      </c>
      <c r="DU53" s="1">
        <f t="shared" ca="1" si="73"/>
        <v>137</v>
      </c>
      <c r="DV53" s="1">
        <f t="shared" ca="1" si="73"/>
        <v>137</v>
      </c>
      <c r="DW53" s="1">
        <f t="shared" ca="1" si="73"/>
        <v>137</v>
      </c>
      <c r="DX53" s="1">
        <f t="shared" ca="1" si="73"/>
        <v>137</v>
      </c>
      <c r="DY53" s="1">
        <f t="shared" ca="1" si="73"/>
        <v>137</v>
      </c>
      <c r="DZ53" s="1">
        <f t="shared" ca="1" si="73"/>
        <v>137</v>
      </c>
      <c r="EA53" s="1">
        <f t="shared" ca="1" si="73"/>
        <v>137</v>
      </c>
      <c r="EB53" s="1">
        <f t="shared" ca="1" si="73"/>
        <v>137</v>
      </c>
      <c r="EC53" s="1">
        <f t="shared" ca="1" si="73"/>
        <v>137</v>
      </c>
      <c r="ED53" s="1">
        <f t="shared" ca="1" si="73"/>
        <v>137</v>
      </c>
      <c r="EE53" s="1">
        <f t="shared" ca="1" si="73"/>
        <v>137</v>
      </c>
      <c r="EF53" s="1">
        <f t="shared" ca="1" si="73"/>
        <v>137</v>
      </c>
      <c r="EG53" s="1">
        <f t="shared" ca="1" si="73"/>
        <v>137</v>
      </c>
      <c r="EH53" s="1">
        <f t="shared" ca="1" si="73"/>
        <v>137</v>
      </c>
      <c r="EI53" s="1">
        <f t="shared" ca="1" si="73"/>
        <v>137</v>
      </c>
      <c r="EJ53" s="1">
        <f t="shared" ca="1" si="73"/>
        <v>137</v>
      </c>
      <c r="EK53" s="1">
        <f t="shared" ca="1" si="73"/>
        <v>137</v>
      </c>
      <c r="EL53" s="1">
        <f t="shared" ca="1" si="73"/>
        <v>137</v>
      </c>
      <c r="EM53" s="1">
        <f t="shared" ca="1" si="73"/>
        <v>137</v>
      </c>
      <c r="EN53" s="1">
        <f t="shared" ca="1" si="73"/>
        <v>137</v>
      </c>
      <c r="EO53" s="1">
        <f t="shared" ca="1" si="73"/>
        <v>137</v>
      </c>
      <c r="EP53" s="1">
        <f t="shared" ca="1" si="73"/>
        <v>137</v>
      </c>
      <c r="EQ53" s="1">
        <f t="shared" ca="1" si="73"/>
        <v>137</v>
      </c>
      <c r="ER53" s="1">
        <f t="shared" ca="1" si="73"/>
        <v>137</v>
      </c>
      <c r="ES53" s="1">
        <f t="shared" ca="1" si="73"/>
        <v>137</v>
      </c>
      <c r="ET53" s="1">
        <f t="shared" ca="1" si="73"/>
        <v>137</v>
      </c>
      <c r="EU53" s="1">
        <f t="shared" ca="1" si="73"/>
        <v>137</v>
      </c>
      <c r="EV53" s="1">
        <f t="shared" ca="1" si="73"/>
        <v>137</v>
      </c>
      <c r="EW53" s="1">
        <f t="shared" ca="1" si="73"/>
        <v>137</v>
      </c>
      <c r="EX53" s="1">
        <f t="shared" ca="1" si="73"/>
        <v>137</v>
      </c>
      <c r="EY53" s="1">
        <f t="shared" ca="1" si="73"/>
        <v>137</v>
      </c>
      <c r="EZ53" s="1">
        <f t="shared" ca="1" si="73"/>
        <v>137</v>
      </c>
      <c r="FA53" s="1">
        <f t="shared" ca="1" si="73"/>
        <v>137</v>
      </c>
      <c r="FB53" s="1">
        <f t="shared" ca="1" si="73"/>
        <v>137</v>
      </c>
      <c r="FC53" s="1">
        <f t="shared" ca="1" si="73"/>
        <v>137</v>
      </c>
      <c r="FD53" s="1">
        <f t="shared" ca="1" si="73"/>
        <v>137</v>
      </c>
      <c r="FE53" s="1">
        <f t="shared" ca="1" si="73"/>
        <v>137</v>
      </c>
      <c r="FF53" s="1">
        <f t="shared" ca="1" si="73"/>
        <v>137</v>
      </c>
      <c r="FG53" s="1">
        <f t="shared" ca="1" si="73"/>
        <v>137</v>
      </c>
      <c r="FH53" s="1">
        <f t="shared" ca="1" si="73"/>
        <v>137</v>
      </c>
      <c r="FI53" s="1">
        <f t="shared" ca="1" si="73"/>
        <v>137</v>
      </c>
      <c r="FJ53" s="1">
        <f t="shared" ca="1" si="73"/>
        <v>137</v>
      </c>
      <c r="FK53" s="1">
        <f t="shared" ca="1" si="73"/>
        <v>137</v>
      </c>
      <c r="FL53" s="1">
        <f t="shared" ca="1" si="73"/>
        <v>137</v>
      </c>
      <c r="FM53" s="1">
        <f t="shared" ca="1" si="73"/>
        <v>137</v>
      </c>
      <c r="FN53" s="1">
        <f t="shared" ca="1" si="73"/>
        <v>137</v>
      </c>
      <c r="FO53" s="1">
        <f t="shared" ca="1" si="73"/>
        <v>137</v>
      </c>
      <c r="FP53" s="1">
        <f t="shared" ca="1" si="73"/>
        <v>137</v>
      </c>
      <c r="FQ53" s="1">
        <f t="shared" ca="1" si="73"/>
        <v>137</v>
      </c>
      <c r="FR53" s="1">
        <f t="shared" ca="1" si="73"/>
        <v>137</v>
      </c>
      <c r="FS53" s="1">
        <f t="shared" ca="1" si="73"/>
        <v>137</v>
      </c>
      <c r="FT53" s="1">
        <f t="shared" ref="FT53:GU53" ca="1" si="74">IF(FS$65&lt;=0,FS53,IF(FS96,RANDBETWEEN(1,FT$43)+FS53,FS53))</f>
        <v>137</v>
      </c>
      <c r="FU53" s="1">
        <f t="shared" ca="1" si="74"/>
        <v>137</v>
      </c>
      <c r="FV53" s="1">
        <f t="shared" ca="1" si="74"/>
        <v>137</v>
      </c>
      <c r="FW53" s="1">
        <f t="shared" ca="1" si="74"/>
        <v>137</v>
      </c>
      <c r="FX53" s="1">
        <f t="shared" ca="1" si="74"/>
        <v>137</v>
      </c>
      <c r="FY53" s="1">
        <f t="shared" ca="1" si="74"/>
        <v>137</v>
      </c>
      <c r="FZ53" s="1">
        <f t="shared" ca="1" si="74"/>
        <v>137</v>
      </c>
      <c r="GA53" s="1">
        <f t="shared" ca="1" si="74"/>
        <v>137</v>
      </c>
      <c r="GB53" s="1">
        <f t="shared" ca="1" si="74"/>
        <v>137</v>
      </c>
      <c r="GC53" s="1">
        <f t="shared" ca="1" si="74"/>
        <v>137</v>
      </c>
      <c r="GD53" s="1">
        <f t="shared" ca="1" si="74"/>
        <v>137</v>
      </c>
      <c r="GE53" s="1">
        <f t="shared" ca="1" si="74"/>
        <v>137</v>
      </c>
      <c r="GF53" s="1">
        <f t="shared" ca="1" si="74"/>
        <v>137</v>
      </c>
      <c r="GG53" s="1">
        <f t="shared" ca="1" si="74"/>
        <v>137</v>
      </c>
      <c r="GH53" s="1">
        <f t="shared" ca="1" si="74"/>
        <v>137</v>
      </c>
      <c r="GI53" s="1">
        <f t="shared" ca="1" si="74"/>
        <v>137</v>
      </c>
      <c r="GJ53" s="1">
        <f t="shared" ca="1" si="74"/>
        <v>137</v>
      </c>
      <c r="GK53" s="1">
        <f t="shared" ca="1" si="74"/>
        <v>137</v>
      </c>
      <c r="GL53" s="1">
        <f t="shared" ca="1" si="74"/>
        <v>137</v>
      </c>
      <c r="GM53" s="1">
        <f t="shared" ca="1" si="74"/>
        <v>137</v>
      </c>
      <c r="GN53" s="1">
        <f t="shared" ca="1" si="74"/>
        <v>137</v>
      </c>
      <c r="GO53" s="1">
        <f t="shared" ca="1" si="74"/>
        <v>137</v>
      </c>
      <c r="GP53" s="1">
        <f t="shared" ca="1" si="74"/>
        <v>137</v>
      </c>
      <c r="GQ53" s="1">
        <f t="shared" ca="1" si="74"/>
        <v>137</v>
      </c>
      <c r="GR53" s="1">
        <f t="shared" ca="1" si="74"/>
        <v>137</v>
      </c>
      <c r="GS53" s="1">
        <f t="shared" ca="1" si="74"/>
        <v>137</v>
      </c>
      <c r="GT53" s="1">
        <f t="shared" ca="1" si="74"/>
        <v>137</v>
      </c>
      <c r="GU53" s="1">
        <f t="shared" ca="1" si="74"/>
        <v>137</v>
      </c>
    </row>
    <row r="54" spans="9:203">
      <c r="I54" s="90" t="str">
        <f>DEC2HEX(MIN(B29,255),2)</f>
        <v>0A</v>
      </c>
      <c r="J54" s="90" t="str">
        <f>DEC2HEX(G23,2)</f>
        <v>28</v>
      </c>
      <c r="K54" s="90" t="str">
        <f>DEC2HEX(H23,2)</f>
        <v>46</v>
      </c>
      <c r="M54" s="1">
        <f t="shared" si="39"/>
        <v>17</v>
      </c>
      <c r="N54" s="1" t="str">
        <f t="shared" si="35"/>
        <v>001080</v>
      </c>
      <c r="R54" s="90" t="str">
        <f t="shared" si="36"/>
        <v>801000</v>
      </c>
      <c r="T54" s="60">
        <f t="shared" si="23"/>
        <v>47</v>
      </c>
      <c r="U54" s="123">
        <f t="shared" si="10"/>
        <v>321.41576621884906</v>
      </c>
      <c r="V54" s="62">
        <f t="shared" si="37"/>
        <v>19593</v>
      </c>
      <c r="W54" s="59">
        <f t="shared" si="38"/>
        <v>47</v>
      </c>
      <c r="BX54" s="1">
        <f t="shared" ca="1" si="46"/>
        <v>182</v>
      </c>
      <c r="BY54" s="1">
        <f t="shared" ref="BY54:DG54" ca="1" si="75">IF(BX$65&lt;=0,BX54,IF(BX97,RANDBETWEEN(1,BY$43)+BX54,BX54))</f>
        <v>182</v>
      </c>
      <c r="BZ54" s="1">
        <f t="shared" ca="1" si="75"/>
        <v>182</v>
      </c>
      <c r="CA54" s="1">
        <f t="shared" ca="1" si="75"/>
        <v>182</v>
      </c>
      <c r="CB54" s="1">
        <f t="shared" ca="1" si="75"/>
        <v>182</v>
      </c>
      <c r="CC54" s="1">
        <f t="shared" ca="1" si="75"/>
        <v>182</v>
      </c>
      <c r="CD54" s="1">
        <f t="shared" ca="1" si="75"/>
        <v>182</v>
      </c>
      <c r="CE54" s="1">
        <f t="shared" ca="1" si="75"/>
        <v>182</v>
      </c>
      <c r="CF54" s="1">
        <f t="shared" ca="1" si="75"/>
        <v>182</v>
      </c>
      <c r="CG54" s="1">
        <f t="shared" ca="1" si="75"/>
        <v>182</v>
      </c>
      <c r="CH54" s="1">
        <f t="shared" ca="1" si="75"/>
        <v>182</v>
      </c>
      <c r="CI54" s="1">
        <f t="shared" ca="1" si="75"/>
        <v>182</v>
      </c>
      <c r="CJ54" s="1">
        <f t="shared" ca="1" si="75"/>
        <v>182</v>
      </c>
      <c r="CK54" s="1">
        <f t="shared" ca="1" si="75"/>
        <v>182</v>
      </c>
      <c r="CL54" s="1">
        <f t="shared" ca="1" si="75"/>
        <v>182</v>
      </c>
      <c r="CM54" s="1">
        <f t="shared" ca="1" si="75"/>
        <v>182</v>
      </c>
      <c r="CN54" s="1">
        <f t="shared" ca="1" si="75"/>
        <v>182</v>
      </c>
      <c r="CO54" s="1">
        <f t="shared" ca="1" si="75"/>
        <v>182</v>
      </c>
      <c r="CP54" s="1">
        <f t="shared" ca="1" si="75"/>
        <v>182</v>
      </c>
      <c r="CQ54" s="1">
        <f t="shared" ca="1" si="75"/>
        <v>182</v>
      </c>
      <c r="CR54" s="1">
        <f t="shared" ca="1" si="75"/>
        <v>182</v>
      </c>
      <c r="CS54" s="1">
        <f t="shared" ca="1" si="75"/>
        <v>182</v>
      </c>
      <c r="CT54" s="1">
        <f t="shared" ca="1" si="75"/>
        <v>182</v>
      </c>
      <c r="CU54" s="1">
        <f t="shared" ca="1" si="75"/>
        <v>182</v>
      </c>
      <c r="CV54" s="1">
        <f t="shared" ca="1" si="75"/>
        <v>182</v>
      </c>
      <c r="CW54" s="1">
        <f t="shared" ca="1" si="75"/>
        <v>182</v>
      </c>
      <c r="CX54" s="1">
        <f t="shared" ca="1" si="75"/>
        <v>182</v>
      </c>
      <c r="CY54" s="1">
        <f t="shared" ca="1" si="75"/>
        <v>182</v>
      </c>
      <c r="CZ54" s="1">
        <f t="shared" ca="1" si="75"/>
        <v>182</v>
      </c>
      <c r="DA54" s="1">
        <f t="shared" ca="1" si="75"/>
        <v>182</v>
      </c>
      <c r="DB54" s="1">
        <f t="shared" ca="1" si="75"/>
        <v>182</v>
      </c>
      <c r="DC54" s="1">
        <f t="shared" ca="1" si="75"/>
        <v>182</v>
      </c>
      <c r="DD54" s="1">
        <f t="shared" ca="1" si="75"/>
        <v>182</v>
      </c>
      <c r="DE54" s="1">
        <f t="shared" ca="1" si="75"/>
        <v>182</v>
      </c>
      <c r="DF54" s="1">
        <f t="shared" ca="1" si="75"/>
        <v>182</v>
      </c>
      <c r="DG54" s="1">
        <f t="shared" ca="1" si="75"/>
        <v>182</v>
      </c>
      <c r="DH54" s="1">
        <f t="shared" ref="DH54:FS54" ca="1" si="76">IF(DG$65&lt;=0,DG54,IF(DG97,RANDBETWEEN(1,DH$43)+DG54,DG54))</f>
        <v>182</v>
      </c>
      <c r="DI54" s="1">
        <f t="shared" ca="1" si="76"/>
        <v>182</v>
      </c>
      <c r="DJ54" s="1">
        <f t="shared" ca="1" si="76"/>
        <v>182</v>
      </c>
      <c r="DK54" s="1">
        <f t="shared" ca="1" si="76"/>
        <v>182</v>
      </c>
      <c r="DL54" s="1">
        <f t="shared" ca="1" si="76"/>
        <v>182</v>
      </c>
      <c r="DM54" s="1">
        <f t="shared" ca="1" si="76"/>
        <v>182</v>
      </c>
      <c r="DN54" s="1">
        <f t="shared" ca="1" si="76"/>
        <v>182</v>
      </c>
      <c r="DO54" s="1">
        <f t="shared" ca="1" si="76"/>
        <v>182</v>
      </c>
      <c r="DP54" s="1">
        <f t="shared" ca="1" si="76"/>
        <v>182</v>
      </c>
      <c r="DQ54" s="1">
        <f t="shared" ca="1" si="76"/>
        <v>182</v>
      </c>
      <c r="DR54" s="1">
        <f t="shared" ca="1" si="76"/>
        <v>182</v>
      </c>
      <c r="DS54" s="1">
        <f t="shared" ca="1" si="76"/>
        <v>182</v>
      </c>
      <c r="DT54" s="1">
        <f t="shared" ca="1" si="76"/>
        <v>182</v>
      </c>
      <c r="DU54" s="1">
        <f t="shared" ca="1" si="76"/>
        <v>182</v>
      </c>
      <c r="DV54" s="1">
        <f t="shared" ca="1" si="76"/>
        <v>182</v>
      </c>
      <c r="DW54" s="1">
        <f t="shared" ca="1" si="76"/>
        <v>182</v>
      </c>
      <c r="DX54" s="1">
        <f t="shared" ca="1" si="76"/>
        <v>182</v>
      </c>
      <c r="DY54" s="1">
        <f t="shared" ca="1" si="76"/>
        <v>182</v>
      </c>
      <c r="DZ54" s="1">
        <f t="shared" ca="1" si="76"/>
        <v>182</v>
      </c>
      <c r="EA54" s="1">
        <f t="shared" ca="1" si="76"/>
        <v>182</v>
      </c>
      <c r="EB54" s="1">
        <f t="shared" ca="1" si="76"/>
        <v>182</v>
      </c>
      <c r="EC54" s="1">
        <f t="shared" ca="1" si="76"/>
        <v>182</v>
      </c>
      <c r="ED54" s="1">
        <f t="shared" ca="1" si="76"/>
        <v>182</v>
      </c>
      <c r="EE54" s="1">
        <f t="shared" ca="1" si="76"/>
        <v>182</v>
      </c>
      <c r="EF54" s="1">
        <f t="shared" ca="1" si="76"/>
        <v>182</v>
      </c>
      <c r="EG54" s="1">
        <f t="shared" ca="1" si="76"/>
        <v>182</v>
      </c>
      <c r="EH54" s="1">
        <f t="shared" ca="1" si="76"/>
        <v>182</v>
      </c>
      <c r="EI54" s="1">
        <f t="shared" ca="1" si="76"/>
        <v>182</v>
      </c>
      <c r="EJ54" s="1">
        <f t="shared" ca="1" si="76"/>
        <v>182</v>
      </c>
      <c r="EK54" s="1">
        <f t="shared" ca="1" si="76"/>
        <v>182</v>
      </c>
      <c r="EL54" s="1">
        <f t="shared" ca="1" si="76"/>
        <v>182</v>
      </c>
      <c r="EM54" s="1">
        <f t="shared" ca="1" si="76"/>
        <v>182</v>
      </c>
      <c r="EN54" s="1">
        <f t="shared" ca="1" si="76"/>
        <v>182</v>
      </c>
      <c r="EO54" s="1">
        <f t="shared" ca="1" si="76"/>
        <v>182</v>
      </c>
      <c r="EP54" s="1">
        <f t="shared" ca="1" si="76"/>
        <v>182</v>
      </c>
      <c r="EQ54" s="1">
        <f t="shared" ca="1" si="76"/>
        <v>182</v>
      </c>
      <c r="ER54" s="1">
        <f t="shared" ca="1" si="76"/>
        <v>182</v>
      </c>
      <c r="ES54" s="1">
        <f t="shared" ca="1" si="76"/>
        <v>182</v>
      </c>
      <c r="ET54" s="1">
        <f t="shared" ca="1" si="76"/>
        <v>182</v>
      </c>
      <c r="EU54" s="1">
        <f t="shared" ca="1" si="76"/>
        <v>182</v>
      </c>
      <c r="EV54" s="1">
        <f t="shared" ca="1" si="76"/>
        <v>182</v>
      </c>
      <c r="EW54" s="1">
        <f t="shared" ca="1" si="76"/>
        <v>182</v>
      </c>
      <c r="EX54" s="1">
        <f t="shared" ca="1" si="76"/>
        <v>182</v>
      </c>
      <c r="EY54" s="1">
        <f t="shared" ca="1" si="76"/>
        <v>182</v>
      </c>
      <c r="EZ54" s="1">
        <f t="shared" ca="1" si="76"/>
        <v>182</v>
      </c>
      <c r="FA54" s="1">
        <f t="shared" ca="1" si="76"/>
        <v>182</v>
      </c>
      <c r="FB54" s="1">
        <f t="shared" ca="1" si="76"/>
        <v>182</v>
      </c>
      <c r="FC54" s="1">
        <f t="shared" ca="1" si="76"/>
        <v>182</v>
      </c>
      <c r="FD54" s="1">
        <f t="shared" ca="1" si="76"/>
        <v>182</v>
      </c>
      <c r="FE54" s="1">
        <f t="shared" ca="1" si="76"/>
        <v>182</v>
      </c>
      <c r="FF54" s="1">
        <f t="shared" ca="1" si="76"/>
        <v>182</v>
      </c>
      <c r="FG54" s="1">
        <f t="shared" ca="1" si="76"/>
        <v>182</v>
      </c>
      <c r="FH54" s="1">
        <f t="shared" ca="1" si="76"/>
        <v>182</v>
      </c>
      <c r="FI54" s="1">
        <f t="shared" ca="1" si="76"/>
        <v>182</v>
      </c>
      <c r="FJ54" s="1">
        <f t="shared" ca="1" si="76"/>
        <v>182</v>
      </c>
      <c r="FK54" s="1">
        <f t="shared" ca="1" si="76"/>
        <v>182</v>
      </c>
      <c r="FL54" s="1">
        <f t="shared" ca="1" si="76"/>
        <v>182</v>
      </c>
      <c r="FM54" s="1">
        <f t="shared" ca="1" si="76"/>
        <v>182</v>
      </c>
      <c r="FN54" s="1">
        <f t="shared" ca="1" si="76"/>
        <v>182</v>
      </c>
      <c r="FO54" s="1">
        <f t="shared" ca="1" si="76"/>
        <v>182</v>
      </c>
      <c r="FP54" s="1">
        <f t="shared" ca="1" si="76"/>
        <v>182</v>
      </c>
      <c r="FQ54" s="1">
        <f t="shared" ca="1" si="76"/>
        <v>182</v>
      </c>
      <c r="FR54" s="1">
        <f t="shared" ca="1" si="76"/>
        <v>182</v>
      </c>
      <c r="FS54" s="1">
        <f t="shared" ca="1" si="76"/>
        <v>182</v>
      </c>
      <c r="FT54" s="1">
        <f t="shared" ref="FT54:GU54" ca="1" si="77">IF(FS$65&lt;=0,FS54,IF(FS97,RANDBETWEEN(1,FT$43)+FS54,FS54))</f>
        <v>182</v>
      </c>
      <c r="FU54" s="1">
        <f t="shared" ca="1" si="77"/>
        <v>182</v>
      </c>
      <c r="FV54" s="1">
        <f t="shared" ca="1" si="77"/>
        <v>182</v>
      </c>
      <c r="FW54" s="1">
        <f t="shared" ca="1" si="77"/>
        <v>182</v>
      </c>
      <c r="FX54" s="1">
        <f t="shared" ca="1" si="77"/>
        <v>182</v>
      </c>
      <c r="FY54" s="1">
        <f t="shared" ca="1" si="77"/>
        <v>182</v>
      </c>
      <c r="FZ54" s="1">
        <f t="shared" ca="1" si="77"/>
        <v>182</v>
      </c>
      <c r="GA54" s="1">
        <f t="shared" ca="1" si="77"/>
        <v>182</v>
      </c>
      <c r="GB54" s="1">
        <f t="shared" ca="1" si="77"/>
        <v>182</v>
      </c>
      <c r="GC54" s="1">
        <f t="shared" ca="1" si="77"/>
        <v>182</v>
      </c>
      <c r="GD54" s="1">
        <f t="shared" ca="1" si="77"/>
        <v>182</v>
      </c>
      <c r="GE54" s="1">
        <f t="shared" ca="1" si="77"/>
        <v>182</v>
      </c>
      <c r="GF54" s="1">
        <f t="shared" ca="1" si="77"/>
        <v>182</v>
      </c>
      <c r="GG54" s="1">
        <f t="shared" ca="1" si="77"/>
        <v>182</v>
      </c>
      <c r="GH54" s="1">
        <f t="shared" ca="1" si="77"/>
        <v>182</v>
      </c>
      <c r="GI54" s="1">
        <f t="shared" ca="1" si="77"/>
        <v>182</v>
      </c>
      <c r="GJ54" s="1">
        <f t="shared" ca="1" si="77"/>
        <v>182</v>
      </c>
      <c r="GK54" s="1">
        <f t="shared" ca="1" si="77"/>
        <v>182</v>
      </c>
      <c r="GL54" s="1">
        <f t="shared" ca="1" si="77"/>
        <v>182</v>
      </c>
      <c r="GM54" s="1">
        <f t="shared" ca="1" si="77"/>
        <v>182</v>
      </c>
      <c r="GN54" s="1">
        <f t="shared" ca="1" si="77"/>
        <v>182</v>
      </c>
      <c r="GO54" s="1">
        <f t="shared" ca="1" si="77"/>
        <v>182</v>
      </c>
      <c r="GP54" s="1">
        <f t="shared" ca="1" si="77"/>
        <v>182</v>
      </c>
      <c r="GQ54" s="1">
        <f t="shared" ca="1" si="77"/>
        <v>182</v>
      </c>
      <c r="GR54" s="1">
        <f t="shared" ca="1" si="77"/>
        <v>182</v>
      </c>
      <c r="GS54" s="1">
        <f t="shared" ca="1" si="77"/>
        <v>182</v>
      </c>
      <c r="GT54" s="1">
        <f t="shared" ca="1" si="77"/>
        <v>182</v>
      </c>
      <c r="GU54" s="1">
        <f t="shared" ca="1" si="77"/>
        <v>182</v>
      </c>
    </row>
    <row r="55" spans="9:203">
      <c r="I55" s="2" t="str">
        <f>"00"</f>
        <v>00</v>
      </c>
      <c r="J55" s="90" t="str">
        <f>DEC2HEX(G24,2)</f>
        <v>28</v>
      </c>
      <c r="K55" s="90" t="str">
        <f>DEC2HEX(H24,2)</f>
        <v>46</v>
      </c>
      <c r="M55" s="1">
        <f t="shared" si="39"/>
        <v>18</v>
      </c>
      <c r="N55" s="1" t="str">
        <f t="shared" si="35"/>
        <v>0011FE</v>
      </c>
      <c r="R55" s="90" t="str">
        <f t="shared" si="36"/>
        <v>FE1100</v>
      </c>
      <c r="T55" s="60">
        <f t="shared" si="23"/>
        <v>48</v>
      </c>
      <c r="U55" s="123">
        <f t="shared" si="10"/>
        <v>331.75375505322444</v>
      </c>
      <c r="V55" s="62">
        <f t="shared" si="37"/>
        <v>20224</v>
      </c>
      <c r="W55" s="59">
        <f t="shared" si="38"/>
        <v>48</v>
      </c>
      <c r="BX55" s="1">
        <f t="shared" ca="1" si="46"/>
        <v>167</v>
      </c>
      <c r="BY55" s="1">
        <f t="shared" ref="BY55:DG55" ca="1" si="78">IF(BX$65&lt;=0,BX55,IF(BX98,RANDBETWEEN(1,BY$43)+BX55,BX55))</f>
        <v>167</v>
      </c>
      <c r="BZ55" s="1">
        <f t="shared" ca="1" si="78"/>
        <v>167</v>
      </c>
      <c r="CA55" s="1">
        <f t="shared" ca="1" si="78"/>
        <v>167</v>
      </c>
      <c r="CB55" s="1">
        <f t="shared" ca="1" si="78"/>
        <v>167</v>
      </c>
      <c r="CC55" s="1">
        <f t="shared" ca="1" si="78"/>
        <v>167</v>
      </c>
      <c r="CD55" s="1">
        <f t="shared" ca="1" si="78"/>
        <v>167</v>
      </c>
      <c r="CE55" s="1">
        <f t="shared" ca="1" si="78"/>
        <v>167</v>
      </c>
      <c r="CF55" s="1">
        <f t="shared" ca="1" si="78"/>
        <v>167</v>
      </c>
      <c r="CG55" s="1">
        <f t="shared" ca="1" si="78"/>
        <v>167</v>
      </c>
      <c r="CH55" s="1">
        <f t="shared" ca="1" si="78"/>
        <v>167</v>
      </c>
      <c r="CI55" s="1">
        <f t="shared" ca="1" si="78"/>
        <v>167</v>
      </c>
      <c r="CJ55" s="1">
        <f t="shared" ca="1" si="78"/>
        <v>167</v>
      </c>
      <c r="CK55" s="1">
        <f t="shared" ca="1" si="78"/>
        <v>167</v>
      </c>
      <c r="CL55" s="1">
        <f t="shared" ca="1" si="78"/>
        <v>167</v>
      </c>
      <c r="CM55" s="1">
        <f t="shared" ca="1" si="78"/>
        <v>167</v>
      </c>
      <c r="CN55" s="1">
        <f t="shared" ca="1" si="78"/>
        <v>167</v>
      </c>
      <c r="CO55" s="1">
        <f t="shared" ca="1" si="78"/>
        <v>167</v>
      </c>
      <c r="CP55" s="1">
        <f t="shared" ca="1" si="78"/>
        <v>167</v>
      </c>
      <c r="CQ55" s="1">
        <f t="shared" ca="1" si="78"/>
        <v>167</v>
      </c>
      <c r="CR55" s="1">
        <f t="shared" ca="1" si="78"/>
        <v>167</v>
      </c>
      <c r="CS55" s="1">
        <f t="shared" ca="1" si="78"/>
        <v>167</v>
      </c>
      <c r="CT55" s="1">
        <f t="shared" ca="1" si="78"/>
        <v>167</v>
      </c>
      <c r="CU55" s="1">
        <f t="shared" ca="1" si="78"/>
        <v>167</v>
      </c>
      <c r="CV55" s="1">
        <f t="shared" ca="1" si="78"/>
        <v>167</v>
      </c>
      <c r="CW55" s="1">
        <f t="shared" ca="1" si="78"/>
        <v>167</v>
      </c>
      <c r="CX55" s="1">
        <f t="shared" ca="1" si="78"/>
        <v>167</v>
      </c>
      <c r="CY55" s="1">
        <f t="shared" ca="1" si="78"/>
        <v>167</v>
      </c>
      <c r="CZ55" s="1">
        <f t="shared" ca="1" si="78"/>
        <v>167</v>
      </c>
      <c r="DA55" s="1">
        <f t="shared" ca="1" si="78"/>
        <v>167</v>
      </c>
      <c r="DB55" s="1">
        <f t="shared" ca="1" si="78"/>
        <v>167</v>
      </c>
      <c r="DC55" s="1">
        <f t="shared" ca="1" si="78"/>
        <v>167</v>
      </c>
      <c r="DD55" s="1">
        <f t="shared" ca="1" si="78"/>
        <v>167</v>
      </c>
      <c r="DE55" s="1">
        <f t="shared" ca="1" si="78"/>
        <v>167</v>
      </c>
      <c r="DF55" s="1">
        <f t="shared" ca="1" si="78"/>
        <v>167</v>
      </c>
      <c r="DG55" s="1">
        <f t="shared" ca="1" si="78"/>
        <v>167</v>
      </c>
      <c r="DH55" s="1">
        <f t="shared" ref="DH55:FS55" ca="1" si="79">IF(DG$65&lt;=0,DG55,IF(DG98,RANDBETWEEN(1,DH$43)+DG55,DG55))</f>
        <v>167</v>
      </c>
      <c r="DI55" s="1">
        <f t="shared" ca="1" si="79"/>
        <v>167</v>
      </c>
      <c r="DJ55" s="1">
        <f t="shared" ca="1" si="79"/>
        <v>167</v>
      </c>
      <c r="DK55" s="1">
        <f t="shared" ca="1" si="79"/>
        <v>167</v>
      </c>
      <c r="DL55" s="1">
        <f t="shared" ca="1" si="79"/>
        <v>167</v>
      </c>
      <c r="DM55" s="1">
        <f t="shared" ca="1" si="79"/>
        <v>167</v>
      </c>
      <c r="DN55" s="1">
        <f t="shared" ca="1" si="79"/>
        <v>167</v>
      </c>
      <c r="DO55" s="1">
        <f t="shared" ca="1" si="79"/>
        <v>167</v>
      </c>
      <c r="DP55" s="1">
        <f t="shared" ca="1" si="79"/>
        <v>167</v>
      </c>
      <c r="DQ55" s="1">
        <f t="shared" ca="1" si="79"/>
        <v>167</v>
      </c>
      <c r="DR55" s="1">
        <f t="shared" ca="1" si="79"/>
        <v>167</v>
      </c>
      <c r="DS55" s="1">
        <f t="shared" ca="1" si="79"/>
        <v>167</v>
      </c>
      <c r="DT55" s="1">
        <f t="shared" ca="1" si="79"/>
        <v>167</v>
      </c>
      <c r="DU55" s="1">
        <f t="shared" ca="1" si="79"/>
        <v>167</v>
      </c>
      <c r="DV55" s="1">
        <f t="shared" ca="1" si="79"/>
        <v>167</v>
      </c>
      <c r="DW55" s="1">
        <f t="shared" ca="1" si="79"/>
        <v>167</v>
      </c>
      <c r="DX55" s="1">
        <f t="shared" ca="1" si="79"/>
        <v>167</v>
      </c>
      <c r="DY55" s="1">
        <f t="shared" ca="1" si="79"/>
        <v>167</v>
      </c>
      <c r="DZ55" s="1">
        <f t="shared" ca="1" si="79"/>
        <v>167</v>
      </c>
      <c r="EA55" s="1">
        <f t="shared" ca="1" si="79"/>
        <v>167</v>
      </c>
      <c r="EB55" s="1">
        <f t="shared" ca="1" si="79"/>
        <v>167</v>
      </c>
      <c r="EC55" s="1">
        <f t="shared" ca="1" si="79"/>
        <v>167</v>
      </c>
      <c r="ED55" s="1">
        <f t="shared" ca="1" si="79"/>
        <v>167</v>
      </c>
      <c r="EE55" s="1">
        <f t="shared" ca="1" si="79"/>
        <v>167</v>
      </c>
      <c r="EF55" s="1">
        <f t="shared" ca="1" si="79"/>
        <v>167</v>
      </c>
      <c r="EG55" s="1">
        <f t="shared" ca="1" si="79"/>
        <v>167</v>
      </c>
      <c r="EH55" s="1">
        <f t="shared" ca="1" si="79"/>
        <v>167</v>
      </c>
      <c r="EI55" s="1">
        <f t="shared" ca="1" si="79"/>
        <v>167</v>
      </c>
      <c r="EJ55" s="1">
        <f t="shared" ca="1" si="79"/>
        <v>167</v>
      </c>
      <c r="EK55" s="1">
        <f t="shared" ca="1" si="79"/>
        <v>167</v>
      </c>
      <c r="EL55" s="1">
        <f t="shared" ca="1" si="79"/>
        <v>167</v>
      </c>
      <c r="EM55" s="1">
        <f t="shared" ca="1" si="79"/>
        <v>167</v>
      </c>
      <c r="EN55" s="1">
        <f t="shared" ca="1" si="79"/>
        <v>167</v>
      </c>
      <c r="EO55" s="1">
        <f t="shared" ca="1" si="79"/>
        <v>167</v>
      </c>
      <c r="EP55" s="1">
        <f t="shared" ca="1" si="79"/>
        <v>167</v>
      </c>
      <c r="EQ55" s="1">
        <f t="shared" ca="1" si="79"/>
        <v>167</v>
      </c>
      <c r="ER55" s="1">
        <f t="shared" ca="1" si="79"/>
        <v>167</v>
      </c>
      <c r="ES55" s="1">
        <f t="shared" ca="1" si="79"/>
        <v>167</v>
      </c>
      <c r="ET55" s="1">
        <f t="shared" ca="1" si="79"/>
        <v>167</v>
      </c>
      <c r="EU55" s="1">
        <f t="shared" ca="1" si="79"/>
        <v>167</v>
      </c>
      <c r="EV55" s="1">
        <f t="shared" ca="1" si="79"/>
        <v>167</v>
      </c>
      <c r="EW55" s="1">
        <f t="shared" ca="1" si="79"/>
        <v>167</v>
      </c>
      <c r="EX55" s="1">
        <f t="shared" ca="1" si="79"/>
        <v>167</v>
      </c>
      <c r="EY55" s="1">
        <f t="shared" ca="1" si="79"/>
        <v>167</v>
      </c>
      <c r="EZ55" s="1">
        <f t="shared" ca="1" si="79"/>
        <v>167</v>
      </c>
      <c r="FA55" s="1">
        <f t="shared" ca="1" si="79"/>
        <v>167</v>
      </c>
      <c r="FB55" s="1">
        <f t="shared" ca="1" si="79"/>
        <v>167</v>
      </c>
      <c r="FC55" s="1">
        <f t="shared" ca="1" si="79"/>
        <v>167</v>
      </c>
      <c r="FD55" s="1">
        <f t="shared" ca="1" si="79"/>
        <v>167</v>
      </c>
      <c r="FE55" s="1">
        <f t="shared" ca="1" si="79"/>
        <v>167</v>
      </c>
      <c r="FF55" s="1">
        <f t="shared" ca="1" si="79"/>
        <v>167</v>
      </c>
      <c r="FG55" s="1">
        <f t="shared" ca="1" si="79"/>
        <v>167</v>
      </c>
      <c r="FH55" s="1">
        <f t="shared" ca="1" si="79"/>
        <v>167</v>
      </c>
      <c r="FI55" s="1">
        <f t="shared" ca="1" si="79"/>
        <v>167</v>
      </c>
      <c r="FJ55" s="1">
        <f t="shared" ca="1" si="79"/>
        <v>167</v>
      </c>
      <c r="FK55" s="1">
        <f t="shared" ca="1" si="79"/>
        <v>167</v>
      </c>
      <c r="FL55" s="1">
        <f t="shared" ca="1" si="79"/>
        <v>167</v>
      </c>
      <c r="FM55" s="1">
        <f t="shared" ca="1" si="79"/>
        <v>167</v>
      </c>
      <c r="FN55" s="1">
        <f t="shared" ca="1" si="79"/>
        <v>167</v>
      </c>
      <c r="FO55" s="1">
        <f t="shared" ca="1" si="79"/>
        <v>167</v>
      </c>
      <c r="FP55" s="1">
        <f t="shared" ca="1" si="79"/>
        <v>167</v>
      </c>
      <c r="FQ55" s="1">
        <f t="shared" ca="1" si="79"/>
        <v>167</v>
      </c>
      <c r="FR55" s="1">
        <f t="shared" ca="1" si="79"/>
        <v>167</v>
      </c>
      <c r="FS55" s="1">
        <f t="shared" ca="1" si="79"/>
        <v>167</v>
      </c>
      <c r="FT55" s="1">
        <f t="shared" ref="FT55:GU55" ca="1" si="80">IF(FS$65&lt;=0,FS55,IF(FS98,RANDBETWEEN(1,FT$43)+FS55,FS55))</f>
        <v>167</v>
      </c>
      <c r="FU55" s="1">
        <f t="shared" ca="1" si="80"/>
        <v>167</v>
      </c>
      <c r="FV55" s="1">
        <f t="shared" ca="1" si="80"/>
        <v>167</v>
      </c>
      <c r="FW55" s="1">
        <f t="shared" ca="1" si="80"/>
        <v>167</v>
      </c>
      <c r="FX55" s="1">
        <f t="shared" ca="1" si="80"/>
        <v>167</v>
      </c>
      <c r="FY55" s="1">
        <f t="shared" ca="1" si="80"/>
        <v>167</v>
      </c>
      <c r="FZ55" s="1">
        <f t="shared" ca="1" si="80"/>
        <v>167</v>
      </c>
      <c r="GA55" s="1">
        <f t="shared" ca="1" si="80"/>
        <v>167</v>
      </c>
      <c r="GB55" s="1">
        <f t="shared" ca="1" si="80"/>
        <v>167</v>
      </c>
      <c r="GC55" s="1">
        <f t="shared" ca="1" si="80"/>
        <v>167</v>
      </c>
      <c r="GD55" s="1">
        <f t="shared" ca="1" si="80"/>
        <v>167</v>
      </c>
      <c r="GE55" s="1">
        <f t="shared" ca="1" si="80"/>
        <v>167</v>
      </c>
      <c r="GF55" s="1">
        <f t="shared" ca="1" si="80"/>
        <v>167</v>
      </c>
      <c r="GG55" s="1">
        <f t="shared" ca="1" si="80"/>
        <v>167</v>
      </c>
      <c r="GH55" s="1">
        <f t="shared" ca="1" si="80"/>
        <v>167</v>
      </c>
      <c r="GI55" s="1">
        <f t="shared" ca="1" si="80"/>
        <v>167</v>
      </c>
      <c r="GJ55" s="1">
        <f t="shared" ca="1" si="80"/>
        <v>167</v>
      </c>
      <c r="GK55" s="1">
        <f t="shared" ca="1" si="80"/>
        <v>167</v>
      </c>
      <c r="GL55" s="1">
        <f t="shared" ca="1" si="80"/>
        <v>167</v>
      </c>
      <c r="GM55" s="1">
        <f t="shared" ca="1" si="80"/>
        <v>167</v>
      </c>
      <c r="GN55" s="1">
        <f t="shared" ca="1" si="80"/>
        <v>167</v>
      </c>
      <c r="GO55" s="1">
        <f t="shared" ca="1" si="80"/>
        <v>167</v>
      </c>
      <c r="GP55" s="1">
        <f t="shared" ca="1" si="80"/>
        <v>167</v>
      </c>
      <c r="GQ55" s="1">
        <f t="shared" ca="1" si="80"/>
        <v>167</v>
      </c>
      <c r="GR55" s="1">
        <f t="shared" ca="1" si="80"/>
        <v>167</v>
      </c>
      <c r="GS55" s="1">
        <f t="shared" ca="1" si="80"/>
        <v>167</v>
      </c>
      <c r="GT55" s="1">
        <f t="shared" ca="1" si="80"/>
        <v>167</v>
      </c>
      <c r="GU55" s="1">
        <f t="shared" ca="1" si="80"/>
        <v>167</v>
      </c>
    </row>
    <row r="56" spans="9:203">
      <c r="I56" s="11"/>
      <c r="J56" s="90" t="str">
        <f>RIGHT(DEC2HEX(G25-G23,2),2)</f>
        <v>E2</v>
      </c>
      <c r="K56" s="90" t="str">
        <f>RIGHT(DEC2HEX(H25-H23,2),2)</f>
        <v>1B</v>
      </c>
      <c r="M56" s="1">
        <f t="shared" si="39"/>
        <v>19</v>
      </c>
      <c r="N56" s="1" t="str">
        <f t="shared" si="35"/>
        <v>001387</v>
      </c>
      <c r="R56" s="90" t="str">
        <f t="shared" si="36"/>
        <v>871300</v>
      </c>
      <c r="T56" s="60">
        <f t="shared" si="23"/>
        <v>49</v>
      </c>
      <c r="U56" s="123">
        <f t="shared" si="10"/>
        <v>342.2</v>
      </c>
      <c r="V56" s="62">
        <f t="shared" si="37"/>
        <v>20860</v>
      </c>
      <c r="W56" s="59">
        <f t="shared" si="38"/>
        <v>49</v>
      </c>
      <c r="BX56" s="1">
        <f t="shared" ca="1" si="46"/>
        <v>149</v>
      </c>
      <c r="BY56" s="1">
        <f t="shared" ref="BY56:DG56" ca="1" si="81">IF(BX$65&lt;=0,BX56,IF(BX99,RANDBETWEEN(1,BY$43)+BX56,BX56))</f>
        <v>149</v>
      </c>
      <c r="BZ56" s="1">
        <f t="shared" ca="1" si="81"/>
        <v>149</v>
      </c>
      <c r="CA56" s="1">
        <f t="shared" ca="1" si="81"/>
        <v>149</v>
      </c>
      <c r="CB56" s="1">
        <f t="shared" ca="1" si="81"/>
        <v>149</v>
      </c>
      <c r="CC56" s="1">
        <f t="shared" ca="1" si="81"/>
        <v>149</v>
      </c>
      <c r="CD56" s="1">
        <f t="shared" ca="1" si="81"/>
        <v>149</v>
      </c>
      <c r="CE56" s="1">
        <f t="shared" ca="1" si="81"/>
        <v>149</v>
      </c>
      <c r="CF56" s="1">
        <f t="shared" ca="1" si="81"/>
        <v>149</v>
      </c>
      <c r="CG56" s="1">
        <f t="shared" ca="1" si="81"/>
        <v>149</v>
      </c>
      <c r="CH56" s="1">
        <f t="shared" ca="1" si="81"/>
        <v>149</v>
      </c>
      <c r="CI56" s="1">
        <f t="shared" ca="1" si="81"/>
        <v>149</v>
      </c>
      <c r="CJ56" s="1">
        <f t="shared" ca="1" si="81"/>
        <v>149</v>
      </c>
      <c r="CK56" s="1">
        <f t="shared" ca="1" si="81"/>
        <v>149</v>
      </c>
      <c r="CL56" s="1">
        <f t="shared" ca="1" si="81"/>
        <v>149</v>
      </c>
      <c r="CM56" s="1">
        <f t="shared" ca="1" si="81"/>
        <v>149</v>
      </c>
      <c r="CN56" s="1">
        <f t="shared" ca="1" si="81"/>
        <v>149</v>
      </c>
      <c r="CO56" s="1">
        <f t="shared" ca="1" si="81"/>
        <v>149</v>
      </c>
      <c r="CP56" s="1">
        <f t="shared" ca="1" si="81"/>
        <v>149</v>
      </c>
      <c r="CQ56" s="1">
        <f t="shared" ca="1" si="81"/>
        <v>149</v>
      </c>
      <c r="CR56" s="1">
        <f t="shared" ca="1" si="81"/>
        <v>149</v>
      </c>
      <c r="CS56" s="1">
        <f t="shared" ca="1" si="81"/>
        <v>149</v>
      </c>
      <c r="CT56" s="1">
        <f t="shared" ca="1" si="81"/>
        <v>149</v>
      </c>
      <c r="CU56" s="1">
        <f t="shared" ca="1" si="81"/>
        <v>149</v>
      </c>
      <c r="CV56" s="1">
        <f t="shared" ca="1" si="81"/>
        <v>149</v>
      </c>
      <c r="CW56" s="1">
        <f t="shared" ca="1" si="81"/>
        <v>149</v>
      </c>
      <c r="CX56" s="1">
        <f t="shared" ca="1" si="81"/>
        <v>149</v>
      </c>
      <c r="CY56" s="1">
        <f t="shared" ca="1" si="81"/>
        <v>149</v>
      </c>
      <c r="CZ56" s="1">
        <f t="shared" ca="1" si="81"/>
        <v>149</v>
      </c>
      <c r="DA56" s="1">
        <f t="shared" ca="1" si="81"/>
        <v>149</v>
      </c>
      <c r="DB56" s="1">
        <f t="shared" ca="1" si="81"/>
        <v>149</v>
      </c>
      <c r="DC56" s="1">
        <f t="shared" ca="1" si="81"/>
        <v>149</v>
      </c>
      <c r="DD56" s="1">
        <f t="shared" ca="1" si="81"/>
        <v>149</v>
      </c>
      <c r="DE56" s="1">
        <f t="shared" ca="1" si="81"/>
        <v>149</v>
      </c>
      <c r="DF56" s="1">
        <f t="shared" ca="1" si="81"/>
        <v>149</v>
      </c>
      <c r="DG56" s="1">
        <f t="shared" ca="1" si="81"/>
        <v>149</v>
      </c>
      <c r="DH56" s="1">
        <f t="shared" ref="DH56:FS56" ca="1" si="82">IF(DG$65&lt;=0,DG56,IF(DG99,RANDBETWEEN(1,DH$43)+DG56,DG56))</f>
        <v>149</v>
      </c>
      <c r="DI56" s="1">
        <f t="shared" ca="1" si="82"/>
        <v>149</v>
      </c>
      <c r="DJ56" s="1">
        <f t="shared" ca="1" si="82"/>
        <v>149</v>
      </c>
      <c r="DK56" s="1">
        <f t="shared" ca="1" si="82"/>
        <v>149</v>
      </c>
      <c r="DL56" s="1">
        <f t="shared" ca="1" si="82"/>
        <v>149</v>
      </c>
      <c r="DM56" s="1">
        <f t="shared" ca="1" si="82"/>
        <v>149</v>
      </c>
      <c r="DN56" s="1">
        <f t="shared" ca="1" si="82"/>
        <v>149</v>
      </c>
      <c r="DO56" s="1">
        <f t="shared" ca="1" si="82"/>
        <v>149</v>
      </c>
      <c r="DP56" s="1">
        <f t="shared" ca="1" si="82"/>
        <v>149</v>
      </c>
      <c r="DQ56" s="1">
        <f t="shared" ca="1" si="82"/>
        <v>149</v>
      </c>
      <c r="DR56" s="1">
        <f t="shared" ca="1" si="82"/>
        <v>149</v>
      </c>
      <c r="DS56" s="1">
        <f t="shared" ca="1" si="82"/>
        <v>149</v>
      </c>
      <c r="DT56" s="1">
        <f t="shared" ca="1" si="82"/>
        <v>149</v>
      </c>
      <c r="DU56" s="1">
        <f t="shared" ca="1" si="82"/>
        <v>149</v>
      </c>
      <c r="DV56" s="1">
        <f t="shared" ca="1" si="82"/>
        <v>149</v>
      </c>
      <c r="DW56" s="1">
        <f t="shared" ca="1" si="82"/>
        <v>149</v>
      </c>
      <c r="DX56" s="1">
        <f t="shared" ca="1" si="82"/>
        <v>149</v>
      </c>
      <c r="DY56" s="1">
        <f t="shared" ca="1" si="82"/>
        <v>149</v>
      </c>
      <c r="DZ56" s="1">
        <f t="shared" ca="1" si="82"/>
        <v>149</v>
      </c>
      <c r="EA56" s="1">
        <f t="shared" ca="1" si="82"/>
        <v>149</v>
      </c>
      <c r="EB56" s="1">
        <f t="shared" ca="1" si="82"/>
        <v>149</v>
      </c>
      <c r="EC56" s="1">
        <f t="shared" ca="1" si="82"/>
        <v>149</v>
      </c>
      <c r="ED56" s="1">
        <f t="shared" ca="1" si="82"/>
        <v>149</v>
      </c>
      <c r="EE56" s="1">
        <f t="shared" ca="1" si="82"/>
        <v>149</v>
      </c>
      <c r="EF56" s="1">
        <f t="shared" ca="1" si="82"/>
        <v>149</v>
      </c>
      <c r="EG56" s="1">
        <f t="shared" ca="1" si="82"/>
        <v>149</v>
      </c>
      <c r="EH56" s="1">
        <f t="shared" ca="1" si="82"/>
        <v>149</v>
      </c>
      <c r="EI56" s="1">
        <f t="shared" ca="1" si="82"/>
        <v>149</v>
      </c>
      <c r="EJ56" s="1">
        <f t="shared" ca="1" si="82"/>
        <v>149</v>
      </c>
      <c r="EK56" s="1">
        <f t="shared" ca="1" si="82"/>
        <v>149</v>
      </c>
      <c r="EL56" s="1">
        <f t="shared" ca="1" si="82"/>
        <v>149</v>
      </c>
      <c r="EM56" s="1">
        <f t="shared" ca="1" si="82"/>
        <v>149</v>
      </c>
      <c r="EN56" s="1">
        <f t="shared" ca="1" si="82"/>
        <v>149</v>
      </c>
      <c r="EO56" s="1">
        <f t="shared" ca="1" si="82"/>
        <v>149</v>
      </c>
      <c r="EP56" s="1">
        <f t="shared" ca="1" si="82"/>
        <v>149</v>
      </c>
      <c r="EQ56" s="1">
        <f t="shared" ca="1" si="82"/>
        <v>149</v>
      </c>
      <c r="ER56" s="1">
        <f t="shared" ca="1" si="82"/>
        <v>149</v>
      </c>
      <c r="ES56" s="1">
        <f t="shared" ca="1" si="82"/>
        <v>149</v>
      </c>
      <c r="ET56" s="1">
        <f t="shared" ca="1" si="82"/>
        <v>149</v>
      </c>
      <c r="EU56" s="1">
        <f t="shared" ca="1" si="82"/>
        <v>149</v>
      </c>
      <c r="EV56" s="1">
        <f t="shared" ca="1" si="82"/>
        <v>149</v>
      </c>
      <c r="EW56" s="1">
        <f t="shared" ca="1" si="82"/>
        <v>149</v>
      </c>
      <c r="EX56" s="1">
        <f t="shared" ca="1" si="82"/>
        <v>149</v>
      </c>
      <c r="EY56" s="1">
        <f t="shared" ca="1" si="82"/>
        <v>149</v>
      </c>
      <c r="EZ56" s="1">
        <f t="shared" ca="1" si="82"/>
        <v>149</v>
      </c>
      <c r="FA56" s="1">
        <f t="shared" ca="1" si="82"/>
        <v>149</v>
      </c>
      <c r="FB56" s="1">
        <f t="shared" ca="1" si="82"/>
        <v>149</v>
      </c>
      <c r="FC56" s="1">
        <f t="shared" ca="1" si="82"/>
        <v>149</v>
      </c>
      <c r="FD56" s="1">
        <f t="shared" ca="1" si="82"/>
        <v>149</v>
      </c>
      <c r="FE56" s="1">
        <f t="shared" ca="1" si="82"/>
        <v>149</v>
      </c>
      <c r="FF56" s="1">
        <f t="shared" ca="1" si="82"/>
        <v>149</v>
      </c>
      <c r="FG56" s="1">
        <f t="shared" ca="1" si="82"/>
        <v>149</v>
      </c>
      <c r="FH56" s="1">
        <f t="shared" ca="1" si="82"/>
        <v>149</v>
      </c>
      <c r="FI56" s="1">
        <f t="shared" ca="1" si="82"/>
        <v>149</v>
      </c>
      <c r="FJ56" s="1">
        <f t="shared" ca="1" si="82"/>
        <v>149</v>
      </c>
      <c r="FK56" s="1">
        <f t="shared" ca="1" si="82"/>
        <v>149</v>
      </c>
      <c r="FL56" s="1">
        <f t="shared" ca="1" si="82"/>
        <v>149</v>
      </c>
      <c r="FM56" s="1">
        <f t="shared" ca="1" si="82"/>
        <v>149</v>
      </c>
      <c r="FN56" s="1">
        <f t="shared" ca="1" si="82"/>
        <v>149</v>
      </c>
      <c r="FO56" s="1">
        <f t="shared" ca="1" si="82"/>
        <v>149</v>
      </c>
      <c r="FP56" s="1">
        <f t="shared" ca="1" si="82"/>
        <v>149</v>
      </c>
      <c r="FQ56" s="1">
        <f t="shared" ca="1" si="82"/>
        <v>149</v>
      </c>
      <c r="FR56" s="1">
        <f t="shared" ca="1" si="82"/>
        <v>149</v>
      </c>
      <c r="FS56" s="1">
        <f t="shared" ca="1" si="82"/>
        <v>149</v>
      </c>
      <c r="FT56" s="1">
        <f t="shared" ref="FT56:GU56" ca="1" si="83">IF(FS$65&lt;=0,FS56,IF(FS99,RANDBETWEEN(1,FT$43)+FS56,FS56))</f>
        <v>149</v>
      </c>
      <c r="FU56" s="1">
        <f t="shared" ca="1" si="83"/>
        <v>149</v>
      </c>
      <c r="FV56" s="1">
        <f t="shared" ca="1" si="83"/>
        <v>149</v>
      </c>
      <c r="FW56" s="1">
        <f t="shared" ca="1" si="83"/>
        <v>149</v>
      </c>
      <c r="FX56" s="1">
        <f t="shared" ca="1" si="83"/>
        <v>149</v>
      </c>
      <c r="FY56" s="1">
        <f t="shared" ca="1" si="83"/>
        <v>149</v>
      </c>
      <c r="FZ56" s="1">
        <f t="shared" ca="1" si="83"/>
        <v>149</v>
      </c>
      <c r="GA56" s="1">
        <f t="shared" ca="1" si="83"/>
        <v>149</v>
      </c>
      <c r="GB56" s="1">
        <f t="shared" ca="1" si="83"/>
        <v>149</v>
      </c>
      <c r="GC56" s="1">
        <f t="shared" ca="1" si="83"/>
        <v>149</v>
      </c>
      <c r="GD56" s="1">
        <f t="shared" ca="1" si="83"/>
        <v>149</v>
      </c>
      <c r="GE56" s="1">
        <f t="shared" ca="1" si="83"/>
        <v>149</v>
      </c>
      <c r="GF56" s="1">
        <f t="shared" ca="1" si="83"/>
        <v>149</v>
      </c>
      <c r="GG56" s="1">
        <f t="shared" ca="1" si="83"/>
        <v>149</v>
      </c>
      <c r="GH56" s="1">
        <f t="shared" ca="1" si="83"/>
        <v>149</v>
      </c>
      <c r="GI56" s="1">
        <f t="shared" ca="1" si="83"/>
        <v>149</v>
      </c>
      <c r="GJ56" s="1">
        <f t="shared" ca="1" si="83"/>
        <v>149</v>
      </c>
      <c r="GK56" s="1">
        <f t="shared" ca="1" si="83"/>
        <v>149</v>
      </c>
      <c r="GL56" s="1">
        <f t="shared" ca="1" si="83"/>
        <v>149</v>
      </c>
      <c r="GM56" s="1">
        <f t="shared" ca="1" si="83"/>
        <v>149</v>
      </c>
      <c r="GN56" s="1">
        <f t="shared" ca="1" si="83"/>
        <v>149</v>
      </c>
      <c r="GO56" s="1">
        <f t="shared" ca="1" si="83"/>
        <v>149</v>
      </c>
      <c r="GP56" s="1">
        <f t="shared" ca="1" si="83"/>
        <v>149</v>
      </c>
      <c r="GQ56" s="1">
        <f t="shared" ca="1" si="83"/>
        <v>149</v>
      </c>
      <c r="GR56" s="1">
        <f t="shared" ca="1" si="83"/>
        <v>149</v>
      </c>
      <c r="GS56" s="1">
        <f t="shared" ca="1" si="83"/>
        <v>149</v>
      </c>
      <c r="GT56" s="1">
        <f t="shared" ca="1" si="83"/>
        <v>149</v>
      </c>
      <c r="GU56" s="1">
        <f t="shared" ca="1" si="83"/>
        <v>149</v>
      </c>
    </row>
    <row r="57" spans="9:203">
      <c r="I57" s="11"/>
      <c r="J57" s="90" t="str">
        <f>RIGHT(DEC2HEX(G26-G24,2),2)</f>
        <v>DF</v>
      </c>
      <c r="K57" s="90" t="str">
        <f>RIGHT(DEC2HEX(H26-H24,2),2)</f>
        <v>18</v>
      </c>
      <c r="M57" s="1">
        <f t="shared" si="39"/>
        <v>20</v>
      </c>
      <c r="N57" s="1" t="str">
        <f t="shared" si="35"/>
        <v>00151B</v>
      </c>
      <c r="R57" s="90" t="str">
        <f t="shared" si="36"/>
        <v>1B1500</v>
      </c>
      <c r="T57" s="60">
        <f t="shared" si="23"/>
        <v>50</v>
      </c>
      <c r="U57" s="123">
        <f t="shared" si="10"/>
        <v>352.75339059327376</v>
      </c>
      <c r="V57" s="62">
        <f t="shared" si="37"/>
        <v>21504</v>
      </c>
      <c r="W57" s="59">
        <f t="shared" si="38"/>
        <v>50</v>
      </c>
      <c r="BX57" s="1">
        <f t="shared" ca="1" si="46"/>
        <v>110</v>
      </c>
      <c r="BY57" s="1">
        <f t="shared" ref="BY57:DG57" ca="1" si="84">IF(BX$65&lt;=0,BX57,IF(BX100,RANDBETWEEN(1,BY$43)+BX57,BX57))</f>
        <v>110</v>
      </c>
      <c r="BZ57" s="1">
        <f t="shared" ca="1" si="84"/>
        <v>110</v>
      </c>
      <c r="CA57" s="1">
        <f t="shared" ca="1" si="84"/>
        <v>110</v>
      </c>
      <c r="CB57" s="1">
        <f t="shared" ca="1" si="84"/>
        <v>110</v>
      </c>
      <c r="CC57" s="1">
        <f t="shared" ca="1" si="84"/>
        <v>110</v>
      </c>
      <c r="CD57" s="1">
        <f t="shared" ca="1" si="84"/>
        <v>110</v>
      </c>
      <c r="CE57" s="1">
        <f t="shared" ca="1" si="84"/>
        <v>110</v>
      </c>
      <c r="CF57" s="1">
        <f t="shared" ca="1" si="84"/>
        <v>110</v>
      </c>
      <c r="CG57" s="1">
        <f t="shared" ca="1" si="84"/>
        <v>110</v>
      </c>
      <c r="CH57" s="1">
        <f t="shared" ca="1" si="84"/>
        <v>110</v>
      </c>
      <c r="CI57" s="1">
        <f t="shared" ca="1" si="84"/>
        <v>110</v>
      </c>
      <c r="CJ57" s="1">
        <f t="shared" ca="1" si="84"/>
        <v>110</v>
      </c>
      <c r="CK57" s="1">
        <f t="shared" ca="1" si="84"/>
        <v>110</v>
      </c>
      <c r="CL57" s="1">
        <f t="shared" ca="1" si="84"/>
        <v>110</v>
      </c>
      <c r="CM57" s="1">
        <f t="shared" ca="1" si="84"/>
        <v>110</v>
      </c>
      <c r="CN57" s="1">
        <f t="shared" ca="1" si="84"/>
        <v>110</v>
      </c>
      <c r="CO57" s="1">
        <f t="shared" ca="1" si="84"/>
        <v>110</v>
      </c>
      <c r="CP57" s="1">
        <f t="shared" ca="1" si="84"/>
        <v>110</v>
      </c>
      <c r="CQ57" s="1">
        <f t="shared" ca="1" si="84"/>
        <v>110</v>
      </c>
      <c r="CR57" s="1">
        <f t="shared" ca="1" si="84"/>
        <v>110</v>
      </c>
      <c r="CS57" s="1">
        <f t="shared" ca="1" si="84"/>
        <v>110</v>
      </c>
      <c r="CT57" s="1">
        <f t="shared" ca="1" si="84"/>
        <v>110</v>
      </c>
      <c r="CU57" s="1">
        <f t="shared" ca="1" si="84"/>
        <v>110</v>
      </c>
      <c r="CV57" s="1">
        <f t="shared" ca="1" si="84"/>
        <v>110</v>
      </c>
      <c r="CW57" s="1">
        <f t="shared" ca="1" si="84"/>
        <v>110</v>
      </c>
      <c r="CX57" s="1">
        <f t="shared" ca="1" si="84"/>
        <v>110</v>
      </c>
      <c r="CY57" s="1">
        <f t="shared" ca="1" si="84"/>
        <v>110</v>
      </c>
      <c r="CZ57" s="1">
        <f t="shared" ca="1" si="84"/>
        <v>110</v>
      </c>
      <c r="DA57" s="1">
        <f t="shared" ca="1" si="84"/>
        <v>110</v>
      </c>
      <c r="DB57" s="1">
        <f t="shared" ca="1" si="84"/>
        <v>110</v>
      </c>
      <c r="DC57" s="1">
        <f t="shared" ca="1" si="84"/>
        <v>110</v>
      </c>
      <c r="DD57" s="1">
        <f t="shared" ca="1" si="84"/>
        <v>110</v>
      </c>
      <c r="DE57" s="1">
        <f t="shared" ca="1" si="84"/>
        <v>110</v>
      </c>
      <c r="DF57" s="1">
        <f t="shared" ca="1" si="84"/>
        <v>110</v>
      </c>
      <c r="DG57" s="1">
        <f t="shared" ca="1" si="84"/>
        <v>110</v>
      </c>
      <c r="DH57" s="1">
        <f t="shared" ref="DH57:FS57" ca="1" si="85">IF(DG$65&lt;=0,DG57,IF(DG100,RANDBETWEEN(1,DH$43)+DG57,DG57))</f>
        <v>110</v>
      </c>
      <c r="DI57" s="1">
        <f t="shared" ca="1" si="85"/>
        <v>110</v>
      </c>
      <c r="DJ57" s="1">
        <f t="shared" ca="1" si="85"/>
        <v>110</v>
      </c>
      <c r="DK57" s="1">
        <f t="shared" ca="1" si="85"/>
        <v>110</v>
      </c>
      <c r="DL57" s="1">
        <f t="shared" ca="1" si="85"/>
        <v>110</v>
      </c>
      <c r="DM57" s="1">
        <f t="shared" ca="1" si="85"/>
        <v>110</v>
      </c>
      <c r="DN57" s="1">
        <f t="shared" ca="1" si="85"/>
        <v>110</v>
      </c>
      <c r="DO57" s="1">
        <f t="shared" ca="1" si="85"/>
        <v>110</v>
      </c>
      <c r="DP57" s="1">
        <f t="shared" ca="1" si="85"/>
        <v>110</v>
      </c>
      <c r="DQ57" s="1">
        <f t="shared" ca="1" si="85"/>
        <v>110</v>
      </c>
      <c r="DR57" s="1">
        <f t="shared" ca="1" si="85"/>
        <v>110</v>
      </c>
      <c r="DS57" s="1">
        <f t="shared" ca="1" si="85"/>
        <v>110</v>
      </c>
      <c r="DT57" s="1">
        <f t="shared" ca="1" si="85"/>
        <v>110</v>
      </c>
      <c r="DU57" s="1">
        <f t="shared" ca="1" si="85"/>
        <v>110</v>
      </c>
      <c r="DV57" s="1">
        <f t="shared" ca="1" si="85"/>
        <v>110</v>
      </c>
      <c r="DW57" s="1">
        <f t="shared" ca="1" si="85"/>
        <v>110</v>
      </c>
      <c r="DX57" s="1">
        <f t="shared" ca="1" si="85"/>
        <v>110</v>
      </c>
      <c r="DY57" s="1">
        <f t="shared" ca="1" si="85"/>
        <v>110</v>
      </c>
      <c r="DZ57" s="1">
        <f t="shared" ca="1" si="85"/>
        <v>110</v>
      </c>
      <c r="EA57" s="1">
        <f t="shared" ca="1" si="85"/>
        <v>110</v>
      </c>
      <c r="EB57" s="1">
        <f t="shared" ca="1" si="85"/>
        <v>110</v>
      </c>
      <c r="EC57" s="1">
        <f t="shared" ca="1" si="85"/>
        <v>110</v>
      </c>
      <c r="ED57" s="1">
        <f t="shared" ca="1" si="85"/>
        <v>110</v>
      </c>
      <c r="EE57" s="1">
        <f t="shared" ca="1" si="85"/>
        <v>110</v>
      </c>
      <c r="EF57" s="1">
        <f t="shared" ca="1" si="85"/>
        <v>110</v>
      </c>
      <c r="EG57" s="1">
        <f t="shared" ca="1" si="85"/>
        <v>110</v>
      </c>
      <c r="EH57" s="1">
        <f t="shared" ca="1" si="85"/>
        <v>110</v>
      </c>
      <c r="EI57" s="1">
        <f t="shared" ca="1" si="85"/>
        <v>110</v>
      </c>
      <c r="EJ57" s="1">
        <f t="shared" ca="1" si="85"/>
        <v>110</v>
      </c>
      <c r="EK57" s="1">
        <f t="shared" ca="1" si="85"/>
        <v>110</v>
      </c>
      <c r="EL57" s="1">
        <f t="shared" ca="1" si="85"/>
        <v>110</v>
      </c>
      <c r="EM57" s="1">
        <f t="shared" ca="1" si="85"/>
        <v>110</v>
      </c>
      <c r="EN57" s="1">
        <f t="shared" ca="1" si="85"/>
        <v>110</v>
      </c>
      <c r="EO57" s="1">
        <f t="shared" ca="1" si="85"/>
        <v>110</v>
      </c>
      <c r="EP57" s="1">
        <f t="shared" ca="1" si="85"/>
        <v>110</v>
      </c>
      <c r="EQ57" s="1">
        <f t="shared" ca="1" si="85"/>
        <v>110</v>
      </c>
      <c r="ER57" s="1">
        <f t="shared" ca="1" si="85"/>
        <v>110</v>
      </c>
      <c r="ES57" s="1">
        <f t="shared" ca="1" si="85"/>
        <v>110</v>
      </c>
      <c r="ET57" s="1">
        <f t="shared" ca="1" si="85"/>
        <v>110</v>
      </c>
      <c r="EU57" s="1">
        <f t="shared" ca="1" si="85"/>
        <v>110</v>
      </c>
      <c r="EV57" s="1">
        <f t="shared" ca="1" si="85"/>
        <v>110</v>
      </c>
      <c r="EW57" s="1">
        <f t="shared" ca="1" si="85"/>
        <v>110</v>
      </c>
      <c r="EX57" s="1">
        <f t="shared" ca="1" si="85"/>
        <v>110</v>
      </c>
      <c r="EY57" s="1">
        <f t="shared" ca="1" si="85"/>
        <v>110</v>
      </c>
      <c r="EZ57" s="1">
        <f t="shared" ca="1" si="85"/>
        <v>110</v>
      </c>
      <c r="FA57" s="1">
        <f t="shared" ca="1" si="85"/>
        <v>110</v>
      </c>
      <c r="FB57" s="1">
        <f t="shared" ca="1" si="85"/>
        <v>110</v>
      </c>
      <c r="FC57" s="1">
        <f t="shared" ca="1" si="85"/>
        <v>110</v>
      </c>
      <c r="FD57" s="1">
        <f t="shared" ca="1" si="85"/>
        <v>110</v>
      </c>
      <c r="FE57" s="1">
        <f t="shared" ca="1" si="85"/>
        <v>110</v>
      </c>
      <c r="FF57" s="1">
        <f t="shared" ca="1" si="85"/>
        <v>110</v>
      </c>
      <c r="FG57" s="1">
        <f t="shared" ca="1" si="85"/>
        <v>110</v>
      </c>
      <c r="FH57" s="1">
        <f t="shared" ca="1" si="85"/>
        <v>110</v>
      </c>
      <c r="FI57" s="1">
        <f t="shared" ca="1" si="85"/>
        <v>110</v>
      </c>
      <c r="FJ57" s="1">
        <f t="shared" ca="1" si="85"/>
        <v>110</v>
      </c>
      <c r="FK57" s="1">
        <f t="shared" ca="1" si="85"/>
        <v>110</v>
      </c>
      <c r="FL57" s="1">
        <f t="shared" ca="1" si="85"/>
        <v>110</v>
      </c>
      <c r="FM57" s="1">
        <f t="shared" ca="1" si="85"/>
        <v>110</v>
      </c>
      <c r="FN57" s="1">
        <f t="shared" ca="1" si="85"/>
        <v>110</v>
      </c>
      <c r="FO57" s="1">
        <f t="shared" ca="1" si="85"/>
        <v>110</v>
      </c>
      <c r="FP57" s="1">
        <f t="shared" ca="1" si="85"/>
        <v>110</v>
      </c>
      <c r="FQ57" s="1">
        <f t="shared" ca="1" si="85"/>
        <v>110</v>
      </c>
      <c r="FR57" s="1">
        <f t="shared" ca="1" si="85"/>
        <v>110</v>
      </c>
      <c r="FS57" s="1">
        <f t="shared" ca="1" si="85"/>
        <v>110</v>
      </c>
      <c r="FT57" s="1">
        <f t="shared" ref="FT57:GU57" ca="1" si="86">IF(FS$65&lt;=0,FS57,IF(FS100,RANDBETWEEN(1,FT$43)+FS57,FS57))</f>
        <v>110</v>
      </c>
      <c r="FU57" s="1">
        <f t="shared" ca="1" si="86"/>
        <v>110</v>
      </c>
      <c r="FV57" s="1">
        <f t="shared" ca="1" si="86"/>
        <v>110</v>
      </c>
      <c r="FW57" s="1">
        <f t="shared" ca="1" si="86"/>
        <v>110</v>
      </c>
      <c r="FX57" s="1">
        <f t="shared" ca="1" si="86"/>
        <v>110</v>
      </c>
      <c r="FY57" s="1">
        <f t="shared" ca="1" si="86"/>
        <v>110</v>
      </c>
      <c r="FZ57" s="1">
        <f t="shared" ca="1" si="86"/>
        <v>110</v>
      </c>
      <c r="GA57" s="1">
        <f t="shared" ca="1" si="86"/>
        <v>110</v>
      </c>
      <c r="GB57" s="1">
        <f t="shared" ca="1" si="86"/>
        <v>110</v>
      </c>
      <c r="GC57" s="1">
        <f t="shared" ca="1" si="86"/>
        <v>110</v>
      </c>
      <c r="GD57" s="1">
        <f t="shared" ca="1" si="86"/>
        <v>110</v>
      </c>
      <c r="GE57" s="1">
        <f t="shared" ca="1" si="86"/>
        <v>110</v>
      </c>
      <c r="GF57" s="1">
        <f t="shared" ca="1" si="86"/>
        <v>110</v>
      </c>
      <c r="GG57" s="1">
        <f t="shared" ca="1" si="86"/>
        <v>110</v>
      </c>
      <c r="GH57" s="1">
        <f t="shared" ca="1" si="86"/>
        <v>110</v>
      </c>
      <c r="GI57" s="1">
        <f t="shared" ca="1" si="86"/>
        <v>110</v>
      </c>
      <c r="GJ57" s="1">
        <f t="shared" ca="1" si="86"/>
        <v>110</v>
      </c>
      <c r="GK57" s="1">
        <f t="shared" ca="1" si="86"/>
        <v>110</v>
      </c>
      <c r="GL57" s="1">
        <f t="shared" ca="1" si="86"/>
        <v>110</v>
      </c>
      <c r="GM57" s="1">
        <f t="shared" ca="1" si="86"/>
        <v>110</v>
      </c>
      <c r="GN57" s="1">
        <f t="shared" ca="1" si="86"/>
        <v>110</v>
      </c>
      <c r="GO57" s="1">
        <f t="shared" ca="1" si="86"/>
        <v>110</v>
      </c>
      <c r="GP57" s="1">
        <f t="shared" ca="1" si="86"/>
        <v>110</v>
      </c>
      <c r="GQ57" s="1">
        <f t="shared" ca="1" si="86"/>
        <v>110</v>
      </c>
      <c r="GR57" s="1">
        <f t="shared" ca="1" si="86"/>
        <v>110</v>
      </c>
      <c r="GS57" s="1">
        <f t="shared" ca="1" si="86"/>
        <v>110</v>
      </c>
      <c r="GT57" s="1">
        <f t="shared" ca="1" si="86"/>
        <v>110</v>
      </c>
      <c r="GU57" s="1">
        <f t="shared" ca="1" si="86"/>
        <v>110</v>
      </c>
    </row>
    <row r="58" spans="9:203">
      <c r="I58" s="11"/>
      <c r="M58" s="1">
        <f t="shared" si="39"/>
        <v>21</v>
      </c>
      <c r="N58" s="1" t="str">
        <f t="shared" si="35"/>
        <v>0016B9</v>
      </c>
      <c r="R58" s="90" t="str">
        <f t="shared" si="36"/>
        <v>B91600</v>
      </c>
      <c r="T58" s="60">
        <f t="shared" si="23"/>
        <v>51</v>
      </c>
      <c r="U58" s="123">
        <f t="shared" si="10"/>
        <v>363.41284985568535</v>
      </c>
      <c r="V58" s="62">
        <f t="shared" si="37"/>
        <v>22153</v>
      </c>
      <c r="W58" s="59">
        <f t="shared" si="38"/>
        <v>51</v>
      </c>
      <c r="BX58" s="1">
        <f t="shared" ca="1" si="46"/>
        <v>123</v>
      </c>
      <c r="BY58" s="1">
        <f t="shared" ref="BY58:DG58" ca="1" si="87">IF(BX$65&lt;=0,BX58,IF(BX101,RANDBETWEEN(1,BY$43)+BX58,BX58))</f>
        <v>123</v>
      </c>
      <c r="BZ58" s="1">
        <f t="shared" ca="1" si="87"/>
        <v>123</v>
      </c>
      <c r="CA58" s="1">
        <f t="shared" ca="1" si="87"/>
        <v>123</v>
      </c>
      <c r="CB58" s="1">
        <f t="shared" ca="1" si="87"/>
        <v>123</v>
      </c>
      <c r="CC58" s="1">
        <f t="shared" ca="1" si="87"/>
        <v>123</v>
      </c>
      <c r="CD58" s="1">
        <f t="shared" ca="1" si="87"/>
        <v>123</v>
      </c>
      <c r="CE58" s="1">
        <f t="shared" ca="1" si="87"/>
        <v>123</v>
      </c>
      <c r="CF58" s="1">
        <f t="shared" ca="1" si="87"/>
        <v>123</v>
      </c>
      <c r="CG58" s="1">
        <f t="shared" ca="1" si="87"/>
        <v>123</v>
      </c>
      <c r="CH58" s="1">
        <f t="shared" ca="1" si="87"/>
        <v>123</v>
      </c>
      <c r="CI58" s="1">
        <f t="shared" ca="1" si="87"/>
        <v>123</v>
      </c>
      <c r="CJ58" s="1">
        <f t="shared" ca="1" si="87"/>
        <v>123</v>
      </c>
      <c r="CK58" s="1">
        <f t="shared" ca="1" si="87"/>
        <v>123</v>
      </c>
      <c r="CL58" s="1">
        <f t="shared" ca="1" si="87"/>
        <v>123</v>
      </c>
      <c r="CM58" s="1">
        <f t="shared" ca="1" si="87"/>
        <v>123</v>
      </c>
      <c r="CN58" s="1">
        <f t="shared" ca="1" si="87"/>
        <v>123</v>
      </c>
      <c r="CO58" s="1">
        <f t="shared" ca="1" si="87"/>
        <v>123</v>
      </c>
      <c r="CP58" s="1">
        <f t="shared" ca="1" si="87"/>
        <v>123</v>
      </c>
      <c r="CQ58" s="1">
        <f t="shared" ca="1" si="87"/>
        <v>123</v>
      </c>
      <c r="CR58" s="1">
        <f t="shared" ca="1" si="87"/>
        <v>123</v>
      </c>
      <c r="CS58" s="1">
        <f t="shared" ca="1" si="87"/>
        <v>123</v>
      </c>
      <c r="CT58" s="1">
        <f t="shared" ca="1" si="87"/>
        <v>123</v>
      </c>
      <c r="CU58" s="1">
        <f t="shared" ca="1" si="87"/>
        <v>123</v>
      </c>
      <c r="CV58" s="1">
        <f t="shared" ca="1" si="87"/>
        <v>123</v>
      </c>
      <c r="CW58" s="1">
        <f t="shared" ca="1" si="87"/>
        <v>123</v>
      </c>
      <c r="CX58" s="1">
        <f t="shared" ca="1" si="87"/>
        <v>123</v>
      </c>
      <c r="CY58" s="1">
        <f t="shared" ca="1" si="87"/>
        <v>123</v>
      </c>
      <c r="CZ58" s="1">
        <f t="shared" ca="1" si="87"/>
        <v>123</v>
      </c>
      <c r="DA58" s="1">
        <f t="shared" ca="1" si="87"/>
        <v>123</v>
      </c>
      <c r="DB58" s="1">
        <f t="shared" ca="1" si="87"/>
        <v>123</v>
      </c>
      <c r="DC58" s="1">
        <f t="shared" ca="1" si="87"/>
        <v>123</v>
      </c>
      <c r="DD58" s="1">
        <f t="shared" ca="1" si="87"/>
        <v>123</v>
      </c>
      <c r="DE58" s="1">
        <f t="shared" ca="1" si="87"/>
        <v>123</v>
      </c>
      <c r="DF58" s="1">
        <f t="shared" ca="1" si="87"/>
        <v>123</v>
      </c>
      <c r="DG58" s="1">
        <f t="shared" ca="1" si="87"/>
        <v>123</v>
      </c>
      <c r="DH58" s="1">
        <f t="shared" ref="DH58:FS58" ca="1" si="88">IF(DG$65&lt;=0,DG58,IF(DG101,RANDBETWEEN(1,DH$43)+DG58,DG58))</f>
        <v>123</v>
      </c>
      <c r="DI58" s="1">
        <f t="shared" ca="1" si="88"/>
        <v>123</v>
      </c>
      <c r="DJ58" s="1">
        <f t="shared" ca="1" si="88"/>
        <v>123</v>
      </c>
      <c r="DK58" s="1">
        <f t="shared" ca="1" si="88"/>
        <v>123</v>
      </c>
      <c r="DL58" s="1">
        <f t="shared" ca="1" si="88"/>
        <v>123</v>
      </c>
      <c r="DM58" s="1">
        <f t="shared" ca="1" si="88"/>
        <v>123</v>
      </c>
      <c r="DN58" s="1">
        <f t="shared" ca="1" si="88"/>
        <v>123</v>
      </c>
      <c r="DO58" s="1">
        <f t="shared" ca="1" si="88"/>
        <v>123</v>
      </c>
      <c r="DP58" s="1">
        <f t="shared" ca="1" si="88"/>
        <v>123</v>
      </c>
      <c r="DQ58" s="1">
        <f t="shared" ca="1" si="88"/>
        <v>123</v>
      </c>
      <c r="DR58" s="1">
        <f t="shared" ca="1" si="88"/>
        <v>123</v>
      </c>
      <c r="DS58" s="1">
        <f t="shared" ca="1" si="88"/>
        <v>123</v>
      </c>
      <c r="DT58" s="1">
        <f t="shared" ca="1" si="88"/>
        <v>123</v>
      </c>
      <c r="DU58" s="1">
        <f t="shared" ca="1" si="88"/>
        <v>123</v>
      </c>
      <c r="DV58" s="1">
        <f t="shared" ca="1" si="88"/>
        <v>123</v>
      </c>
      <c r="DW58" s="1">
        <f t="shared" ca="1" si="88"/>
        <v>123</v>
      </c>
      <c r="DX58" s="1">
        <f t="shared" ca="1" si="88"/>
        <v>123</v>
      </c>
      <c r="DY58" s="1">
        <f t="shared" ca="1" si="88"/>
        <v>123</v>
      </c>
      <c r="DZ58" s="1">
        <f t="shared" ca="1" si="88"/>
        <v>123</v>
      </c>
      <c r="EA58" s="1">
        <f t="shared" ca="1" si="88"/>
        <v>123</v>
      </c>
      <c r="EB58" s="1">
        <f t="shared" ca="1" si="88"/>
        <v>123</v>
      </c>
      <c r="EC58" s="1">
        <f t="shared" ca="1" si="88"/>
        <v>123</v>
      </c>
      <c r="ED58" s="1">
        <f t="shared" ca="1" si="88"/>
        <v>123</v>
      </c>
      <c r="EE58" s="1">
        <f t="shared" ca="1" si="88"/>
        <v>123</v>
      </c>
      <c r="EF58" s="1">
        <f t="shared" ca="1" si="88"/>
        <v>123</v>
      </c>
      <c r="EG58" s="1">
        <f t="shared" ca="1" si="88"/>
        <v>123</v>
      </c>
      <c r="EH58" s="1">
        <f t="shared" ca="1" si="88"/>
        <v>123</v>
      </c>
      <c r="EI58" s="1">
        <f t="shared" ca="1" si="88"/>
        <v>123</v>
      </c>
      <c r="EJ58" s="1">
        <f t="shared" ca="1" si="88"/>
        <v>123</v>
      </c>
      <c r="EK58" s="1">
        <f t="shared" ca="1" si="88"/>
        <v>123</v>
      </c>
      <c r="EL58" s="1">
        <f t="shared" ca="1" si="88"/>
        <v>123</v>
      </c>
      <c r="EM58" s="1">
        <f t="shared" ca="1" si="88"/>
        <v>123</v>
      </c>
      <c r="EN58" s="1">
        <f t="shared" ca="1" si="88"/>
        <v>123</v>
      </c>
      <c r="EO58" s="1">
        <f t="shared" ca="1" si="88"/>
        <v>123</v>
      </c>
      <c r="EP58" s="1">
        <f t="shared" ca="1" si="88"/>
        <v>123</v>
      </c>
      <c r="EQ58" s="1">
        <f t="shared" ca="1" si="88"/>
        <v>123</v>
      </c>
      <c r="ER58" s="1">
        <f t="shared" ca="1" si="88"/>
        <v>123</v>
      </c>
      <c r="ES58" s="1">
        <f t="shared" ca="1" si="88"/>
        <v>123</v>
      </c>
      <c r="ET58" s="1">
        <f t="shared" ca="1" si="88"/>
        <v>123</v>
      </c>
      <c r="EU58" s="1">
        <f t="shared" ca="1" si="88"/>
        <v>123</v>
      </c>
      <c r="EV58" s="1">
        <f t="shared" ca="1" si="88"/>
        <v>123</v>
      </c>
      <c r="EW58" s="1">
        <f t="shared" ca="1" si="88"/>
        <v>123</v>
      </c>
      <c r="EX58" s="1">
        <f t="shared" ca="1" si="88"/>
        <v>123</v>
      </c>
      <c r="EY58" s="1">
        <f t="shared" ca="1" si="88"/>
        <v>123</v>
      </c>
      <c r="EZ58" s="1">
        <f t="shared" ca="1" si="88"/>
        <v>123</v>
      </c>
      <c r="FA58" s="1">
        <f t="shared" ca="1" si="88"/>
        <v>123</v>
      </c>
      <c r="FB58" s="1">
        <f t="shared" ca="1" si="88"/>
        <v>123</v>
      </c>
      <c r="FC58" s="1">
        <f t="shared" ca="1" si="88"/>
        <v>123</v>
      </c>
      <c r="FD58" s="1">
        <f t="shared" ca="1" si="88"/>
        <v>123</v>
      </c>
      <c r="FE58" s="1">
        <f t="shared" ca="1" si="88"/>
        <v>123</v>
      </c>
      <c r="FF58" s="1">
        <f t="shared" ca="1" si="88"/>
        <v>123</v>
      </c>
      <c r="FG58" s="1">
        <f t="shared" ca="1" si="88"/>
        <v>123</v>
      </c>
      <c r="FH58" s="1">
        <f t="shared" ca="1" si="88"/>
        <v>123</v>
      </c>
      <c r="FI58" s="1">
        <f t="shared" ca="1" si="88"/>
        <v>123</v>
      </c>
      <c r="FJ58" s="1">
        <f t="shared" ca="1" si="88"/>
        <v>123</v>
      </c>
      <c r="FK58" s="1">
        <f t="shared" ca="1" si="88"/>
        <v>123</v>
      </c>
      <c r="FL58" s="1">
        <f t="shared" ca="1" si="88"/>
        <v>123</v>
      </c>
      <c r="FM58" s="1">
        <f t="shared" ca="1" si="88"/>
        <v>123</v>
      </c>
      <c r="FN58" s="1">
        <f t="shared" ca="1" si="88"/>
        <v>123</v>
      </c>
      <c r="FO58" s="1">
        <f t="shared" ca="1" si="88"/>
        <v>123</v>
      </c>
      <c r="FP58" s="1">
        <f t="shared" ca="1" si="88"/>
        <v>123</v>
      </c>
      <c r="FQ58" s="1">
        <f t="shared" ca="1" si="88"/>
        <v>123</v>
      </c>
      <c r="FR58" s="1">
        <f t="shared" ca="1" si="88"/>
        <v>123</v>
      </c>
      <c r="FS58" s="1">
        <f t="shared" ca="1" si="88"/>
        <v>123</v>
      </c>
      <c r="FT58" s="1">
        <f t="shared" ref="FT58:GU58" ca="1" si="89">IF(FS$65&lt;=0,FS58,IF(FS101,RANDBETWEEN(1,FT$43)+FS58,FS58))</f>
        <v>123</v>
      </c>
      <c r="FU58" s="1">
        <f t="shared" ca="1" si="89"/>
        <v>123</v>
      </c>
      <c r="FV58" s="1">
        <f t="shared" ca="1" si="89"/>
        <v>123</v>
      </c>
      <c r="FW58" s="1">
        <f t="shared" ca="1" si="89"/>
        <v>123</v>
      </c>
      <c r="FX58" s="1">
        <f t="shared" ca="1" si="89"/>
        <v>123</v>
      </c>
      <c r="FY58" s="1">
        <f t="shared" ca="1" si="89"/>
        <v>123</v>
      </c>
      <c r="FZ58" s="1">
        <f t="shared" ca="1" si="89"/>
        <v>123</v>
      </c>
      <c r="GA58" s="1">
        <f t="shared" ca="1" si="89"/>
        <v>123</v>
      </c>
      <c r="GB58" s="1">
        <f t="shared" ca="1" si="89"/>
        <v>123</v>
      </c>
      <c r="GC58" s="1">
        <f t="shared" ca="1" si="89"/>
        <v>123</v>
      </c>
      <c r="GD58" s="1">
        <f t="shared" ca="1" si="89"/>
        <v>123</v>
      </c>
      <c r="GE58" s="1">
        <f t="shared" ca="1" si="89"/>
        <v>123</v>
      </c>
      <c r="GF58" s="1">
        <f t="shared" ca="1" si="89"/>
        <v>123</v>
      </c>
      <c r="GG58" s="1">
        <f t="shared" ca="1" si="89"/>
        <v>123</v>
      </c>
      <c r="GH58" s="1">
        <f t="shared" ca="1" si="89"/>
        <v>123</v>
      </c>
      <c r="GI58" s="1">
        <f t="shared" ca="1" si="89"/>
        <v>123</v>
      </c>
      <c r="GJ58" s="1">
        <f t="shared" ca="1" si="89"/>
        <v>123</v>
      </c>
      <c r="GK58" s="1">
        <f t="shared" ca="1" si="89"/>
        <v>123</v>
      </c>
      <c r="GL58" s="1">
        <f t="shared" ca="1" si="89"/>
        <v>123</v>
      </c>
      <c r="GM58" s="1">
        <f t="shared" ca="1" si="89"/>
        <v>123</v>
      </c>
      <c r="GN58" s="1">
        <f t="shared" ca="1" si="89"/>
        <v>123</v>
      </c>
      <c r="GO58" s="1">
        <f t="shared" ca="1" si="89"/>
        <v>123</v>
      </c>
      <c r="GP58" s="1">
        <f t="shared" ca="1" si="89"/>
        <v>123</v>
      </c>
      <c r="GQ58" s="1">
        <f t="shared" ca="1" si="89"/>
        <v>123</v>
      </c>
      <c r="GR58" s="1">
        <f t="shared" ca="1" si="89"/>
        <v>123</v>
      </c>
      <c r="GS58" s="1">
        <f t="shared" ca="1" si="89"/>
        <v>123</v>
      </c>
      <c r="GT58" s="1">
        <f t="shared" ca="1" si="89"/>
        <v>123</v>
      </c>
      <c r="GU58" s="1">
        <f t="shared" ca="1" si="89"/>
        <v>123</v>
      </c>
    </row>
    <row r="59" spans="9:203">
      <c r="I59" s="11"/>
      <c r="M59" s="1">
        <f t="shared" si="39"/>
        <v>22</v>
      </c>
      <c r="N59" s="1" t="str">
        <f t="shared" si="35"/>
        <v>001861</v>
      </c>
      <c r="R59" s="90" t="str">
        <f t="shared" si="36"/>
        <v>611800</v>
      </c>
      <c r="T59" s="60">
        <f t="shared" si="23"/>
        <v>52</v>
      </c>
      <c r="U59" s="123">
        <f t="shared" si="10"/>
        <v>374.17733264825483</v>
      </c>
      <c r="V59" s="62">
        <f t="shared" si="37"/>
        <v>22810</v>
      </c>
      <c r="W59" s="59">
        <f t="shared" si="38"/>
        <v>52</v>
      </c>
      <c r="BX59" s="1">
        <f t="shared" ca="1" si="46"/>
        <v>192</v>
      </c>
      <c r="BY59" s="1">
        <f t="shared" ref="BY59:DG59" ca="1" si="90">IF(BX$65&lt;=0,BX59,IF(BX102,RANDBETWEEN(1,BY$43)+BX59,BX59))</f>
        <v>192</v>
      </c>
      <c r="BZ59" s="1">
        <f t="shared" ca="1" si="90"/>
        <v>192</v>
      </c>
      <c r="CA59" s="1">
        <f t="shared" ca="1" si="90"/>
        <v>192</v>
      </c>
      <c r="CB59" s="1">
        <f t="shared" ca="1" si="90"/>
        <v>192</v>
      </c>
      <c r="CC59" s="1">
        <f t="shared" ca="1" si="90"/>
        <v>192</v>
      </c>
      <c r="CD59" s="1">
        <f t="shared" ca="1" si="90"/>
        <v>192</v>
      </c>
      <c r="CE59" s="1">
        <f t="shared" ca="1" si="90"/>
        <v>192</v>
      </c>
      <c r="CF59" s="1">
        <f t="shared" ca="1" si="90"/>
        <v>192</v>
      </c>
      <c r="CG59" s="1">
        <f t="shared" ca="1" si="90"/>
        <v>192</v>
      </c>
      <c r="CH59" s="1">
        <f t="shared" ca="1" si="90"/>
        <v>192</v>
      </c>
      <c r="CI59" s="1">
        <f t="shared" ca="1" si="90"/>
        <v>192</v>
      </c>
      <c r="CJ59" s="1">
        <f t="shared" ca="1" si="90"/>
        <v>192</v>
      </c>
      <c r="CK59" s="1">
        <f t="shared" ca="1" si="90"/>
        <v>192</v>
      </c>
      <c r="CL59" s="1">
        <f t="shared" ca="1" si="90"/>
        <v>192</v>
      </c>
      <c r="CM59" s="1">
        <f t="shared" ca="1" si="90"/>
        <v>192</v>
      </c>
      <c r="CN59" s="1">
        <f t="shared" ca="1" si="90"/>
        <v>192</v>
      </c>
      <c r="CO59" s="1">
        <f t="shared" ca="1" si="90"/>
        <v>192</v>
      </c>
      <c r="CP59" s="1">
        <f t="shared" ca="1" si="90"/>
        <v>192</v>
      </c>
      <c r="CQ59" s="1">
        <f t="shared" ca="1" si="90"/>
        <v>192</v>
      </c>
      <c r="CR59" s="1">
        <f t="shared" ca="1" si="90"/>
        <v>192</v>
      </c>
      <c r="CS59" s="1">
        <f t="shared" ca="1" si="90"/>
        <v>192</v>
      </c>
      <c r="CT59" s="1">
        <f t="shared" ca="1" si="90"/>
        <v>192</v>
      </c>
      <c r="CU59" s="1">
        <f t="shared" ca="1" si="90"/>
        <v>192</v>
      </c>
      <c r="CV59" s="1">
        <f t="shared" ca="1" si="90"/>
        <v>192</v>
      </c>
      <c r="CW59" s="1">
        <f t="shared" ca="1" si="90"/>
        <v>192</v>
      </c>
      <c r="CX59" s="1">
        <f t="shared" ca="1" si="90"/>
        <v>192</v>
      </c>
      <c r="CY59" s="1">
        <f t="shared" ca="1" si="90"/>
        <v>192</v>
      </c>
      <c r="CZ59" s="1">
        <f t="shared" ca="1" si="90"/>
        <v>192</v>
      </c>
      <c r="DA59" s="1">
        <f t="shared" ca="1" si="90"/>
        <v>192</v>
      </c>
      <c r="DB59" s="1">
        <f t="shared" ca="1" si="90"/>
        <v>192</v>
      </c>
      <c r="DC59" s="1">
        <f t="shared" ca="1" si="90"/>
        <v>192</v>
      </c>
      <c r="DD59" s="1">
        <f t="shared" ca="1" si="90"/>
        <v>192</v>
      </c>
      <c r="DE59" s="1">
        <f t="shared" ca="1" si="90"/>
        <v>192</v>
      </c>
      <c r="DF59" s="1">
        <f t="shared" ca="1" si="90"/>
        <v>192</v>
      </c>
      <c r="DG59" s="1">
        <f t="shared" ca="1" si="90"/>
        <v>192</v>
      </c>
      <c r="DH59" s="1">
        <f t="shared" ref="DH59:FS59" ca="1" si="91">IF(DG$65&lt;=0,DG59,IF(DG102,RANDBETWEEN(1,DH$43)+DG59,DG59))</f>
        <v>192</v>
      </c>
      <c r="DI59" s="1">
        <f t="shared" ca="1" si="91"/>
        <v>192</v>
      </c>
      <c r="DJ59" s="1">
        <f t="shared" ca="1" si="91"/>
        <v>192</v>
      </c>
      <c r="DK59" s="1">
        <f t="shared" ca="1" si="91"/>
        <v>192</v>
      </c>
      <c r="DL59" s="1">
        <f t="shared" ca="1" si="91"/>
        <v>192</v>
      </c>
      <c r="DM59" s="1">
        <f t="shared" ca="1" si="91"/>
        <v>192</v>
      </c>
      <c r="DN59" s="1">
        <f t="shared" ca="1" si="91"/>
        <v>192</v>
      </c>
      <c r="DO59" s="1">
        <f t="shared" ca="1" si="91"/>
        <v>192</v>
      </c>
      <c r="DP59" s="1">
        <f t="shared" ca="1" si="91"/>
        <v>192</v>
      </c>
      <c r="DQ59" s="1">
        <f t="shared" ca="1" si="91"/>
        <v>192</v>
      </c>
      <c r="DR59" s="1">
        <f t="shared" ca="1" si="91"/>
        <v>192</v>
      </c>
      <c r="DS59" s="1">
        <f t="shared" ca="1" si="91"/>
        <v>192</v>
      </c>
      <c r="DT59" s="1">
        <f t="shared" ca="1" si="91"/>
        <v>192</v>
      </c>
      <c r="DU59" s="1">
        <f t="shared" ca="1" si="91"/>
        <v>192</v>
      </c>
      <c r="DV59" s="1">
        <f t="shared" ca="1" si="91"/>
        <v>192</v>
      </c>
      <c r="DW59" s="1">
        <f t="shared" ca="1" si="91"/>
        <v>192</v>
      </c>
      <c r="DX59" s="1">
        <f t="shared" ca="1" si="91"/>
        <v>192</v>
      </c>
      <c r="DY59" s="1">
        <f t="shared" ca="1" si="91"/>
        <v>192</v>
      </c>
      <c r="DZ59" s="1">
        <f t="shared" ca="1" si="91"/>
        <v>192</v>
      </c>
      <c r="EA59" s="1">
        <f t="shared" ca="1" si="91"/>
        <v>192</v>
      </c>
      <c r="EB59" s="1">
        <f t="shared" ca="1" si="91"/>
        <v>192</v>
      </c>
      <c r="EC59" s="1">
        <f t="shared" ca="1" si="91"/>
        <v>192</v>
      </c>
      <c r="ED59" s="1">
        <f t="shared" ca="1" si="91"/>
        <v>192</v>
      </c>
      <c r="EE59" s="1">
        <f t="shared" ca="1" si="91"/>
        <v>192</v>
      </c>
      <c r="EF59" s="1">
        <f t="shared" ca="1" si="91"/>
        <v>192</v>
      </c>
      <c r="EG59" s="1">
        <f t="shared" ca="1" si="91"/>
        <v>192</v>
      </c>
      <c r="EH59" s="1">
        <f t="shared" ca="1" si="91"/>
        <v>192</v>
      </c>
      <c r="EI59" s="1">
        <f t="shared" ca="1" si="91"/>
        <v>192</v>
      </c>
      <c r="EJ59" s="1">
        <f t="shared" ca="1" si="91"/>
        <v>192</v>
      </c>
      <c r="EK59" s="1">
        <f t="shared" ca="1" si="91"/>
        <v>192</v>
      </c>
      <c r="EL59" s="1">
        <f t="shared" ca="1" si="91"/>
        <v>192</v>
      </c>
      <c r="EM59" s="1">
        <f t="shared" ca="1" si="91"/>
        <v>192</v>
      </c>
      <c r="EN59" s="1">
        <f t="shared" ca="1" si="91"/>
        <v>192</v>
      </c>
      <c r="EO59" s="1">
        <f t="shared" ca="1" si="91"/>
        <v>192</v>
      </c>
      <c r="EP59" s="1">
        <f t="shared" ca="1" si="91"/>
        <v>192</v>
      </c>
      <c r="EQ59" s="1">
        <f t="shared" ca="1" si="91"/>
        <v>192</v>
      </c>
      <c r="ER59" s="1">
        <f t="shared" ca="1" si="91"/>
        <v>192</v>
      </c>
      <c r="ES59" s="1">
        <f t="shared" ca="1" si="91"/>
        <v>192</v>
      </c>
      <c r="ET59" s="1">
        <f t="shared" ca="1" si="91"/>
        <v>192</v>
      </c>
      <c r="EU59" s="1">
        <f t="shared" ca="1" si="91"/>
        <v>192</v>
      </c>
      <c r="EV59" s="1">
        <f t="shared" ca="1" si="91"/>
        <v>192</v>
      </c>
      <c r="EW59" s="1">
        <f t="shared" ca="1" si="91"/>
        <v>192</v>
      </c>
      <c r="EX59" s="1">
        <f t="shared" ca="1" si="91"/>
        <v>192</v>
      </c>
      <c r="EY59" s="1">
        <f t="shared" ca="1" si="91"/>
        <v>192</v>
      </c>
      <c r="EZ59" s="1">
        <f t="shared" ca="1" si="91"/>
        <v>192</v>
      </c>
      <c r="FA59" s="1">
        <f t="shared" ca="1" si="91"/>
        <v>192</v>
      </c>
      <c r="FB59" s="1">
        <f t="shared" ca="1" si="91"/>
        <v>192</v>
      </c>
      <c r="FC59" s="1">
        <f t="shared" ca="1" si="91"/>
        <v>192</v>
      </c>
      <c r="FD59" s="1">
        <f t="shared" ca="1" si="91"/>
        <v>192</v>
      </c>
      <c r="FE59" s="1">
        <f t="shared" ca="1" si="91"/>
        <v>192</v>
      </c>
      <c r="FF59" s="1">
        <f t="shared" ca="1" si="91"/>
        <v>192</v>
      </c>
      <c r="FG59" s="1">
        <f t="shared" ca="1" si="91"/>
        <v>192</v>
      </c>
      <c r="FH59" s="1">
        <f t="shared" ca="1" si="91"/>
        <v>192</v>
      </c>
      <c r="FI59" s="1">
        <f t="shared" ca="1" si="91"/>
        <v>192</v>
      </c>
      <c r="FJ59" s="1">
        <f t="shared" ca="1" si="91"/>
        <v>192</v>
      </c>
      <c r="FK59" s="1">
        <f t="shared" ca="1" si="91"/>
        <v>192</v>
      </c>
      <c r="FL59" s="1">
        <f t="shared" ca="1" si="91"/>
        <v>192</v>
      </c>
      <c r="FM59" s="1">
        <f t="shared" ca="1" si="91"/>
        <v>192</v>
      </c>
      <c r="FN59" s="1">
        <f t="shared" ca="1" si="91"/>
        <v>192</v>
      </c>
      <c r="FO59" s="1">
        <f t="shared" ca="1" si="91"/>
        <v>192</v>
      </c>
      <c r="FP59" s="1">
        <f t="shared" ca="1" si="91"/>
        <v>192</v>
      </c>
      <c r="FQ59" s="1">
        <f t="shared" ca="1" si="91"/>
        <v>192</v>
      </c>
      <c r="FR59" s="1">
        <f t="shared" ca="1" si="91"/>
        <v>192</v>
      </c>
      <c r="FS59" s="1">
        <f t="shared" ca="1" si="91"/>
        <v>192</v>
      </c>
      <c r="FT59" s="1">
        <f t="shared" ref="FT59:GU59" ca="1" si="92">IF(FS$65&lt;=0,FS59,IF(FS102,RANDBETWEEN(1,FT$43)+FS59,FS59))</f>
        <v>192</v>
      </c>
      <c r="FU59" s="1">
        <f t="shared" ca="1" si="92"/>
        <v>192</v>
      </c>
      <c r="FV59" s="1">
        <f t="shared" ca="1" si="92"/>
        <v>192</v>
      </c>
      <c r="FW59" s="1">
        <f t="shared" ca="1" si="92"/>
        <v>192</v>
      </c>
      <c r="FX59" s="1">
        <f t="shared" ca="1" si="92"/>
        <v>192</v>
      </c>
      <c r="FY59" s="1">
        <f t="shared" ca="1" si="92"/>
        <v>192</v>
      </c>
      <c r="FZ59" s="1">
        <f t="shared" ca="1" si="92"/>
        <v>192</v>
      </c>
      <c r="GA59" s="1">
        <f t="shared" ca="1" si="92"/>
        <v>192</v>
      </c>
      <c r="GB59" s="1">
        <f t="shared" ca="1" si="92"/>
        <v>192</v>
      </c>
      <c r="GC59" s="1">
        <f t="shared" ca="1" si="92"/>
        <v>192</v>
      </c>
      <c r="GD59" s="1">
        <f t="shared" ca="1" si="92"/>
        <v>192</v>
      </c>
      <c r="GE59" s="1">
        <f t="shared" ca="1" si="92"/>
        <v>192</v>
      </c>
      <c r="GF59" s="1">
        <f t="shared" ca="1" si="92"/>
        <v>192</v>
      </c>
      <c r="GG59" s="1">
        <f t="shared" ca="1" si="92"/>
        <v>192</v>
      </c>
      <c r="GH59" s="1">
        <f t="shared" ca="1" si="92"/>
        <v>192</v>
      </c>
      <c r="GI59" s="1">
        <f t="shared" ca="1" si="92"/>
        <v>192</v>
      </c>
      <c r="GJ59" s="1">
        <f t="shared" ca="1" si="92"/>
        <v>192</v>
      </c>
      <c r="GK59" s="1">
        <f t="shared" ca="1" si="92"/>
        <v>192</v>
      </c>
      <c r="GL59" s="1">
        <f t="shared" ca="1" si="92"/>
        <v>192</v>
      </c>
      <c r="GM59" s="1">
        <f t="shared" ca="1" si="92"/>
        <v>192</v>
      </c>
      <c r="GN59" s="1">
        <f t="shared" ca="1" si="92"/>
        <v>192</v>
      </c>
      <c r="GO59" s="1">
        <f t="shared" ca="1" si="92"/>
        <v>192</v>
      </c>
      <c r="GP59" s="1">
        <f t="shared" ca="1" si="92"/>
        <v>192</v>
      </c>
      <c r="GQ59" s="1">
        <f t="shared" ca="1" si="92"/>
        <v>192</v>
      </c>
      <c r="GR59" s="1">
        <f t="shared" ca="1" si="92"/>
        <v>192</v>
      </c>
      <c r="GS59" s="1">
        <f t="shared" ca="1" si="92"/>
        <v>192</v>
      </c>
      <c r="GT59" s="1">
        <f t="shared" ca="1" si="92"/>
        <v>192</v>
      </c>
      <c r="GU59" s="1">
        <f t="shared" ca="1" si="92"/>
        <v>192</v>
      </c>
    </row>
    <row r="60" spans="9:203">
      <c r="I60" s="11">
        <v>0</v>
      </c>
      <c r="J60" s="1" t="str">
        <f>DEC2HEX(G29,4)</f>
        <v>026C</v>
      </c>
      <c r="K60" s="90" t="str">
        <f t="shared" ref="K60:K64" si="93">MID(J60,7,2)&amp;MID(J60,5,2)&amp;MID(J60,3,2)&amp;MID(J60,1,2)</f>
        <v>6C02</v>
      </c>
      <c r="M60" s="1">
        <f t="shared" si="39"/>
        <v>23</v>
      </c>
      <c r="N60" s="1" t="str">
        <f t="shared" si="35"/>
        <v>001A13</v>
      </c>
      <c r="R60" s="90" t="str">
        <f t="shared" si="36"/>
        <v>131A00</v>
      </c>
      <c r="T60" s="60">
        <f t="shared" si="23"/>
        <v>53</v>
      </c>
      <c r="U60" s="123">
        <f t="shared" si="10"/>
        <v>385.04582413186745</v>
      </c>
      <c r="V60" s="62">
        <f t="shared" si="37"/>
        <v>23472</v>
      </c>
      <c r="W60" s="59">
        <f t="shared" si="38"/>
        <v>53</v>
      </c>
      <c r="BX60" s="1">
        <f t="shared" ca="1" si="46"/>
        <v>173</v>
      </c>
      <c r="BY60" s="1">
        <f t="shared" ref="BY60:DG60" ca="1" si="94">IF(BX$65&lt;=0,BX60,IF(BX103,RANDBETWEEN(1,BY$43)+BX60,BX60))</f>
        <v>173</v>
      </c>
      <c r="BZ60" s="1">
        <f t="shared" ca="1" si="94"/>
        <v>173</v>
      </c>
      <c r="CA60" s="1">
        <f t="shared" ca="1" si="94"/>
        <v>173</v>
      </c>
      <c r="CB60" s="1">
        <f t="shared" ca="1" si="94"/>
        <v>173</v>
      </c>
      <c r="CC60" s="1">
        <f t="shared" ca="1" si="94"/>
        <v>173</v>
      </c>
      <c r="CD60" s="1">
        <f t="shared" ca="1" si="94"/>
        <v>173</v>
      </c>
      <c r="CE60" s="1">
        <f t="shared" ca="1" si="94"/>
        <v>173</v>
      </c>
      <c r="CF60" s="1">
        <f t="shared" ca="1" si="94"/>
        <v>173</v>
      </c>
      <c r="CG60" s="1">
        <f t="shared" ca="1" si="94"/>
        <v>173</v>
      </c>
      <c r="CH60" s="1">
        <f t="shared" ca="1" si="94"/>
        <v>173</v>
      </c>
      <c r="CI60" s="1">
        <f t="shared" ca="1" si="94"/>
        <v>173</v>
      </c>
      <c r="CJ60" s="1">
        <f t="shared" ca="1" si="94"/>
        <v>173</v>
      </c>
      <c r="CK60" s="1">
        <f t="shared" ca="1" si="94"/>
        <v>173</v>
      </c>
      <c r="CL60" s="1">
        <f t="shared" ca="1" si="94"/>
        <v>173</v>
      </c>
      <c r="CM60" s="1">
        <f t="shared" ca="1" si="94"/>
        <v>173</v>
      </c>
      <c r="CN60" s="1">
        <f t="shared" ca="1" si="94"/>
        <v>173</v>
      </c>
      <c r="CO60" s="1">
        <f t="shared" ca="1" si="94"/>
        <v>173</v>
      </c>
      <c r="CP60" s="1">
        <f t="shared" ca="1" si="94"/>
        <v>173</v>
      </c>
      <c r="CQ60" s="1">
        <f t="shared" ca="1" si="94"/>
        <v>173</v>
      </c>
      <c r="CR60" s="1">
        <f t="shared" ca="1" si="94"/>
        <v>173</v>
      </c>
      <c r="CS60" s="1">
        <f t="shared" ca="1" si="94"/>
        <v>173</v>
      </c>
      <c r="CT60" s="1">
        <f t="shared" ca="1" si="94"/>
        <v>173</v>
      </c>
      <c r="CU60" s="1">
        <f t="shared" ca="1" si="94"/>
        <v>173</v>
      </c>
      <c r="CV60" s="1">
        <f t="shared" ca="1" si="94"/>
        <v>173</v>
      </c>
      <c r="CW60" s="1">
        <f t="shared" ca="1" si="94"/>
        <v>173</v>
      </c>
      <c r="CX60" s="1">
        <f t="shared" ca="1" si="94"/>
        <v>173</v>
      </c>
      <c r="CY60" s="1">
        <f t="shared" ca="1" si="94"/>
        <v>173</v>
      </c>
      <c r="CZ60" s="1">
        <f t="shared" ca="1" si="94"/>
        <v>173</v>
      </c>
      <c r="DA60" s="1">
        <f t="shared" ca="1" si="94"/>
        <v>173</v>
      </c>
      <c r="DB60" s="1">
        <f t="shared" ca="1" si="94"/>
        <v>173</v>
      </c>
      <c r="DC60" s="1">
        <f t="shared" ca="1" si="94"/>
        <v>173</v>
      </c>
      <c r="DD60" s="1">
        <f t="shared" ca="1" si="94"/>
        <v>173</v>
      </c>
      <c r="DE60" s="1">
        <f t="shared" ca="1" si="94"/>
        <v>173</v>
      </c>
      <c r="DF60" s="1">
        <f t="shared" ca="1" si="94"/>
        <v>173</v>
      </c>
      <c r="DG60" s="1">
        <f t="shared" ca="1" si="94"/>
        <v>173</v>
      </c>
      <c r="DH60" s="1">
        <f t="shared" ref="DH60:FS60" ca="1" si="95">IF(DG$65&lt;=0,DG60,IF(DG103,RANDBETWEEN(1,DH$43)+DG60,DG60))</f>
        <v>173</v>
      </c>
      <c r="DI60" s="1">
        <f t="shared" ca="1" si="95"/>
        <v>173</v>
      </c>
      <c r="DJ60" s="1">
        <f t="shared" ca="1" si="95"/>
        <v>173</v>
      </c>
      <c r="DK60" s="1">
        <f t="shared" ca="1" si="95"/>
        <v>173</v>
      </c>
      <c r="DL60" s="1">
        <f t="shared" ca="1" si="95"/>
        <v>173</v>
      </c>
      <c r="DM60" s="1">
        <f t="shared" ca="1" si="95"/>
        <v>173</v>
      </c>
      <c r="DN60" s="1">
        <f t="shared" ca="1" si="95"/>
        <v>173</v>
      </c>
      <c r="DO60" s="1">
        <f t="shared" ca="1" si="95"/>
        <v>173</v>
      </c>
      <c r="DP60" s="1">
        <f t="shared" ca="1" si="95"/>
        <v>173</v>
      </c>
      <c r="DQ60" s="1">
        <f t="shared" ca="1" si="95"/>
        <v>173</v>
      </c>
      <c r="DR60" s="1">
        <f t="shared" ca="1" si="95"/>
        <v>173</v>
      </c>
      <c r="DS60" s="1">
        <f t="shared" ca="1" si="95"/>
        <v>173</v>
      </c>
      <c r="DT60" s="1">
        <f t="shared" ca="1" si="95"/>
        <v>173</v>
      </c>
      <c r="DU60" s="1">
        <f t="shared" ca="1" si="95"/>
        <v>173</v>
      </c>
      <c r="DV60" s="1">
        <f t="shared" ca="1" si="95"/>
        <v>173</v>
      </c>
      <c r="DW60" s="1">
        <f t="shared" ca="1" si="95"/>
        <v>173</v>
      </c>
      <c r="DX60" s="1">
        <f t="shared" ca="1" si="95"/>
        <v>173</v>
      </c>
      <c r="DY60" s="1">
        <f t="shared" ca="1" si="95"/>
        <v>173</v>
      </c>
      <c r="DZ60" s="1">
        <f t="shared" ca="1" si="95"/>
        <v>173</v>
      </c>
      <c r="EA60" s="1">
        <f t="shared" ca="1" si="95"/>
        <v>173</v>
      </c>
      <c r="EB60" s="1">
        <f t="shared" ca="1" si="95"/>
        <v>173</v>
      </c>
      <c r="EC60" s="1">
        <f t="shared" ca="1" si="95"/>
        <v>173</v>
      </c>
      <c r="ED60" s="1">
        <f t="shared" ca="1" si="95"/>
        <v>173</v>
      </c>
      <c r="EE60" s="1">
        <f t="shared" ca="1" si="95"/>
        <v>173</v>
      </c>
      <c r="EF60" s="1">
        <f t="shared" ca="1" si="95"/>
        <v>173</v>
      </c>
      <c r="EG60" s="1">
        <f t="shared" ca="1" si="95"/>
        <v>173</v>
      </c>
      <c r="EH60" s="1">
        <f t="shared" ca="1" si="95"/>
        <v>173</v>
      </c>
      <c r="EI60" s="1">
        <f t="shared" ca="1" si="95"/>
        <v>173</v>
      </c>
      <c r="EJ60" s="1">
        <f t="shared" ca="1" si="95"/>
        <v>173</v>
      </c>
      <c r="EK60" s="1">
        <f t="shared" ca="1" si="95"/>
        <v>173</v>
      </c>
      <c r="EL60" s="1">
        <f t="shared" ca="1" si="95"/>
        <v>173</v>
      </c>
      <c r="EM60" s="1">
        <f t="shared" ca="1" si="95"/>
        <v>173</v>
      </c>
      <c r="EN60" s="1">
        <f t="shared" ca="1" si="95"/>
        <v>173</v>
      </c>
      <c r="EO60" s="1">
        <f t="shared" ca="1" si="95"/>
        <v>173</v>
      </c>
      <c r="EP60" s="1">
        <f t="shared" ca="1" si="95"/>
        <v>173</v>
      </c>
      <c r="EQ60" s="1">
        <f t="shared" ca="1" si="95"/>
        <v>173</v>
      </c>
      <c r="ER60" s="1">
        <f t="shared" ca="1" si="95"/>
        <v>173</v>
      </c>
      <c r="ES60" s="1">
        <f t="shared" ca="1" si="95"/>
        <v>173</v>
      </c>
      <c r="ET60" s="1">
        <f t="shared" ca="1" si="95"/>
        <v>173</v>
      </c>
      <c r="EU60" s="1">
        <f t="shared" ca="1" si="95"/>
        <v>173</v>
      </c>
      <c r="EV60" s="1">
        <f t="shared" ca="1" si="95"/>
        <v>173</v>
      </c>
      <c r="EW60" s="1">
        <f t="shared" ca="1" si="95"/>
        <v>173</v>
      </c>
      <c r="EX60" s="1">
        <f t="shared" ca="1" si="95"/>
        <v>173</v>
      </c>
      <c r="EY60" s="1">
        <f t="shared" ca="1" si="95"/>
        <v>173</v>
      </c>
      <c r="EZ60" s="1">
        <f t="shared" ca="1" si="95"/>
        <v>173</v>
      </c>
      <c r="FA60" s="1">
        <f t="shared" ca="1" si="95"/>
        <v>173</v>
      </c>
      <c r="FB60" s="1">
        <f t="shared" ca="1" si="95"/>
        <v>173</v>
      </c>
      <c r="FC60" s="1">
        <f t="shared" ca="1" si="95"/>
        <v>173</v>
      </c>
      <c r="FD60" s="1">
        <f t="shared" ca="1" si="95"/>
        <v>173</v>
      </c>
      <c r="FE60" s="1">
        <f t="shared" ca="1" si="95"/>
        <v>173</v>
      </c>
      <c r="FF60" s="1">
        <f t="shared" ca="1" si="95"/>
        <v>173</v>
      </c>
      <c r="FG60" s="1">
        <f t="shared" ca="1" si="95"/>
        <v>173</v>
      </c>
      <c r="FH60" s="1">
        <f t="shared" ca="1" si="95"/>
        <v>173</v>
      </c>
      <c r="FI60" s="1">
        <f t="shared" ca="1" si="95"/>
        <v>173</v>
      </c>
      <c r="FJ60" s="1">
        <f t="shared" ca="1" si="95"/>
        <v>173</v>
      </c>
      <c r="FK60" s="1">
        <f t="shared" ca="1" si="95"/>
        <v>173</v>
      </c>
      <c r="FL60" s="1">
        <f t="shared" ca="1" si="95"/>
        <v>173</v>
      </c>
      <c r="FM60" s="1">
        <f t="shared" ca="1" si="95"/>
        <v>173</v>
      </c>
      <c r="FN60" s="1">
        <f t="shared" ca="1" si="95"/>
        <v>173</v>
      </c>
      <c r="FO60" s="1">
        <f t="shared" ca="1" si="95"/>
        <v>173</v>
      </c>
      <c r="FP60" s="1">
        <f t="shared" ca="1" si="95"/>
        <v>173</v>
      </c>
      <c r="FQ60" s="1">
        <f t="shared" ca="1" si="95"/>
        <v>173</v>
      </c>
      <c r="FR60" s="1">
        <f t="shared" ca="1" si="95"/>
        <v>173</v>
      </c>
      <c r="FS60" s="1">
        <f t="shared" ca="1" si="95"/>
        <v>173</v>
      </c>
      <c r="FT60" s="1">
        <f t="shared" ref="FT60:GU60" ca="1" si="96">IF(FS$65&lt;=0,FS60,IF(FS103,RANDBETWEEN(1,FT$43)+FS60,FS60))</f>
        <v>173</v>
      </c>
      <c r="FU60" s="1">
        <f t="shared" ca="1" si="96"/>
        <v>173</v>
      </c>
      <c r="FV60" s="1">
        <f t="shared" ca="1" si="96"/>
        <v>173</v>
      </c>
      <c r="FW60" s="1">
        <f t="shared" ca="1" si="96"/>
        <v>173</v>
      </c>
      <c r="FX60" s="1">
        <f t="shared" ca="1" si="96"/>
        <v>173</v>
      </c>
      <c r="FY60" s="1">
        <f t="shared" ca="1" si="96"/>
        <v>173</v>
      </c>
      <c r="FZ60" s="1">
        <f t="shared" ca="1" si="96"/>
        <v>173</v>
      </c>
      <c r="GA60" s="1">
        <f t="shared" ca="1" si="96"/>
        <v>173</v>
      </c>
      <c r="GB60" s="1">
        <f t="shared" ca="1" si="96"/>
        <v>173</v>
      </c>
      <c r="GC60" s="1">
        <f t="shared" ca="1" si="96"/>
        <v>173</v>
      </c>
      <c r="GD60" s="1">
        <f t="shared" ca="1" si="96"/>
        <v>173</v>
      </c>
      <c r="GE60" s="1">
        <f t="shared" ca="1" si="96"/>
        <v>173</v>
      </c>
      <c r="GF60" s="1">
        <f t="shared" ca="1" si="96"/>
        <v>173</v>
      </c>
      <c r="GG60" s="1">
        <f t="shared" ca="1" si="96"/>
        <v>173</v>
      </c>
      <c r="GH60" s="1">
        <f t="shared" ca="1" si="96"/>
        <v>173</v>
      </c>
      <c r="GI60" s="1">
        <f t="shared" ca="1" si="96"/>
        <v>173</v>
      </c>
      <c r="GJ60" s="1">
        <f t="shared" ca="1" si="96"/>
        <v>173</v>
      </c>
      <c r="GK60" s="1">
        <f t="shared" ca="1" si="96"/>
        <v>173</v>
      </c>
      <c r="GL60" s="1">
        <f t="shared" ca="1" si="96"/>
        <v>173</v>
      </c>
      <c r="GM60" s="1">
        <f t="shared" ca="1" si="96"/>
        <v>173</v>
      </c>
      <c r="GN60" s="1">
        <f t="shared" ca="1" si="96"/>
        <v>173</v>
      </c>
      <c r="GO60" s="1">
        <f t="shared" ca="1" si="96"/>
        <v>173</v>
      </c>
      <c r="GP60" s="1">
        <f t="shared" ca="1" si="96"/>
        <v>173</v>
      </c>
      <c r="GQ60" s="1">
        <f t="shared" ca="1" si="96"/>
        <v>173</v>
      </c>
      <c r="GR60" s="1">
        <f t="shared" ca="1" si="96"/>
        <v>173</v>
      </c>
      <c r="GS60" s="1">
        <f t="shared" ca="1" si="96"/>
        <v>173</v>
      </c>
      <c r="GT60" s="1">
        <f t="shared" ca="1" si="96"/>
        <v>173</v>
      </c>
      <c r="GU60" s="1">
        <f t="shared" ca="1" si="96"/>
        <v>173</v>
      </c>
    </row>
    <row r="61" spans="9:203">
      <c r="I61" s="11">
        <f>I60+2</f>
        <v>2</v>
      </c>
      <c r="J61" s="1" t="str">
        <f>DEC2HEX(G30,4)</f>
        <v>012C</v>
      </c>
      <c r="K61" s="90" t="str">
        <f t="shared" si="93"/>
        <v>2C01</v>
      </c>
      <c r="M61" s="1">
        <f t="shared" si="39"/>
        <v>24</v>
      </c>
      <c r="N61" s="1" t="str">
        <f t="shared" si="35"/>
        <v>001BCE</v>
      </c>
      <c r="R61" s="90" t="str">
        <f t="shared" si="36"/>
        <v>CE1B00</v>
      </c>
      <c r="T61" s="60">
        <f t="shared" si="23"/>
        <v>54</v>
      </c>
      <c r="U61" s="123">
        <f t="shared" si="10"/>
        <v>396.01733833087485</v>
      </c>
      <c r="V61" s="62">
        <f t="shared" si="37"/>
        <v>24141</v>
      </c>
      <c r="W61" s="59">
        <f t="shared" si="38"/>
        <v>54</v>
      </c>
      <c r="BX61" s="1">
        <f t="shared" ca="1" si="46"/>
        <v>129</v>
      </c>
      <c r="BY61" s="1">
        <f t="shared" ref="BY61:DG61" ca="1" si="97">IF(BX$65&lt;=0,BX61,IF(BX104,RANDBETWEEN(1,BY$43)+BX61,BX61))</f>
        <v>129</v>
      </c>
      <c r="BZ61" s="1">
        <f t="shared" ca="1" si="97"/>
        <v>129</v>
      </c>
      <c r="CA61" s="1">
        <f t="shared" ca="1" si="97"/>
        <v>129</v>
      </c>
      <c r="CB61" s="1">
        <f t="shared" ca="1" si="97"/>
        <v>129</v>
      </c>
      <c r="CC61" s="1">
        <f t="shared" ca="1" si="97"/>
        <v>129</v>
      </c>
      <c r="CD61" s="1">
        <f t="shared" ca="1" si="97"/>
        <v>129</v>
      </c>
      <c r="CE61" s="1">
        <f t="shared" ca="1" si="97"/>
        <v>129</v>
      </c>
      <c r="CF61" s="1">
        <f t="shared" ca="1" si="97"/>
        <v>129</v>
      </c>
      <c r="CG61" s="1">
        <f t="shared" ca="1" si="97"/>
        <v>129</v>
      </c>
      <c r="CH61" s="1">
        <f t="shared" ca="1" si="97"/>
        <v>129</v>
      </c>
      <c r="CI61" s="1">
        <f t="shared" ca="1" si="97"/>
        <v>129</v>
      </c>
      <c r="CJ61" s="1">
        <f t="shared" ca="1" si="97"/>
        <v>129</v>
      </c>
      <c r="CK61" s="1">
        <f t="shared" ca="1" si="97"/>
        <v>129</v>
      </c>
      <c r="CL61" s="1">
        <f t="shared" ca="1" si="97"/>
        <v>129</v>
      </c>
      <c r="CM61" s="1">
        <f t="shared" ca="1" si="97"/>
        <v>129</v>
      </c>
      <c r="CN61" s="1">
        <f t="shared" ca="1" si="97"/>
        <v>129</v>
      </c>
      <c r="CO61" s="1">
        <f t="shared" ca="1" si="97"/>
        <v>129</v>
      </c>
      <c r="CP61" s="1">
        <f t="shared" ca="1" si="97"/>
        <v>129</v>
      </c>
      <c r="CQ61" s="1">
        <f t="shared" ca="1" si="97"/>
        <v>129</v>
      </c>
      <c r="CR61" s="1">
        <f t="shared" ca="1" si="97"/>
        <v>129</v>
      </c>
      <c r="CS61" s="1">
        <f t="shared" ca="1" si="97"/>
        <v>129</v>
      </c>
      <c r="CT61" s="1">
        <f t="shared" ca="1" si="97"/>
        <v>129</v>
      </c>
      <c r="CU61" s="1">
        <f t="shared" ca="1" si="97"/>
        <v>129</v>
      </c>
      <c r="CV61" s="1">
        <f t="shared" ca="1" si="97"/>
        <v>129</v>
      </c>
      <c r="CW61" s="1">
        <f t="shared" ca="1" si="97"/>
        <v>129</v>
      </c>
      <c r="CX61" s="1">
        <f t="shared" ca="1" si="97"/>
        <v>129</v>
      </c>
      <c r="CY61" s="1">
        <f t="shared" ca="1" si="97"/>
        <v>129</v>
      </c>
      <c r="CZ61" s="1">
        <f t="shared" ca="1" si="97"/>
        <v>129</v>
      </c>
      <c r="DA61" s="1">
        <f t="shared" ca="1" si="97"/>
        <v>129</v>
      </c>
      <c r="DB61" s="1">
        <f t="shared" ca="1" si="97"/>
        <v>129</v>
      </c>
      <c r="DC61" s="1">
        <f t="shared" ca="1" si="97"/>
        <v>129</v>
      </c>
      <c r="DD61" s="1">
        <f t="shared" ca="1" si="97"/>
        <v>129</v>
      </c>
      <c r="DE61" s="1">
        <f t="shared" ca="1" si="97"/>
        <v>129</v>
      </c>
      <c r="DF61" s="1">
        <f t="shared" ca="1" si="97"/>
        <v>129</v>
      </c>
      <c r="DG61" s="1">
        <f t="shared" ca="1" si="97"/>
        <v>129</v>
      </c>
      <c r="DH61" s="1">
        <f t="shared" ref="DH61:FS61" ca="1" si="98">IF(DG$65&lt;=0,DG61,IF(DG104,RANDBETWEEN(1,DH$43)+DG61,DG61))</f>
        <v>129</v>
      </c>
      <c r="DI61" s="1">
        <f t="shared" ca="1" si="98"/>
        <v>129</v>
      </c>
      <c r="DJ61" s="1">
        <f t="shared" ca="1" si="98"/>
        <v>129</v>
      </c>
      <c r="DK61" s="1">
        <f t="shared" ca="1" si="98"/>
        <v>129</v>
      </c>
      <c r="DL61" s="1">
        <f t="shared" ca="1" si="98"/>
        <v>129</v>
      </c>
      <c r="DM61" s="1">
        <f t="shared" ca="1" si="98"/>
        <v>129</v>
      </c>
      <c r="DN61" s="1">
        <f t="shared" ca="1" si="98"/>
        <v>129</v>
      </c>
      <c r="DO61" s="1">
        <f t="shared" ca="1" si="98"/>
        <v>129</v>
      </c>
      <c r="DP61" s="1">
        <f t="shared" ca="1" si="98"/>
        <v>129</v>
      </c>
      <c r="DQ61" s="1">
        <f t="shared" ca="1" si="98"/>
        <v>129</v>
      </c>
      <c r="DR61" s="1">
        <f t="shared" ca="1" si="98"/>
        <v>129</v>
      </c>
      <c r="DS61" s="1">
        <f t="shared" ca="1" si="98"/>
        <v>129</v>
      </c>
      <c r="DT61" s="1">
        <f t="shared" ca="1" si="98"/>
        <v>129</v>
      </c>
      <c r="DU61" s="1">
        <f t="shared" ca="1" si="98"/>
        <v>129</v>
      </c>
      <c r="DV61" s="1">
        <f t="shared" ca="1" si="98"/>
        <v>129</v>
      </c>
      <c r="DW61" s="1">
        <f t="shared" ca="1" si="98"/>
        <v>129</v>
      </c>
      <c r="DX61" s="1">
        <f t="shared" ca="1" si="98"/>
        <v>129</v>
      </c>
      <c r="DY61" s="1">
        <f t="shared" ca="1" si="98"/>
        <v>129</v>
      </c>
      <c r="DZ61" s="1">
        <f t="shared" ca="1" si="98"/>
        <v>129</v>
      </c>
      <c r="EA61" s="1">
        <f t="shared" ca="1" si="98"/>
        <v>129</v>
      </c>
      <c r="EB61" s="1">
        <f t="shared" ca="1" si="98"/>
        <v>129</v>
      </c>
      <c r="EC61" s="1">
        <f t="shared" ca="1" si="98"/>
        <v>129</v>
      </c>
      <c r="ED61" s="1">
        <f t="shared" ca="1" si="98"/>
        <v>129</v>
      </c>
      <c r="EE61" s="1">
        <f t="shared" ca="1" si="98"/>
        <v>129</v>
      </c>
      <c r="EF61" s="1">
        <f t="shared" ca="1" si="98"/>
        <v>129</v>
      </c>
      <c r="EG61" s="1">
        <f t="shared" ca="1" si="98"/>
        <v>129</v>
      </c>
      <c r="EH61" s="1">
        <f t="shared" ca="1" si="98"/>
        <v>129</v>
      </c>
      <c r="EI61" s="1">
        <f t="shared" ca="1" si="98"/>
        <v>129</v>
      </c>
      <c r="EJ61" s="1">
        <f t="shared" ca="1" si="98"/>
        <v>129</v>
      </c>
      <c r="EK61" s="1">
        <f t="shared" ca="1" si="98"/>
        <v>129</v>
      </c>
      <c r="EL61" s="1">
        <f t="shared" ca="1" si="98"/>
        <v>129</v>
      </c>
      <c r="EM61" s="1">
        <f t="shared" ca="1" si="98"/>
        <v>129</v>
      </c>
      <c r="EN61" s="1">
        <f t="shared" ca="1" si="98"/>
        <v>129</v>
      </c>
      <c r="EO61" s="1">
        <f t="shared" ca="1" si="98"/>
        <v>129</v>
      </c>
      <c r="EP61" s="1">
        <f t="shared" ca="1" si="98"/>
        <v>129</v>
      </c>
      <c r="EQ61" s="1">
        <f t="shared" ca="1" si="98"/>
        <v>129</v>
      </c>
      <c r="ER61" s="1">
        <f t="shared" ca="1" si="98"/>
        <v>129</v>
      </c>
      <c r="ES61" s="1">
        <f t="shared" ca="1" si="98"/>
        <v>129</v>
      </c>
      <c r="ET61" s="1">
        <f t="shared" ca="1" si="98"/>
        <v>129</v>
      </c>
      <c r="EU61" s="1">
        <f t="shared" ca="1" si="98"/>
        <v>129</v>
      </c>
      <c r="EV61" s="1">
        <f t="shared" ca="1" si="98"/>
        <v>129</v>
      </c>
      <c r="EW61" s="1">
        <f t="shared" ca="1" si="98"/>
        <v>129</v>
      </c>
      <c r="EX61" s="1">
        <f t="shared" ca="1" si="98"/>
        <v>129</v>
      </c>
      <c r="EY61" s="1">
        <f t="shared" ca="1" si="98"/>
        <v>129</v>
      </c>
      <c r="EZ61" s="1">
        <f t="shared" ca="1" si="98"/>
        <v>129</v>
      </c>
      <c r="FA61" s="1">
        <f t="shared" ca="1" si="98"/>
        <v>129</v>
      </c>
      <c r="FB61" s="1">
        <f t="shared" ca="1" si="98"/>
        <v>129</v>
      </c>
      <c r="FC61" s="1">
        <f t="shared" ca="1" si="98"/>
        <v>129</v>
      </c>
      <c r="FD61" s="1">
        <f t="shared" ca="1" si="98"/>
        <v>129</v>
      </c>
      <c r="FE61" s="1">
        <f t="shared" ca="1" si="98"/>
        <v>129</v>
      </c>
      <c r="FF61" s="1">
        <f t="shared" ca="1" si="98"/>
        <v>129</v>
      </c>
      <c r="FG61" s="1">
        <f t="shared" ca="1" si="98"/>
        <v>129</v>
      </c>
      <c r="FH61" s="1">
        <f t="shared" ca="1" si="98"/>
        <v>129</v>
      </c>
      <c r="FI61" s="1">
        <f t="shared" ca="1" si="98"/>
        <v>129</v>
      </c>
      <c r="FJ61" s="1">
        <f t="shared" ca="1" si="98"/>
        <v>129</v>
      </c>
      <c r="FK61" s="1">
        <f t="shared" ca="1" si="98"/>
        <v>129</v>
      </c>
      <c r="FL61" s="1">
        <f t="shared" ca="1" si="98"/>
        <v>129</v>
      </c>
      <c r="FM61" s="1">
        <f t="shared" ca="1" si="98"/>
        <v>129</v>
      </c>
      <c r="FN61" s="1">
        <f t="shared" ca="1" si="98"/>
        <v>129</v>
      </c>
      <c r="FO61" s="1">
        <f t="shared" ca="1" si="98"/>
        <v>129</v>
      </c>
      <c r="FP61" s="1">
        <f t="shared" ca="1" si="98"/>
        <v>129</v>
      </c>
      <c r="FQ61" s="1">
        <f t="shared" ca="1" si="98"/>
        <v>129</v>
      </c>
      <c r="FR61" s="1">
        <f t="shared" ca="1" si="98"/>
        <v>129</v>
      </c>
      <c r="FS61" s="1">
        <f t="shared" ca="1" si="98"/>
        <v>129</v>
      </c>
      <c r="FT61" s="1">
        <f t="shared" ref="FT61:GU61" ca="1" si="99">IF(FS$65&lt;=0,FS61,IF(FS104,RANDBETWEEN(1,FT$43)+FS61,FS61))</f>
        <v>129</v>
      </c>
      <c r="FU61" s="1">
        <f t="shared" ca="1" si="99"/>
        <v>129</v>
      </c>
      <c r="FV61" s="1">
        <f t="shared" ca="1" si="99"/>
        <v>129</v>
      </c>
      <c r="FW61" s="1">
        <f t="shared" ca="1" si="99"/>
        <v>129</v>
      </c>
      <c r="FX61" s="1">
        <f t="shared" ca="1" si="99"/>
        <v>129</v>
      </c>
      <c r="FY61" s="1">
        <f t="shared" ca="1" si="99"/>
        <v>129</v>
      </c>
      <c r="FZ61" s="1">
        <f t="shared" ca="1" si="99"/>
        <v>129</v>
      </c>
      <c r="GA61" s="1">
        <f t="shared" ca="1" si="99"/>
        <v>129</v>
      </c>
      <c r="GB61" s="1">
        <f t="shared" ca="1" si="99"/>
        <v>129</v>
      </c>
      <c r="GC61" s="1">
        <f t="shared" ca="1" si="99"/>
        <v>129</v>
      </c>
      <c r="GD61" s="1">
        <f t="shared" ca="1" si="99"/>
        <v>129</v>
      </c>
      <c r="GE61" s="1">
        <f t="shared" ca="1" si="99"/>
        <v>129</v>
      </c>
      <c r="GF61" s="1">
        <f t="shared" ca="1" si="99"/>
        <v>129</v>
      </c>
      <c r="GG61" s="1">
        <f t="shared" ca="1" si="99"/>
        <v>129</v>
      </c>
      <c r="GH61" s="1">
        <f t="shared" ca="1" si="99"/>
        <v>129</v>
      </c>
      <c r="GI61" s="1">
        <f t="shared" ca="1" si="99"/>
        <v>129</v>
      </c>
      <c r="GJ61" s="1">
        <f t="shared" ca="1" si="99"/>
        <v>129</v>
      </c>
      <c r="GK61" s="1">
        <f t="shared" ca="1" si="99"/>
        <v>129</v>
      </c>
      <c r="GL61" s="1">
        <f t="shared" ca="1" si="99"/>
        <v>129</v>
      </c>
      <c r="GM61" s="1">
        <f t="shared" ca="1" si="99"/>
        <v>129</v>
      </c>
      <c r="GN61" s="1">
        <f t="shared" ca="1" si="99"/>
        <v>129</v>
      </c>
      <c r="GO61" s="1">
        <f t="shared" ca="1" si="99"/>
        <v>129</v>
      </c>
      <c r="GP61" s="1">
        <f t="shared" ca="1" si="99"/>
        <v>129</v>
      </c>
      <c r="GQ61" s="1">
        <f t="shared" ca="1" si="99"/>
        <v>129</v>
      </c>
      <c r="GR61" s="1">
        <f t="shared" ca="1" si="99"/>
        <v>129</v>
      </c>
      <c r="GS61" s="1">
        <f t="shared" ca="1" si="99"/>
        <v>129</v>
      </c>
      <c r="GT61" s="1">
        <f t="shared" ca="1" si="99"/>
        <v>129</v>
      </c>
      <c r="GU61" s="1">
        <f t="shared" ca="1" si="99"/>
        <v>129</v>
      </c>
    </row>
    <row r="62" spans="9:203">
      <c r="I62" s="11">
        <f t="shared" ref="I62:I67" si="100">I61+2</f>
        <v>4</v>
      </c>
      <c r="J62" s="1" t="str">
        <f>DEC2HEX(G31,4)</f>
        <v>0078</v>
      </c>
      <c r="K62" s="90" t="str">
        <f t="shared" si="93"/>
        <v>7800</v>
      </c>
      <c r="M62" s="1">
        <f t="shared" si="39"/>
        <v>25</v>
      </c>
      <c r="N62" s="1" t="str">
        <f t="shared" si="35"/>
        <v>001D93</v>
      </c>
      <c r="R62" s="90" t="str">
        <f t="shared" si="36"/>
        <v>931D00</v>
      </c>
      <c r="T62" s="60">
        <f t="shared" si="23"/>
        <v>55</v>
      </c>
      <c r="U62" s="123">
        <f t="shared" si="10"/>
        <v>407.09091679026147</v>
      </c>
      <c r="V62" s="62">
        <f t="shared" si="37"/>
        <v>24816</v>
      </c>
      <c r="W62" s="59">
        <f t="shared" si="38"/>
        <v>55</v>
      </c>
      <c r="BX62" s="1">
        <f t="shared" ca="1" si="46"/>
        <v>186</v>
      </c>
      <c r="BY62" s="1">
        <f t="shared" ref="BY62:DG62" ca="1" si="101">IF(BX$65&lt;=0,BX62,IF(BX105,RANDBETWEEN(1,BY$43)+BX62,BX62))</f>
        <v>186</v>
      </c>
      <c r="BZ62" s="1">
        <f t="shared" ca="1" si="101"/>
        <v>186</v>
      </c>
      <c r="CA62" s="1">
        <f t="shared" ca="1" si="101"/>
        <v>186</v>
      </c>
      <c r="CB62" s="1">
        <f t="shared" ca="1" si="101"/>
        <v>186</v>
      </c>
      <c r="CC62" s="1">
        <f t="shared" ca="1" si="101"/>
        <v>186</v>
      </c>
      <c r="CD62" s="1">
        <f t="shared" ca="1" si="101"/>
        <v>186</v>
      </c>
      <c r="CE62" s="1">
        <f t="shared" ca="1" si="101"/>
        <v>186</v>
      </c>
      <c r="CF62" s="1">
        <f t="shared" ca="1" si="101"/>
        <v>186</v>
      </c>
      <c r="CG62" s="1">
        <f t="shared" ca="1" si="101"/>
        <v>186</v>
      </c>
      <c r="CH62" s="1">
        <f t="shared" ca="1" si="101"/>
        <v>186</v>
      </c>
      <c r="CI62" s="1">
        <f t="shared" ca="1" si="101"/>
        <v>186</v>
      </c>
      <c r="CJ62" s="1">
        <f t="shared" ca="1" si="101"/>
        <v>186</v>
      </c>
      <c r="CK62" s="1">
        <f t="shared" ca="1" si="101"/>
        <v>186</v>
      </c>
      <c r="CL62" s="1">
        <f t="shared" ca="1" si="101"/>
        <v>186</v>
      </c>
      <c r="CM62" s="1">
        <f t="shared" ca="1" si="101"/>
        <v>186</v>
      </c>
      <c r="CN62" s="1">
        <f t="shared" ca="1" si="101"/>
        <v>186</v>
      </c>
      <c r="CO62" s="1">
        <f t="shared" ca="1" si="101"/>
        <v>186</v>
      </c>
      <c r="CP62" s="1">
        <f t="shared" ca="1" si="101"/>
        <v>186</v>
      </c>
      <c r="CQ62" s="1">
        <f t="shared" ca="1" si="101"/>
        <v>186</v>
      </c>
      <c r="CR62" s="1">
        <f t="shared" ca="1" si="101"/>
        <v>186</v>
      </c>
      <c r="CS62" s="1">
        <f t="shared" ca="1" si="101"/>
        <v>186</v>
      </c>
      <c r="CT62" s="1">
        <f t="shared" ca="1" si="101"/>
        <v>186</v>
      </c>
      <c r="CU62" s="1">
        <f t="shared" ca="1" si="101"/>
        <v>186</v>
      </c>
      <c r="CV62" s="1">
        <f t="shared" ca="1" si="101"/>
        <v>186</v>
      </c>
      <c r="CW62" s="1">
        <f t="shared" ca="1" si="101"/>
        <v>186</v>
      </c>
      <c r="CX62" s="1">
        <f t="shared" ca="1" si="101"/>
        <v>186</v>
      </c>
      <c r="CY62" s="1">
        <f t="shared" ca="1" si="101"/>
        <v>186</v>
      </c>
      <c r="CZ62" s="1">
        <f t="shared" ca="1" si="101"/>
        <v>186</v>
      </c>
      <c r="DA62" s="1">
        <f t="shared" ca="1" si="101"/>
        <v>186</v>
      </c>
      <c r="DB62" s="1">
        <f t="shared" ca="1" si="101"/>
        <v>186</v>
      </c>
      <c r="DC62" s="1">
        <f t="shared" ca="1" si="101"/>
        <v>186</v>
      </c>
      <c r="DD62" s="1">
        <f t="shared" ca="1" si="101"/>
        <v>186</v>
      </c>
      <c r="DE62" s="1">
        <f t="shared" ca="1" si="101"/>
        <v>186</v>
      </c>
      <c r="DF62" s="1">
        <f t="shared" ca="1" si="101"/>
        <v>186</v>
      </c>
      <c r="DG62" s="1">
        <f t="shared" ca="1" si="101"/>
        <v>186</v>
      </c>
      <c r="DH62" s="1">
        <f t="shared" ref="DH62:FS62" ca="1" si="102">IF(DG$65&lt;=0,DG62,IF(DG105,RANDBETWEEN(1,DH$43)+DG62,DG62))</f>
        <v>186</v>
      </c>
      <c r="DI62" s="1">
        <f t="shared" ca="1" si="102"/>
        <v>186</v>
      </c>
      <c r="DJ62" s="1">
        <f t="shared" ca="1" si="102"/>
        <v>186</v>
      </c>
      <c r="DK62" s="1">
        <f t="shared" ca="1" si="102"/>
        <v>186</v>
      </c>
      <c r="DL62" s="1">
        <f t="shared" ca="1" si="102"/>
        <v>186</v>
      </c>
      <c r="DM62" s="1">
        <f t="shared" ca="1" si="102"/>
        <v>186</v>
      </c>
      <c r="DN62" s="1">
        <f t="shared" ca="1" si="102"/>
        <v>186</v>
      </c>
      <c r="DO62" s="1">
        <f t="shared" ca="1" si="102"/>
        <v>186</v>
      </c>
      <c r="DP62" s="1">
        <f t="shared" ca="1" si="102"/>
        <v>186</v>
      </c>
      <c r="DQ62" s="1">
        <f t="shared" ca="1" si="102"/>
        <v>186</v>
      </c>
      <c r="DR62" s="1">
        <f t="shared" ca="1" si="102"/>
        <v>186</v>
      </c>
      <c r="DS62" s="1">
        <f t="shared" ca="1" si="102"/>
        <v>186</v>
      </c>
      <c r="DT62" s="1">
        <f t="shared" ca="1" si="102"/>
        <v>186</v>
      </c>
      <c r="DU62" s="1">
        <f t="shared" ca="1" si="102"/>
        <v>186</v>
      </c>
      <c r="DV62" s="1">
        <f t="shared" ca="1" si="102"/>
        <v>186</v>
      </c>
      <c r="DW62" s="1">
        <f t="shared" ca="1" si="102"/>
        <v>186</v>
      </c>
      <c r="DX62" s="1">
        <f t="shared" ca="1" si="102"/>
        <v>186</v>
      </c>
      <c r="DY62" s="1">
        <f t="shared" ca="1" si="102"/>
        <v>186</v>
      </c>
      <c r="DZ62" s="1">
        <f t="shared" ca="1" si="102"/>
        <v>186</v>
      </c>
      <c r="EA62" s="1">
        <f t="shared" ca="1" si="102"/>
        <v>186</v>
      </c>
      <c r="EB62" s="1">
        <f t="shared" ca="1" si="102"/>
        <v>186</v>
      </c>
      <c r="EC62" s="1">
        <f t="shared" ca="1" si="102"/>
        <v>186</v>
      </c>
      <c r="ED62" s="1">
        <f t="shared" ca="1" si="102"/>
        <v>186</v>
      </c>
      <c r="EE62" s="1">
        <f t="shared" ca="1" si="102"/>
        <v>186</v>
      </c>
      <c r="EF62" s="1">
        <f t="shared" ca="1" si="102"/>
        <v>186</v>
      </c>
      <c r="EG62" s="1">
        <f t="shared" ca="1" si="102"/>
        <v>186</v>
      </c>
      <c r="EH62" s="1">
        <f t="shared" ca="1" si="102"/>
        <v>186</v>
      </c>
      <c r="EI62" s="1">
        <f t="shared" ca="1" si="102"/>
        <v>186</v>
      </c>
      <c r="EJ62" s="1">
        <f t="shared" ca="1" si="102"/>
        <v>186</v>
      </c>
      <c r="EK62" s="1">
        <f t="shared" ca="1" si="102"/>
        <v>186</v>
      </c>
      <c r="EL62" s="1">
        <f t="shared" ca="1" si="102"/>
        <v>186</v>
      </c>
      <c r="EM62" s="1">
        <f t="shared" ca="1" si="102"/>
        <v>186</v>
      </c>
      <c r="EN62" s="1">
        <f t="shared" ca="1" si="102"/>
        <v>186</v>
      </c>
      <c r="EO62" s="1">
        <f t="shared" ca="1" si="102"/>
        <v>186</v>
      </c>
      <c r="EP62" s="1">
        <f t="shared" ca="1" si="102"/>
        <v>186</v>
      </c>
      <c r="EQ62" s="1">
        <f t="shared" ca="1" si="102"/>
        <v>186</v>
      </c>
      <c r="ER62" s="1">
        <f t="shared" ca="1" si="102"/>
        <v>186</v>
      </c>
      <c r="ES62" s="1">
        <f t="shared" ca="1" si="102"/>
        <v>186</v>
      </c>
      <c r="ET62" s="1">
        <f t="shared" ca="1" si="102"/>
        <v>186</v>
      </c>
      <c r="EU62" s="1">
        <f t="shared" ca="1" si="102"/>
        <v>186</v>
      </c>
      <c r="EV62" s="1">
        <f t="shared" ca="1" si="102"/>
        <v>186</v>
      </c>
      <c r="EW62" s="1">
        <f t="shared" ca="1" si="102"/>
        <v>186</v>
      </c>
      <c r="EX62" s="1">
        <f t="shared" ca="1" si="102"/>
        <v>186</v>
      </c>
      <c r="EY62" s="1">
        <f t="shared" ca="1" si="102"/>
        <v>186</v>
      </c>
      <c r="EZ62" s="1">
        <f t="shared" ca="1" si="102"/>
        <v>186</v>
      </c>
      <c r="FA62" s="1">
        <f t="shared" ca="1" si="102"/>
        <v>186</v>
      </c>
      <c r="FB62" s="1">
        <f t="shared" ca="1" si="102"/>
        <v>186</v>
      </c>
      <c r="FC62" s="1">
        <f t="shared" ca="1" si="102"/>
        <v>186</v>
      </c>
      <c r="FD62" s="1">
        <f t="shared" ca="1" si="102"/>
        <v>186</v>
      </c>
      <c r="FE62" s="1">
        <f t="shared" ca="1" si="102"/>
        <v>186</v>
      </c>
      <c r="FF62" s="1">
        <f t="shared" ca="1" si="102"/>
        <v>186</v>
      </c>
      <c r="FG62" s="1">
        <f t="shared" ca="1" si="102"/>
        <v>186</v>
      </c>
      <c r="FH62" s="1">
        <f t="shared" ca="1" si="102"/>
        <v>186</v>
      </c>
      <c r="FI62" s="1">
        <f t="shared" ca="1" si="102"/>
        <v>186</v>
      </c>
      <c r="FJ62" s="1">
        <f t="shared" ca="1" si="102"/>
        <v>186</v>
      </c>
      <c r="FK62" s="1">
        <f t="shared" ca="1" si="102"/>
        <v>186</v>
      </c>
      <c r="FL62" s="1">
        <f t="shared" ca="1" si="102"/>
        <v>186</v>
      </c>
      <c r="FM62" s="1">
        <f t="shared" ca="1" si="102"/>
        <v>186</v>
      </c>
      <c r="FN62" s="1">
        <f t="shared" ca="1" si="102"/>
        <v>186</v>
      </c>
      <c r="FO62" s="1">
        <f t="shared" ca="1" si="102"/>
        <v>186</v>
      </c>
      <c r="FP62" s="1">
        <f t="shared" ca="1" si="102"/>
        <v>186</v>
      </c>
      <c r="FQ62" s="1">
        <f t="shared" ca="1" si="102"/>
        <v>186</v>
      </c>
      <c r="FR62" s="1">
        <f t="shared" ca="1" si="102"/>
        <v>186</v>
      </c>
      <c r="FS62" s="1">
        <f t="shared" ca="1" si="102"/>
        <v>186</v>
      </c>
      <c r="FT62" s="1">
        <f t="shared" ref="FT62:GU62" ca="1" si="103">IF(FS$65&lt;=0,FS62,IF(FS105,RANDBETWEEN(1,FT$43)+FS62,FS62))</f>
        <v>186</v>
      </c>
      <c r="FU62" s="1">
        <f t="shared" ca="1" si="103"/>
        <v>186</v>
      </c>
      <c r="FV62" s="1">
        <f t="shared" ca="1" si="103"/>
        <v>186</v>
      </c>
      <c r="FW62" s="1">
        <f t="shared" ca="1" si="103"/>
        <v>186</v>
      </c>
      <c r="FX62" s="1">
        <f t="shared" ca="1" si="103"/>
        <v>186</v>
      </c>
      <c r="FY62" s="1">
        <f t="shared" ca="1" si="103"/>
        <v>186</v>
      </c>
      <c r="FZ62" s="1">
        <f t="shared" ca="1" si="103"/>
        <v>186</v>
      </c>
      <c r="GA62" s="1">
        <f t="shared" ca="1" si="103"/>
        <v>186</v>
      </c>
      <c r="GB62" s="1">
        <f t="shared" ca="1" si="103"/>
        <v>186</v>
      </c>
      <c r="GC62" s="1">
        <f t="shared" ca="1" si="103"/>
        <v>186</v>
      </c>
      <c r="GD62" s="1">
        <f t="shared" ca="1" si="103"/>
        <v>186</v>
      </c>
      <c r="GE62" s="1">
        <f t="shared" ca="1" si="103"/>
        <v>186</v>
      </c>
      <c r="GF62" s="1">
        <f t="shared" ca="1" si="103"/>
        <v>186</v>
      </c>
      <c r="GG62" s="1">
        <f t="shared" ca="1" si="103"/>
        <v>186</v>
      </c>
      <c r="GH62" s="1">
        <f t="shared" ca="1" si="103"/>
        <v>186</v>
      </c>
      <c r="GI62" s="1">
        <f t="shared" ca="1" si="103"/>
        <v>186</v>
      </c>
      <c r="GJ62" s="1">
        <f t="shared" ca="1" si="103"/>
        <v>186</v>
      </c>
      <c r="GK62" s="1">
        <f t="shared" ca="1" si="103"/>
        <v>186</v>
      </c>
      <c r="GL62" s="1">
        <f t="shared" ca="1" si="103"/>
        <v>186</v>
      </c>
      <c r="GM62" s="1">
        <f t="shared" ca="1" si="103"/>
        <v>186</v>
      </c>
      <c r="GN62" s="1">
        <f t="shared" ca="1" si="103"/>
        <v>186</v>
      </c>
      <c r="GO62" s="1">
        <f t="shared" ca="1" si="103"/>
        <v>186</v>
      </c>
      <c r="GP62" s="1">
        <f t="shared" ca="1" si="103"/>
        <v>186</v>
      </c>
      <c r="GQ62" s="1">
        <f t="shared" ca="1" si="103"/>
        <v>186</v>
      </c>
      <c r="GR62" s="1">
        <f t="shared" ca="1" si="103"/>
        <v>186</v>
      </c>
      <c r="GS62" s="1">
        <f t="shared" ca="1" si="103"/>
        <v>186</v>
      </c>
      <c r="GT62" s="1">
        <f t="shared" ca="1" si="103"/>
        <v>186</v>
      </c>
      <c r="GU62" s="1">
        <f t="shared" ca="1" si="103"/>
        <v>186</v>
      </c>
    </row>
    <row r="63" spans="9:203">
      <c r="I63" s="11">
        <f t="shared" si="100"/>
        <v>6</v>
      </c>
      <c r="J63" s="1" t="str">
        <f>DEC2HEX(G32,4)</f>
        <v>005A</v>
      </c>
      <c r="K63" s="90" t="str">
        <f t="shared" si="93"/>
        <v>5A00</v>
      </c>
      <c r="M63" s="1">
        <f t="shared" si="39"/>
        <v>26</v>
      </c>
      <c r="N63" s="1" t="str">
        <f t="shared" si="35"/>
        <v>001F61</v>
      </c>
      <c r="R63" s="90" t="str">
        <f t="shared" si="36"/>
        <v>611F00</v>
      </c>
      <c r="T63" s="60">
        <f t="shared" si="23"/>
        <v>56</v>
      </c>
      <c r="U63" s="123">
        <f t="shared" si="10"/>
        <v>418.26562731868142</v>
      </c>
      <c r="V63" s="62">
        <f t="shared" si="37"/>
        <v>25497</v>
      </c>
      <c r="W63" s="59">
        <f t="shared" si="38"/>
        <v>56</v>
      </c>
      <c r="BX63" s="1">
        <f t="shared" ca="1" si="46"/>
        <v>0</v>
      </c>
      <c r="BY63" s="1">
        <f t="shared" ref="BY63:DG63" ca="1" si="104">IF(BX$65&lt;=0,BX63,IF(BX106,RANDBETWEEN(1,BY$43)+BX63,BX63))</f>
        <v>0</v>
      </c>
      <c r="BZ63" s="1">
        <f t="shared" ca="1" si="104"/>
        <v>0</v>
      </c>
      <c r="CA63" s="1">
        <f t="shared" ca="1" si="104"/>
        <v>0</v>
      </c>
      <c r="CB63" s="1">
        <f t="shared" ca="1" si="104"/>
        <v>0</v>
      </c>
      <c r="CC63" s="1">
        <f t="shared" ca="1" si="104"/>
        <v>0</v>
      </c>
      <c r="CD63" s="1">
        <f t="shared" ca="1" si="104"/>
        <v>0</v>
      </c>
      <c r="CE63" s="1">
        <f t="shared" ca="1" si="104"/>
        <v>0</v>
      </c>
      <c r="CF63" s="1">
        <f t="shared" ca="1" si="104"/>
        <v>0</v>
      </c>
      <c r="CG63" s="1">
        <f t="shared" ca="1" si="104"/>
        <v>0</v>
      </c>
      <c r="CH63" s="1">
        <f t="shared" ca="1" si="104"/>
        <v>0</v>
      </c>
      <c r="CI63" s="1">
        <f t="shared" ca="1" si="104"/>
        <v>0</v>
      </c>
      <c r="CJ63" s="1">
        <f t="shared" ca="1" si="104"/>
        <v>0</v>
      </c>
      <c r="CK63" s="1">
        <f t="shared" ca="1" si="104"/>
        <v>0</v>
      </c>
      <c r="CL63" s="1">
        <f t="shared" ca="1" si="104"/>
        <v>0</v>
      </c>
      <c r="CM63" s="1">
        <f t="shared" ca="1" si="104"/>
        <v>0</v>
      </c>
      <c r="CN63" s="1">
        <f t="shared" ca="1" si="104"/>
        <v>0</v>
      </c>
      <c r="CO63" s="1">
        <f t="shared" ca="1" si="104"/>
        <v>0</v>
      </c>
      <c r="CP63" s="1">
        <f t="shared" ca="1" si="104"/>
        <v>0</v>
      </c>
      <c r="CQ63" s="1">
        <f t="shared" ca="1" si="104"/>
        <v>0</v>
      </c>
      <c r="CR63" s="1">
        <f t="shared" ca="1" si="104"/>
        <v>0</v>
      </c>
      <c r="CS63" s="1">
        <f t="shared" ca="1" si="104"/>
        <v>0</v>
      </c>
      <c r="CT63" s="1">
        <f t="shared" ca="1" si="104"/>
        <v>0</v>
      </c>
      <c r="CU63" s="1">
        <f t="shared" ca="1" si="104"/>
        <v>0</v>
      </c>
      <c r="CV63" s="1">
        <f t="shared" ca="1" si="104"/>
        <v>0</v>
      </c>
      <c r="CW63" s="1">
        <f t="shared" ca="1" si="104"/>
        <v>0</v>
      </c>
      <c r="CX63" s="1">
        <f t="shared" ca="1" si="104"/>
        <v>0</v>
      </c>
      <c r="CY63" s="1">
        <f t="shared" ca="1" si="104"/>
        <v>0</v>
      </c>
      <c r="CZ63" s="1">
        <f t="shared" ca="1" si="104"/>
        <v>0</v>
      </c>
      <c r="DA63" s="1">
        <f t="shared" ca="1" si="104"/>
        <v>0</v>
      </c>
      <c r="DB63" s="1">
        <f t="shared" ca="1" si="104"/>
        <v>0</v>
      </c>
      <c r="DC63" s="1">
        <f t="shared" ca="1" si="104"/>
        <v>0</v>
      </c>
      <c r="DD63" s="1">
        <f t="shared" ca="1" si="104"/>
        <v>0</v>
      </c>
      <c r="DE63" s="1">
        <f t="shared" ca="1" si="104"/>
        <v>0</v>
      </c>
      <c r="DF63" s="1">
        <f t="shared" ca="1" si="104"/>
        <v>0</v>
      </c>
      <c r="DG63" s="1">
        <f t="shared" ca="1" si="104"/>
        <v>0</v>
      </c>
      <c r="DH63" s="1">
        <f t="shared" ref="DH63:FS63" ca="1" si="105">IF(DG$65&lt;=0,DG63,IF(DG106,RANDBETWEEN(1,DH$43)+DG63,DG63))</f>
        <v>0</v>
      </c>
      <c r="DI63" s="1">
        <f t="shared" ca="1" si="105"/>
        <v>0</v>
      </c>
      <c r="DJ63" s="1">
        <f t="shared" ca="1" si="105"/>
        <v>0</v>
      </c>
      <c r="DK63" s="1">
        <f t="shared" ca="1" si="105"/>
        <v>0</v>
      </c>
      <c r="DL63" s="1">
        <f t="shared" ca="1" si="105"/>
        <v>0</v>
      </c>
      <c r="DM63" s="1">
        <f t="shared" ca="1" si="105"/>
        <v>0</v>
      </c>
      <c r="DN63" s="1">
        <f t="shared" ca="1" si="105"/>
        <v>0</v>
      </c>
      <c r="DO63" s="1">
        <f t="shared" ca="1" si="105"/>
        <v>0</v>
      </c>
      <c r="DP63" s="1">
        <f t="shared" ca="1" si="105"/>
        <v>0</v>
      </c>
      <c r="DQ63" s="1">
        <f t="shared" ca="1" si="105"/>
        <v>0</v>
      </c>
      <c r="DR63" s="1">
        <f t="shared" ca="1" si="105"/>
        <v>0</v>
      </c>
      <c r="DS63" s="1">
        <f t="shared" ca="1" si="105"/>
        <v>0</v>
      </c>
      <c r="DT63" s="1">
        <f t="shared" ca="1" si="105"/>
        <v>0</v>
      </c>
      <c r="DU63" s="1">
        <f t="shared" ca="1" si="105"/>
        <v>0</v>
      </c>
      <c r="DV63" s="1">
        <f t="shared" ca="1" si="105"/>
        <v>0</v>
      </c>
      <c r="DW63" s="1">
        <f t="shared" ca="1" si="105"/>
        <v>0</v>
      </c>
      <c r="DX63" s="1">
        <f t="shared" ca="1" si="105"/>
        <v>0</v>
      </c>
      <c r="DY63" s="1">
        <f t="shared" ca="1" si="105"/>
        <v>0</v>
      </c>
      <c r="DZ63" s="1">
        <f t="shared" ca="1" si="105"/>
        <v>0</v>
      </c>
      <c r="EA63" s="1">
        <f t="shared" ca="1" si="105"/>
        <v>0</v>
      </c>
      <c r="EB63" s="1">
        <f t="shared" ca="1" si="105"/>
        <v>0</v>
      </c>
      <c r="EC63" s="1">
        <f t="shared" ca="1" si="105"/>
        <v>0</v>
      </c>
      <c r="ED63" s="1">
        <f t="shared" ca="1" si="105"/>
        <v>0</v>
      </c>
      <c r="EE63" s="1">
        <f t="shared" ca="1" si="105"/>
        <v>0</v>
      </c>
      <c r="EF63" s="1">
        <f t="shared" ca="1" si="105"/>
        <v>0</v>
      </c>
      <c r="EG63" s="1">
        <f t="shared" ca="1" si="105"/>
        <v>0</v>
      </c>
      <c r="EH63" s="1">
        <f t="shared" ca="1" si="105"/>
        <v>0</v>
      </c>
      <c r="EI63" s="1">
        <f t="shared" ca="1" si="105"/>
        <v>0</v>
      </c>
      <c r="EJ63" s="1">
        <f t="shared" ca="1" si="105"/>
        <v>0</v>
      </c>
      <c r="EK63" s="1">
        <f t="shared" ca="1" si="105"/>
        <v>0</v>
      </c>
      <c r="EL63" s="1">
        <f t="shared" ca="1" si="105"/>
        <v>0</v>
      </c>
      <c r="EM63" s="1">
        <f t="shared" ca="1" si="105"/>
        <v>0</v>
      </c>
      <c r="EN63" s="1">
        <f t="shared" ca="1" si="105"/>
        <v>0</v>
      </c>
      <c r="EO63" s="1">
        <f t="shared" ca="1" si="105"/>
        <v>0</v>
      </c>
      <c r="EP63" s="1">
        <f t="shared" ca="1" si="105"/>
        <v>0</v>
      </c>
      <c r="EQ63" s="1">
        <f t="shared" ca="1" si="105"/>
        <v>0</v>
      </c>
      <c r="ER63" s="1">
        <f t="shared" ca="1" si="105"/>
        <v>0</v>
      </c>
      <c r="ES63" s="1">
        <f t="shared" ca="1" si="105"/>
        <v>0</v>
      </c>
      <c r="ET63" s="1">
        <f t="shared" ca="1" si="105"/>
        <v>0</v>
      </c>
      <c r="EU63" s="1">
        <f t="shared" ca="1" si="105"/>
        <v>0</v>
      </c>
      <c r="EV63" s="1">
        <f t="shared" ca="1" si="105"/>
        <v>0</v>
      </c>
      <c r="EW63" s="1">
        <f t="shared" ca="1" si="105"/>
        <v>0</v>
      </c>
      <c r="EX63" s="1">
        <f t="shared" ca="1" si="105"/>
        <v>0</v>
      </c>
      <c r="EY63" s="1">
        <f t="shared" ca="1" si="105"/>
        <v>0</v>
      </c>
      <c r="EZ63" s="1">
        <f t="shared" ca="1" si="105"/>
        <v>0</v>
      </c>
      <c r="FA63" s="1">
        <f t="shared" ca="1" si="105"/>
        <v>0</v>
      </c>
      <c r="FB63" s="1">
        <f t="shared" ca="1" si="105"/>
        <v>0</v>
      </c>
      <c r="FC63" s="1">
        <f t="shared" ca="1" si="105"/>
        <v>0</v>
      </c>
      <c r="FD63" s="1">
        <f t="shared" ca="1" si="105"/>
        <v>0</v>
      </c>
      <c r="FE63" s="1">
        <f t="shared" ca="1" si="105"/>
        <v>0</v>
      </c>
      <c r="FF63" s="1">
        <f t="shared" ca="1" si="105"/>
        <v>0</v>
      </c>
      <c r="FG63" s="1">
        <f t="shared" ca="1" si="105"/>
        <v>0</v>
      </c>
      <c r="FH63" s="1">
        <f t="shared" ca="1" si="105"/>
        <v>0</v>
      </c>
      <c r="FI63" s="1">
        <f t="shared" ca="1" si="105"/>
        <v>0</v>
      </c>
      <c r="FJ63" s="1">
        <f t="shared" ca="1" si="105"/>
        <v>0</v>
      </c>
      <c r="FK63" s="1">
        <f t="shared" ca="1" si="105"/>
        <v>0</v>
      </c>
      <c r="FL63" s="1">
        <f t="shared" ca="1" si="105"/>
        <v>0</v>
      </c>
      <c r="FM63" s="1">
        <f t="shared" ca="1" si="105"/>
        <v>0</v>
      </c>
      <c r="FN63" s="1">
        <f t="shared" ca="1" si="105"/>
        <v>0</v>
      </c>
      <c r="FO63" s="1">
        <f t="shared" ca="1" si="105"/>
        <v>0</v>
      </c>
      <c r="FP63" s="1">
        <f t="shared" ca="1" si="105"/>
        <v>0</v>
      </c>
      <c r="FQ63" s="1">
        <f t="shared" ca="1" si="105"/>
        <v>0</v>
      </c>
      <c r="FR63" s="1">
        <f t="shared" ca="1" si="105"/>
        <v>0</v>
      </c>
      <c r="FS63" s="1">
        <f t="shared" ca="1" si="105"/>
        <v>0</v>
      </c>
      <c r="FT63" s="1">
        <f t="shared" ref="FT63:GU63" ca="1" si="106">IF(FS$65&lt;=0,FS63,IF(FS106,RANDBETWEEN(1,FT$43)+FS63,FS63))</f>
        <v>0</v>
      </c>
      <c r="FU63" s="1">
        <f t="shared" ca="1" si="106"/>
        <v>0</v>
      </c>
      <c r="FV63" s="1">
        <f t="shared" ca="1" si="106"/>
        <v>0</v>
      </c>
      <c r="FW63" s="1">
        <f t="shared" ca="1" si="106"/>
        <v>0</v>
      </c>
      <c r="FX63" s="1">
        <f t="shared" ca="1" si="106"/>
        <v>0</v>
      </c>
      <c r="FY63" s="1">
        <f t="shared" ca="1" si="106"/>
        <v>0</v>
      </c>
      <c r="FZ63" s="1">
        <f t="shared" ca="1" si="106"/>
        <v>0</v>
      </c>
      <c r="GA63" s="1">
        <f t="shared" ca="1" si="106"/>
        <v>0</v>
      </c>
      <c r="GB63" s="1">
        <f t="shared" ca="1" si="106"/>
        <v>0</v>
      </c>
      <c r="GC63" s="1">
        <f t="shared" ca="1" si="106"/>
        <v>0</v>
      </c>
      <c r="GD63" s="1">
        <f t="shared" ca="1" si="106"/>
        <v>0</v>
      </c>
      <c r="GE63" s="1">
        <f t="shared" ca="1" si="106"/>
        <v>0</v>
      </c>
      <c r="GF63" s="1">
        <f t="shared" ca="1" si="106"/>
        <v>0</v>
      </c>
      <c r="GG63" s="1">
        <f t="shared" ca="1" si="106"/>
        <v>0</v>
      </c>
      <c r="GH63" s="1">
        <f t="shared" ca="1" si="106"/>
        <v>0</v>
      </c>
      <c r="GI63" s="1">
        <f t="shared" ca="1" si="106"/>
        <v>0</v>
      </c>
      <c r="GJ63" s="1">
        <f t="shared" ca="1" si="106"/>
        <v>0</v>
      </c>
      <c r="GK63" s="1">
        <f t="shared" ca="1" si="106"/>
        <v>0</v>
      </c>
      <c r="GL63" s="1">
        <f t="shared" ca="1" si="106"/>
        <v>0</v>
      </c>
      <c r="GM63" s="1">
        <f t="shared" ca="1" si="106"/>
        <v>0</v>
      </c>
      <c r="GN63" s="1">
        <f t="shared" ca="1" si="106"/>
        <v>0</v>
      </c>
      <c r="GO63" s="1">
        <f t="shared" ca="1" si="106"/>
        <v>0</v>
      </c>
      <c r="GP63" s="1">
        <f t="shared" ca="1" si="106"/>
        <v>0</v>
      </c>
      <c r="GQ63" s="1">
        <f t="shared" ca="1" si="106"/>
        <v>0</v>
      </c>
      <c r="GR63" s="1">
        <f t="shared" ca="1" si="106"/>
        <v>0</v>
      </c>
      <c r="GS63" s="1">
        <f t="shared" ca="1" si="106"/>
        <v>0</v>
      </c>
      <c r="GT63" s="1">
        <f t="shared" ca="1" si="106"/>
        <v>0</v>
      </c>
      <c r="GU63" s="1">
        <f t="shared" ca="1" si="106"/>
        <v>0</v>
      </c>
    </row>
    <row r="64" spans="9:203">
      <c r="I64" s="11">
        <f t="shared" si="100"/>
        <v>8</v>
      </c>
      <c r="J64" s="1" t="str">
        <f>DEC2HEX(G33,4)</f>
        <v>005A</v>
      </c>
      <c r="K64" s="90" t="str">
        <f t="shared" si="93"/>
        <v>5A00</v>
      </c>
      <c r="M64" s="1">
        <f t="shared" si="39"/>
        <v>27</v>
      </c>
      <c r="N64" s="1" t="str">
        <f t="shared" si="35"/>
        <v>002137</v>
      </c>
      <c r="R64" s="90" t="str">
        <f t="shared" si="36"/>
        <v>372100</v>
      </c>
      <c r="T64" s="60">
        <f t="shared" si="23"/>
        <v>57</v>
      </c>
      <c r="U64" s="123">
        <f t="shared" si="10"/>
        <v>429.54056281043273</v>
      </c>
      <c r="V64" s="62">
        <f t="shared" si="37"/>
        <v>26185</v>
      </c>
      <c r="W64" s="59">
        <f t="shared" si="38"/>
        <v>57</v>
      </c>
      <c r="BX64" s="1">
        <f t="shared" ca="1" si="46"/>
        <v>164</v>
      </c>
      <c r="BY64" s="1">
        <f t="shared" ref="BY64:DG64" ca="1" si="107">IF(BX$65&lt;=0,BX64,IF(BX107,RANDBETWEEN(1,BY$43)+BX64,BX64))</f>
        <v>164</v>
      </c>
      <c r="BZ64" s="1">
        <f t="shared" ca="1" si="107"/>
        <v>164</v>
      </c>
      <c r="CA64" s="1">
        <f t="shared" ca="1" si="107"/>
        <v>164</v>
      </c>
      <c r="CB64" s="1">
        <f t="shared" ca="1" si="107"/>
        <v>164</v>
      </c>
      <c r="CC64" s="1">
        <f t="shared" ca="1" si="107"/>
        <v>164</v>
      </c>
      <c r="CD64" s="1">
        <f t="shared" ca="1" si="107"/>
        <v>164</v>
      </c>
      <c r="CE64" s="1">
        <f t="shared" ca="1" si="107"/>
        <v>164</v>
      </c>
      <c r="CF64" s="1">
        <f t="shared" ca="1" si="107"/>
        <v>164</v>
      </c>
      <c r="CG64" s="1">
        <f t="shared" ca="1" si="107"/>
        <v>164</v>
      </c>
      <c r="CH64" s="1">
        <f t="shared" ca="1" si="107"/>
        <v>164</v>
      </c>
      <c r="CI64" s="1">
        <f t="shared" ca="1" si="107"/>
        <v>164</v>
      </c>
      <c r="CJ64" s="1">
        <f t="shared" ca="1" si="107"/>
        <v>164</v>
      </c>
      <c r="CK64" s="1">
        <f t="shared" ca="1" si="107"/>
        <v>164</v>
      </c>
      <c r="CL64" s="1">
        <f t="shared" ca="1" si="107"/>
        <v>164</v>
      </c>
      <c r="CM64" s="1">
        <f t="shared" ca="1" si="107"/>
        <v>164</v>
      </c>
      <c r="CN64" s="1">
        <f t="shared" ca="1" si="107"/>
        <v>164</v>
      </c>
      <c r="CO64" s="1">
        <f t="shared" ca="1" si="107"/>
        <v>164</v>
      </c>
      <c r="CP64" s="1">
        <f t="shared" ca="1" si="107"/>
        <v>164</v>
      </c>
      <c r="CQ64" s="1">
        <f t="shared" ca="1" si="107"/>
        <v>164</v>
      </c>
      <c r="CR64" s="1">
        <f t="shared" ca="1" si="107"/>
        <v>164</v>
      </c>
      <c r="CS64" s="1">
        <f t="shared" ca="1" si="107"/>
        <v>164</v>
      </c>
      <c r="CT64" s="1">
        <f t="shared" ca="1" si="107"/>
        <v>164</v>
      </c>
      <c r="CU64" s="1">
        <f t="shared" ca="1" si="107"/>
        <v>164</v>
      </c>
      <c r="CV64" s="1">
        <f t="shared" ca="1" si="107"/>
        <v>164</v>
      </c>
      <c r="CW64" s="1">
        <f t="shared" ca="1" si="107"/>
        <v>164</v>
      </c>
      <c r="CX64" s="1">
        <f t="shared" ca="1" si="107"/>
        <v>164</v>
      </c>
      <c r="CY64" s="1">
        <f t="shared" ca="1" si="107"/>
        <v>164</v>
      </c>
      <c r="CZ64" s="1">
        <f t="shared" ca="1" si="107"/>
        <v>164</v>
      </c>
      <c r="DA64" s="1">
        <f t="shared" ca="1" si="107"/>
        <v>164</v>
      </c>
      <c r="DB64" s="1">
        <f t="shared" ca="1" si="107"/>
        <v>164</v>
      </c>
      <c r="DC64" s="1">
        <f t="shared" ca="1" si="107"/>
        <v>164</v>
      </c>
      <c r="DD64" s="1">
        <f t="shared" ca="1" si="107"/>
        <v>164</v>
      </c>
      <c r="DE64" s="1">
        <f t="shared" ca="1" si="107"/>
        <v>164</v>
      </c>
      <c r="DF64" s="1">
        <f t="shared" ca="1" si="107"/>
        <v>164</v>
      </c>
      <c r="DG64" s="1">
        <f t="shared" ca="1" si="107"/>
        <v>164</v>
      </c>
      <c r="DH64" s="1">
        <f t="shared" ref="DH64:FS64" ca="1" si="108">IF(DG$65&lt;=0,DG64,IF(DG107,RANDBETWEEN(1,DH$43)+DG64,DG64))</f>
        <v>164</v>
      </c>
      <c r="DI64" s="1">
        <f t="shared" ca="1" si="108"/>
        <v>164</v>
      </c>
      <c r="DJ64" s="1">
        <f t="shared" ca="1" si="108"/>
        <v>164</v>
      </c>
      <c r="DK64" s="1">
        <f t="shared" ca="1" si="108"/>
        <v>164</v>
      </c>
      <c r="DL64" s="1">
        <f t="shared" ca="1" si="108"/>
        <v>164</v>
      </c>
      <c r="DM64" s="1">
        <f t="shared" ca="1" si="108"/>
        <v>164</v>
      </c>
      <c r="DN64" s="1">
        <f t="shared" ca="1" si="108"/>
        <v>164</v>
      </c>
      <c r="DO64" s="1">
        <f t="shared" ca="1" si="108"/>
        <v>164</v>
      </c>
      <c r="DP64" s="1">
        <f t="shared" ca="1" si="108"/>
        <v>164</v>
      </c>
      <c r="DQ64" s="1">
        <f t="shared" ca="1" si="108"/>
        <v>164</v>
      </c>
      <c r="DR64" s="1">
        <f t="shared" ca="1" si="108"/>
        <v>164</v>
      </c>
      <c r="DS64" s="1">
        <f t="shared" ca="1" si="108"/>
        <v>164</v>
      </c>
      <c r="DT64" s="1">
        <f t="shared" ca="1" si="108"/>
        <v>164</v>
      </c>
      <c r="DU64" s="1">
        <f t="shared" ca="1" si="108"/>
        <v>164</v>
      </c>
      <c r="DV64" s="1">
        <f t="shared" ca="1" si="108"/>
        <v>164</v>
      </c>
      <c r="DW64" s="1">
        <f t="shared" ca="1" si="108"/>
        <v>164</v>
      </c>
      <c r="DX64" s="1">
        <f t="shared" ca="1" si="108"/>
        <v>164</v>
      </c>
      <c r="DY64" s="1">
        <f t="shared" ca="1" si="108"/>
        <v>164</v>
      </c>
      <c r="DZ64" s="1">
        <f t="shared" ca="1" si="108"/>
        <v>164</v>
      </c>
      <c r="EA64" s="1">
        <f t="shared" ca="1" si="108"/>
        <v>164</v>
      </c>
      <c r="EB64" s="1">
        <f t="shared" ca="1" si="108"/>
        <v>164</v>
      </c>
      <c r="EC64" s="1">
        <f t="shared" ca="1" si="108"/>
        <v>164</v>
      </c>
      <c r="ED64" s="1">
        <f t="shared" ca="1" si="108"/>
        <v>164</v>
      </c>
      <c r="EE64" s="1">
        <f t="shared" ca="1" si="108"/>
        <v>164</v>
      </c>
      <c r="EF64" s="1">
        <f t="shared" ca="1" si="108"/>
        <v>164</v>
      </c>
      <c r="EG64" s="1">
        <f t="shared" ca="1" si="108"/>
        <v>164</v>
      </c>
      <c r="EH64" s="1">
        <f t="shared" ca="1" si="108"/>
        <v>164</v>
      </c>
      <c r="EI64" s="1">
        <f t="shared" ca="1" si="108"/>
        <v>164</v>
      </c>
      <c r="EJ64" s="1">
        <f t="shared" ca="1" si="108"/>
        <v>164</v>
      </c>
      <c r="EK64" s="1">
        <f t="shared" ca="1" si="108"/>
        <v>164</v>
      </c>
      <c r="EL64" s="1">
        <f t="shared" ca="1" si="108"/>
        <v>164</v>
      </c>
      <c r="EM64" s="1">
        <f t="shared" ca="1" si="108"/>
        <v>164</v>
      </c>
      <c r="EN64" s="1">
        <f t="shared" ca="1" si="108"/>
        <v>164</v>
      </c>
      <c r="EO64" s="1">
        <f t="shared" ca="1" si="108"/>
        <v>164</v>
      </c>
      <c r="EP64" s="1">
        <f t="shared" ca="1" si="108"/>
        <v>164</v>
      </c>
      <c r="EQ64" s="1">
        <f t="shared" ca="1" si="108"/>
        <v>164</v>
      </c>
      <c r="ER64" s="1">
        <f t="shared" ca="1" si="108"/>
        <v>164</v>
      </c>
      <c r="ES64" s="1">
        <f t="shared" ca="1" si="108"/>
        <v>164</v>
      </c>
      <c r="ET64" s="1">
        <f t="shared" ca="1" si="108"/>
        <v>164</v>
      </c>
      <c r="EU64" s="1">
        <f t="shared" ca="1" si="108"/>
        <v>164</v>
      </c>
      <c r="EV64" s="1">
        <f t="shared" ca="1" si="108"/>
        <v>164</v>
      </c>
      <c r="EW64" s="1">
        <f t="shared" ca="1" si="108"/>
        <v>164</v>
      </c>
      <c r="EX64" s="1">
        <f t="shared" ca="1" si="108"/>
        <v>164</v>
      </c>
      <c r="EY64" s="1">
        <f t="shared" ca="1" si="108"/>
        <v>164</v>
      </c>
      <c r="EZ64" s="1">
        <f t="shared" ca="1" si="108"/>
        <v>164</v>
      </c>
      <c r="FA64" s="1">
        <f t="shared" ca="1" si="108"/>
        <v>164</v>
      </c>
      <c r="FB64" s="1">
        <f t="shared" ca="1" si="108"/>
        <v>164</v>
      </c>
      <c r="FC64" s="1">
        <f t="shared" ca="1" si="108"/>
        <v>164</v>
      </c>
      <c r="FD64" s="1">
        <f t="shared" ca="1" si="108"/>
        <v>164</v>
      </c>
      <c r="FE64" s="1">
        <f t="shared" ca="1" si="108"/>
        <v>164</v>
      </c>
      <c r="FF64" s="1">
        <f t="shared" ca="1" si="108"/>
        <v>164</v>
      </c>
      <c r="FG64" s="1">
        <f t="shared" ca="1" si="108"/>
        <v>164</v>
      </c>
      <c r="FH64" s="1">
        <f t="shared" ca="1" si="108"/>
        <v>164</v>
      </c>
      <c r="FI64" s="1">
        <f t="shared" ca="1" si="108"/>
        <v>164</v>
      </c>
      <c r="FJ64" s="1">
        <f t="shared" ca="1" si="108"/>
        <v>164</v>
      </c>
      <c r="FK64" s="1">
        <f t="shared" ca="1" si="108"/>
        <v>164</v>
      </c>
      <c r="FL64" s="1">
        <f t="shared" ca="1" si="108"/>
        <v>164</v>
      </c>
      <c r="FM64" s="1">
        <f t="shared" ca="1" si="108"/>
        <v>164</v>
      </c>
      <c r="FN64" s="1">
        <f t="shared" ca="1" si="108"/>
        <v>164</v>
      </c>
      <c r="FO64" s="1">
        <f t="shared" ca="1" si="108"/>
        <v>164</v>
      </c>
      <c r="FP64" s="1">
        <f t="shared" ca="1" si="108"/>
        <v>164</v>
      </c>
      <c r="FQ64" s="1">
        <f t="shared" ca="1" si="108"/>
        <v>164</v>
      </c>
      <c r="FR64" s="1">
        <f t="shared" ca="1" si="108"/>
        <v>164</v>
      </c>
      <c r="FS64" s="1">
        <f t="shared" ca="1" si="108"/>
        <v>164</v>
      </c>
      <c r="FT64" s="1">
        <f t="shared" ref="FT64:GU64" ca="1" si="109">IF(FS$65&lt;=0,FS64,IF(FS107,RANDBETWEEN(1,FT$43)+FS64,FS64))</f>
        <v>164</v>
      </c>
      <c r="FU64" s="1">
        <f t="shared" ca="1" si="109"/>
        <v>164</v>
      </c>
      <c r="FV64" s="1">
        <f t="shared" ca="1" si="109"/>
        <v>164</v>
      </c>
      <c r="FW64" s="1">
        <f t="shared" ca="1" si="109"/>
        <v>164</v>
      </c>
      <c r="FX64" s="1">
        <f t="shared" ca="1" si="109"/>
        <v>164</v>
      </c>
      <c r="FY64" s="1">
        <f t="shared" ca="1" si="109"/>
        <v>164</v>
      </c>
      <c r="FZ64" s="1">
        <f t="shared" ca="1" si="109"/>
        <v>164</v>
      </c>
      <c r="GA64" s="1">
        <f t="shared" ca="1" si="109"/>
        <v>164</v>
      </c>
      <c r="GB64" s="1">
        <f t="shared" ca="1" si="109"/>
        <v>164</v>
      </c>
      <c r="GC64" s="1">
        <f t="shared" ca="1" si="109"/>
        <v>164</v>
      </c>
      <c r="GD64" s="1">
        <f t="shared" ca="1" si="109"/>
        <v>164</v>
      </c>
      <c r="GE64" s="1">
        <f t="shared" ca="1" si="109"/>
        <v>164</v>
      </c>
      <c r="GF64" s="1">
        <f t="shared" ca="1" si="109"/>
        <v>164</v>
      </c>
      <c r="GG64" s="1">
        <f t="shared" ca="1" si="109"/>
        <v>164</v>
      </c>
      <c r="GH64" s="1">
        <f t="shared" ca="1" si="109"/>
        <v>164</v>
      </c>
      <c r="GI64" s="1">
        <f t="shared" ca="1" si="109"/>
        <v>164</v>
      </c>
      <c r="GJ64" s="1">
        <f t="shared" ca="1" si="109"/>
        <v>164</v>
      </c>
      <c r="GK64" s="1">
        <f t="shared" ca="1" si="109"/>
        <v>164</v>
      </c>
      <c r="GL64" s="1">
        <f t="shared" ca="1" si="109"/>
        <v>164</v>
      </c>
      <c r="GM64" s="1">
        <f t="shared" ca="1" si="109"/>
        <v>164</v>
      </c>
      <c r="GN64" s="1">
        <f t="shared" ca="1" si="109"/>
        <v>164</v>
      </c>
      <c r="GO64" s="1">
        <f t="shared" ca="1" si="109"/>
        <v>164</v>
      </c>
      <c r="GP64" s="1">
        <f t="shared" ca="1" si="109"/>
        <v>164</v>
      </c>
      <c r="GQ64" s="1">
        <f t="shared" ca="1" si="109"/>
        <v>164</v>
      </c>
      <c r="GR64" s="1">
        <f t="shared" ca="1" si="109"/>
        <v>164</v>
      </c>
      <c r="GS64" s="1">
        <f t="shared" ca="1" si="109"/>
        <v>164</v>
      </c>
      <c r="GT64" s="1">
        <f t="shared" ca="1" si="109"/>
        <v>164</v>
      </c>
      <c r="GU64" s="1">
        <f t="shared" ca="1" si="109"/>
        <v>164</v>
      </c>
    </row>
    <row r="65" spans="9:203">
      <c r="I65" s="11">
        <f t="shared" si="100"/>
        <v>10</v>
      </c>
      <c r="J65" s="1" t="str">
        <f>DEC2HEX(G37,4)</f>
        <v>0064</v>
      </c>
      <c r="K65" s="90" t="str">
        <f t="shared" ref="K65" si="110">MID(J65,7,2)&amp;MID(J65,5,2)&amp;MID(J65,3,2)&amp;MID(J65,1,2)</f>
        <v>6400</v>
      </c>
      <c r="M65" s="1">
        <f t="shared" si="39"/>
        <v>28</v>
      </c>
      <c r="N65" s="1" t="str">
        <f t="shared" si="35"/>
        <v>002317</v>
      </c>
      <c r="R65" s="90" t="str">
        <f t="shared" si="36"/>
        <v>172300</v>
      </c>
      <c r="T65" s="60">
        <f t="shared" si="23"/>
        <v>58</v>
      </c>
      <c r="U65" s="123">
        <f t="shared" si="10"/>
        <v>440.91484014010672</v>
      </c>
      <c r="V65" s="62">
        <f t="shared" si="37"/>
        <v>26878</v>
      </c>
      <c r="W65" s="59">
        <f t="shared" si="38"/>
        <v>58</v>
      </c>
      <c r="BX65" s="1">
        <f ca="1">N20</f>
        <v>1</v>
      </c>
      <c r="BY65" s="1">
        <f ca="1">$BX$65-(SUM(BY45:BY64)-SUM($BX$45:$BX$64))</f>
        <v>-2</v>
      </c>
      <c r="BZ65" s="1">
        <f t="shared" ref="BZ65:DG65" ca="1" si="111">$BX$65-(SUM(BZ45:BZ64)-SUM($BX$45:$BX$64))</f>
        <v>-2</v>
      </c>
      <c r="CA65" s="1">
        <f t="shared" ca="1" si="111"/>
        <v>-2</v>
      </c>
      <c r="CB65" s="1">
        <f t="shared" ca="1" si="111"/>
        <v>-2</v>
      </c>
      <c r="CC65" s="1">
        <f t="shared" ca="1" si="111"/>
        <v>-2</v>
      </c>
      <c r="CD65" s="1">
        <f t="shared" ca="1" si="111"/>
        <v>-2</v>
      </c>
      <c r="CE65" s="1">
        <f t="shared" ca="1" si="111"/>
        <v>-2</v>
      </c>
      <c r="CF65" s="1">
        <f t="shared" ca="1" si="111"/>
        <v>-2</v>
      </c>
      <c r="CG65" s="1">
        <f t="shared" ca="1" si="111"/>
        <v>-2</v>
      </c>
      <c r="CH65" s="1">
        <f t="shared" ca="1" si="111"/>
        <v>-2</v>
      </c>
      <c r="CI65" s="1">
        <f t="shared" ca="1" si="111"/>
        <v>-2</v>
      </c>
      <c r="CJ65" s="1">
        <f t="shared" ca="1" si="111"/>
        <v>-2</v>
      </c>
      <c r="CK65" s="1">
        <f t="shared" ca="1" si="111"/>
        <v>-2</v>
      </c>
      <c r="CL65" s="1">
        <f t="shared" ca="1" si="111"/>
        <v>-2</v>
      </c>
      <c r="CM65" s="1">
        <f t="shared" ca="1" si="111"/>
        <v>-2</v>
      </c>
      <c r="CN65" s="1">
        <f t="shared" ca="1" si="111"/>
        <v>-2</v>
      </c>
      <c r="CO65" s="1">
        <f t="shared" ca="1" si="111"/>
        <v>-2</v>
      </c>
      <c r="CP65" s="1">
        <f t="shared" ca="1" si="111"/>
        <v>-2</v>
      </c>
      <c r="CQ65" s="1">
        <f t="shared" ca="1" si="111"/>
        <v>-2</v>
      </c>
      <c r="CR65" s="1">
        <f t="shared" ca="1" si="111"/>
        <v>-2</v>
      </c>
      <c r="CS65" s="1">
        <f t="shared" ca="1" si="111"/>
        <v>-2</v>
      </c>
      <c r="CT65" s="1">
        <f t="shared" ca="1" si="111"/>
        <v>-2</v>
      </c>
      <c r="CU65" s="1">
        <f t="shared" ca="1" si="111"/>
        <v>-2</v>
      </c>
      <c r="CV65" s="1">
        <f t="shared" ca="1" si="111"/>
        <v>-2</v>
      </c>
      <c r="CW65" s="1">
        <f t="shared" ca="1" si="111"/>
        <v>-2</v>
      </c>
      <c r="CX65" s="1">
        <f t="shared" ca="1" si="111"/>
        <v>-2</v>
      </c>
      <c r="CY65" s="1">
        <f t="shared" ca="1" si="111"/>
        <v>-2</v>
      </c>
      <c r="CZ65" s="1">
        <f t="shared" ca="1" si="111"/>
        <v>-2</v>
      </c>
      <c r="DA65" s="1">
        <f t="shared" ca="1" si="111"/>
        <v>-2</v>
      </c>
      <c r="DB65" s="1">
        <f t="shared" ca="1" si="111"/>
        <v>-2</v>
      </c>
      <c r="DC65" s="1">
        <f t="shared" ca="1" si="111"/>
        <v>-2</v>
      </c>
      <c r="DD65" s="1">
        <f t="shared" ca="1" si="111"/>
        <v>-2</v>
      </c>
      <c r="DE65" s="1">
        <f t="shared" ca="1" si="111"/>
        <v>-2</v>
      </c>
      <c r="DF65" s="1">
        <f t="shared" ca="1" si="111"/>
        <v>-2</v>
      </c>
      <c r="DG65" s="1">
        <f t="shared" ca="1" si="111"/>
        <v>-2</v>
      </c>
      <c r="DH65" s="1">
        <f t="shared" ref="DH65" ca="1" si="112">$BX$65-(SUM(DH45:DH64)-SUM($BX$45:$BX$64))</f>
        <v>-2</v>
      </c>
      <c r="DI65" s="1">
        <f t="shared" ref="DI65" ca="1" si="113">$BX$65-(SUM(DI45:DI64)-SUM($BX$45:$BX$64))</f>
        <v>-2</v>
      </c>
      <c r="DJ65" s="1">
        <f t="shared" ref="DJ65" ca="1" si="114">$BX$65-(SUM(DJ45:DJ64)-SUM($BX$45:$BX$64))</f>
        <v>-2</v>
      </c>
      <c r="DK65" s="1">
        <f t="shared" ref="DK65" ca="1" si="115">$BX$65-(SUM(DK45:DK64)-SUM($BX$45:$BX$64))</f>
        <v>-2</v>
      </c>
      <c r="DL65" s="1">
        <f t="shared" ref="DL65" ca="1" si="116">$BX$65-(SUM(DL45:DL64)-SUM($BX$45:$BX$64))</f>
        <v>-2</v>
      </c>
      <c r="DM65" s="1">
        <f t="shared" ref="DM65" ca="1" si="117">$BX$65-(SUM(DM45:DM64)-SUM($BX$45:$BX$64))</f>
        <v>-2</v>
      </c>
      <c r="DN65" s="1">
        <f t="shared" ref="DN65" ca="1" si="118">$BX$65-(SUM(DN45:DN64)-SUM($BX$45:$BX$64))</f>
        <v>-2</v>
      </c>
      <c r="DO65" s="1">
        <f t="shared" ref="DO65" ca="1" si="119">$BX$65-(SUM(DO45:DO64)-SUM($BX$45:$BX$64))</f>
        <v>-2</v>
      </c>
      <c r="DP65" s="1">
        <f t="shared" ref="DP65" ca="1" si="120">$BX$65-(SUM(DP45:DP64)-SUM($BX$45:$BX$64))</f>
        <v>-2</v>
      </c>
      <c r="DQ65" s="1">
        <f t="shared" ref="DQ65" ca="1" si="121">$BX$65-(SUM(DQ45:DQ64)-SUM($BX$45:$BX$64))</f>
        <v>-2</v>
      </c>
      <c r="DR65" s="1">
        <f t="shared" ref="DR65" ca="1" si="122">$BX$65-(SUM(DR45:DR64)-SUM($BX$45:$BX$64))</f>
        <v>-2</v>
      </c>
      <c r="DS65" s="1">
        <f t="shared" ref="DS65" ca="1" si="123">$BX$65-(SUM(DS45:DS64)-SUM($BX$45:$BX$64))</f>
        <v>-2</v>
      </c>
      <c r="DT65" s="1">
        <f t="shared" ref="DT65" ca="1" si="124">$BX$65-(SUM(DT45:DT64)-SUM($BX$45:$BX$64))</f>
        <v>-2</v>
      </c>
      <c r="DU65" s="1">
        <f t="shared" ref="DU65" ca="1" si="125">$BX$65-(SUM(DU45:DU64)-SUM($BX$45:$BX$64))</f>
        <v>-2</v>
      </c>
      <c r="DV65" s="1">
        <f t="shared" ref="DV65" ca="1" si="126">$BX$65-(SUM(DV45:DV64)-SUM($BX$45:$BX$64))</f>
        <v>-2</v>
      </c>
      <c r="DW65" s="1">
        <f t="shared" ref="DW65" ca="1" si="127">$BX$65-(SUM(DW45:DW64)-SUM($BX$45:$BX$64))</f>
        <v>-2</v>
      </c>
      <c r="DX65" s="1">
        <f t="shared" ref="DX65" ca="1" si="128">$BX$65-(SUM(DX45:DX64)-SUM($BX$45:$BX$64))</f>
        <v>-2</v>
      </c>
      <c r="DY65" s="1">
        <f t="shared" ref="DY65" ca="1" si="129">$BX$65-(SUM(DY45:DY64)-SUM($BX$45:$BX$64))</f>
        <v>-2</v>
      </c>
      <c r="DZ65" s="1">
        <f t="shared" ref="DZ65" ca="1" si="130">$BX$65-(SUM(DZ45:DZ64)-SUM($BX$45:$BX$64))</f>
        <v>-2</v>
      </c>
      <c r="EA65" s="1">
        <f t="shared" ref="EA65" ca="1" si="131">$BX$65-(SUM(EA45:EA64)-SUM($BX$45:$BX$64))</f>
        <v>-2</v>
      </c>
      <c r="EB65" s="1">
        <f t="shared" ref="EB65" ca="1" si="132">$BX$65-(SUM(EB45:EB64)-SUM($BX$45:$BX$64))</f>
        <v>-2</v>
      </c>
      <c r="EC65" s="1">
        <f t="shared" ref="EC65" ca="1" si="133">$BX$65-(SUM(EC45:EC64)-SUM($BX$45:$BX$64))</f>
        <v>-2</v>
      </c>
      <c r="ED65" s="1">
        <f t="shared" ref="ED65" ca="1" si="134">$BX$65-(SUM(ED45:ED64)-SUM($BX$45:$BX$64))</f>
        <v>-2</v>
      </c>
      <c r="EE65" s="1">
        <f t="shared" ref="EE65" ca="1" si="135">$BX$65-(SUM(EE45:EE64)-SUM($BX$45:$BX$64))</f>
        <v>-2</v>
      </c>
      <c r="EF65" s="1">
        <f t="shared" ref="EF65" ca="1" si="136">$BX$65-(SUM(EF45:EF64)-SUM($BX$45:$BX$64))</f>
        <v>-2</v>
      </c>
      <c r="EG65" s="1">
        <f t="shared" ref="EG65" ca="1" si="137">$BX$65-(SUM(EG45:EG64)-SUM($BX$45:$BX$64))</f>
        <v>-2</v>
      </c>
      <c r="EH65" s="1">
        <f t="shared" ref="EH65" ca="1" si="138">$BX$65-(SUM(EH45:EH64)-SUM($BX$45:$BX$64))</f>
        <v>-2</v>
      </c>
      <c r="EI65" s="1">
        <f t="shared" ref="EI65" ca="1" si="139">$BX$65-(SUM(EI45:EI64)-SUM($BX$45:$BX$64))</f>
        <v>-2</v>
      </c>
      <c r="EJ65" s="1">
        <f t="shared" ref="EJ65" ca="1" si="140">$BX$65-(SUM(EJ45:EJ64)-SUM($BX$45:$BX$64))</f>
        <v>-2</v>
      </c>
      <c r="EK65" s="1">
        <f t="shared" ref="EK65" ca="1" si="141">$BX$65-(SUM(EK45:EK64)-SUM($BX$45:$BX$64))</f>
        <v>-2</v>
      </c>
      <c r="EL65" s="1">
        <f t="shared" ref="EL65" ca="1" si="142">$BX$65-(SUM(EL45:EL64)-SUM($BX$45:$BX$64))</f>
        <v>-2</v>
      </c>
      <c r="EM65" s="1">
        <f t="shared" ref="EM65" ca="1" si="143">$BX$65-(SUM(EM45:EM64)-SUM($BX$45:$BX$64))</f>
        <v>-2</v>
      </c>
      <c r="EN65" s="1">
        <f t="shared" ref="EN65" ca="1" si="144">$BX$65-(SUM(EN45:EN64)-SUM($BX$45:$BX$64))</f>
        <v>-2</v>
      </c>
      <c r="EO65" s="1">
        <f t="shared" ref="EO65" ca="1" si="145">$BX$65-(SUM(EO45:EO64)-SUM($BX$45:$BX$64))</f>
        <v>-2</v>
      </c>
      <c r="EP65" s="1">
        <f t="shared" ref="EP65" ca="1" si="146">$BX$65-(SUM(EP45:EP64)-SUM($BX$45:$BX$64))</f>
        <v>-2</v>
      </c>
      <c r="EQ65" s="1">
        <f t="shared" ref="EQ65" ca="1" si="147">$BX$65-(SUM(EQ45:EQ64)-SUM($BX$45:$BX$64))</f>
        <v>-2</v>
      </c>
      <c r="ER65" s="1">
        <f t="shared" ref="ER65" ca="1" si="148">$BX$65-(SUM(ER45:ER64)-SUM($BX$45:$BX$64))</f>
        <v>-2</v>
      </c>
      <c r="ES65" s="1">
        <f t="shared" ref="ES65" ca="1" si="149">$BX$65-(SUM(ES45:ES64)-SUM($BX$45:$BX$64))</f>
        <v>-2</v>
      </c>
      <c r="ET65" s="1">
        <f t="shared" ref="ET65" ca="1" si="150">$BX$65-(SUM(ET45:ET64)-SUM($BX$45:$BX$64))</f>
        <v>-2</v>
      </c>
      <c r="EU65" s="1">
        <f t="shared" ref="EU65" ca="1" si="151">$BX$65-(SUM(EU45:EU64)-SUM($BX$45:$BX$64))</f>
        <v>-2</v>
      </c>
      <c r="EV65" s="1">
        <f t="shared" ref="EV65" ca="1" si="152">$BX$65-(SUM(EV45:EV64)-SUM($BX$45:$BX$64))</f>
        <v>-2</v>
      </c>
      <c r="EW65" s="1">
        <f t="shared" ref="EW65" ca="1" si="153">$BX$65-(SUM(EW45:EW64)-SUM($BX$45:$BX$64))</f>
        <v>-2</v>
      </c>
      <c r="EX65" s="1">
        <f t="shared" ref="EX65" ca="1" si="154">$BX$65-(SUM(EX45:EX64)-SUM($BX$45:$BX$64))</f>
        <v>-2</v>
      </c>
      <c r="EY65" s="1">
        <f t="shared" ref="EY65" ca="1" si="155">$BX$65-(SUM(EY45:EY64)-SUM($BX$45:$BX$64))</f>
        <v>-2</v>
      </c>
      <c r="EZ65" s="1">
        <f t="shared" ref="EZ65" ca="1" si="156">$BX$65-(SUM(EZ45:EZ64)-SUM($BX$45:$BX$64))</f>
        <v>-2</v>
      </c>
      <c r="FA65" s="1">
        <f t="shared" ref="FA65" ca="1" si="157">$BX$65-(SUM(FA45:FA64)-SUM($BX$45:$BX$64))</f>
        <v>-2</v>
      </c>
      <c r="FB65" s="1">
        <f t="shared" ref="FB65" ca="1" si="158">$BX$65-(SUM(FB45:FB64)-SUM($BX$45:$BX$64))</f>
        <v>-2</v>
      </c>
      <c r="FC65" s="1">
        <f t="shared" ref="FC65" ca="1" si="159">$BX$65-(SUM(FC45:FC64)-SUM($BX$45:$BX$64))</f>
        <v>-2</v>
      </c>
      <c r="FD65" s="1">
        <f t="shared" ref="FD65" ca="1" si="160">$BX$65-(SUM(FD45:FD64)-SUM($BX$45:$BX$64))</f>
        <v>-2</v>
      </c>
      <c r="FE65" s="1">
        <f t="shared" ref="FE65" ca="1" si="161">$BX$65-(SUM(FE45:FE64)-SUM($BX$45:$BX$64))</f>
        <v>-2</v>
      </c>
      <c r="FF65" s="1">
        <f t="shared" ref="FF65" ca="1" si="162">$BX$65-(SUM(FF45:FF64)-SUM($BX$45:$BX$64))</f>
        <v>-2</v>
      </c>
      <c r="FG65" s="1">
        <f t="shared" ref="FG65" ca="1" si="163">$BX$65-(SUM(FG45:FG64)-SUM($BX$45:$BX$64))</f>
        <v>-2</v>
      </c>
      <c r="FH65" s="1">
        <f t="shared" ref="FH65" ca="1" si="164">$BX$65-(SUM(FH45:FH64)-SUM($BX$45:$BX$64))</f>
        <v>-2</v>
      </c>
      <c r="FI65" s="1">
        <f t="shared" ref="FI65" ca="1" si="165">$BX$65-(SUM(FI45:FI64)-SUM($BX$45:$BX$64))</f>
        <v>-2</v>
      </c>
      <c r="FJ65" s="1">
        <f t="shared" ref="FJ65" ca="1" si="166">$BX$65-(SUM(FJ45:FJ64)-SUM($BX$45:$BX$64))</f>
        <v>-2</v>
      </c>
      <c r="FK65" s="1">
        <f t="shared" ref="FK65" ca="1" si="167">$BX$65-(SUM(FK45:FK64)-SUM($BX$45:$BX$64))</f>
        <v>-2</v>
      </c>
      <c r="FL65" s="1">
        <f t="shared" ref="FL65" ca="1" si="168">$BX$65-(SUM(FL45:FL64)-SUM($BX$45:$BX$64))</f>
        <v>-2</v>
      </c>
      <c r="FM65" s="1">
        <f t="shared" ref="FM65" ca="1" si="169">$BX$65-(SUM(FM45:FM64)-SUM($BX$45:$BX$64))</f>
        <v>-2</v>
      </c>
      <c r="FN65" s="1">
        <f t="shared" ref="FN65" ca="1" si="170">$BX$65-(SUM(FN45:FN64)-SUM($BX$45:$BX$64))</f>
        <v>-2</v>
      </c>
      <c r="FO65" s="1">
        <f t="shared" ref="FO65" ca="1" si="171">$BX$65-(SUM(FO45:FO64)-SUM($BX$45:$BX$64))</f>
        <v>-2</v>
      </c>
      <c r="FP65" s="1">
        <f t="shared" ref="FP65" ca="1" si="172">$BX$65-(SUM(FP45:FP64)-SUM($BX$45:$BX$64))</f>
        <v>-2</v>
      </c>
      <c r="FQ65" s="1">
        <f t="shared" ref="FQ65" ca="1" si="173">$BX$65-(SUM(FQ45:FQ64)-SUM($BX$45:$BX$64))</f>
        <v>-2</v>
      </c>
      <c r="FR65" s="1">
        <f t="shared" ref="FR65" ca="1" si="174">$BX$65-(SUM(FR45:FR64)-SUM($BX$45:$BX$64))</f>
        <v>-2</v>
      </c>
      <c r="FS65" s="1">
        <f t="shared" ref="FS65" ca="1" si="175">$BX$65-(SUM(FS45:FS64)-SUM($BX$45:$BX$64))</f>
        <v>-2</v>
      </c>
      <c r="FT65" s="1">
        <f t="shared" ref="FT65" ca="1" si="176">$BX$65-(SUM(FT45:FT64)-SUM($BX$45:$BX$64))</f>
        <v>-2</v>
      </c>
      <c r="FU65" s="1">
        <f t="shared" ref="FU65" ca="1" si="177">$BX$65-(SUM(FU45:FU64)-SUM($BX$45:$BX$64))</f>
        <v>-2</v>
      </c>
      <c r="FV65" s="1">
        <f t="shared" ref="FV65" ca="1" si="178">$BX$65-(SUM(FV45:FV64)-SUM($BX$45:$BX$64))</f>
        <v>-2</v>
      </c>
      <c r="FW65" s="1">
        <f t="shared" ref="FW65" ca="1" si="179">$BX$65-(SUM(FW45:FW64)-SUM($BX$45:$BX$64))</f>
        <v>-2</v>
      </c>
      <c r="FX65" s="1">
        <f t="shared" ref="FX65" ca="1" si="180">$BX$65-(SUM(FX45:FX64)-SUM($BX$45:$BX$64))</f>
        <v>-2</v>
      </c>
      <c r="FY65" s="1">
        <f t="shared" ref="FY65" ca="1" si="181">$BX$65-(SUM(FY45:FY64)-SUM($BX$45:$BX$64))</f>
        <v>-2</v>
      </c>
      <c r="FZ65" s="1">
        <f t="shared" ref="FZ65" ca="1" si="182">$BX$65-(SUM(FZ45:FZ64)-SUM($BX$45:$BX$64))</f>
        <v>-2</v>
      </c>
      <c r="GA65" s="1">
        <f t="shared" ref="GA65" ca="1" si="183">$BX$65-(SUM(GA45:GA64)-SUM($BX$45:$BX$64))</f>
        <v>-2</v>
      </c>
      <c r="GB65" s="1">
        <f t="shared" ref="GB65" ca="1" si="184">$BX$65-(SUM(GB45:GB64)-SUM($BX$45:$BX$64))</f>
        <v>-2</v>
      </c>
      <c r="GC65" s="1">
        <f t="shared" ref="GC65" ca="1" si="185">$BX$65-(SUM(GC45:GC64)-SUM($BX$45:$BX$64))</f>
        <v>-2</v>
      </c>
      <c r="GD65" s="1">
        <f t="shared" ref="GD65" ca="1" si="186">$BX$65-(SUM(GD45:GD64)-SUM($BX$45:$BX$64))</f>
        <v>-2</v>
      </c>
      <c r="GE65" s="1">
        <f t="shared" ref="GE65" ca="1" si="187">$BX$65-(SUM(GE45:GE64)-SUM($BX$45:$BX$64))</f>
        <v>-2</v>
      </c>
      <c r="GF65" s="1">
        <f t="shared" ref="GF65" ca="1" si="188">$BX$65-(SUM(GF45:GF64)-SUM($BX$45:$BX$64))</f>
        <v>-2</v>
      </c>
      <c r="GG65" s="1">
        <f t="shared" ref="GG65" ca="1" si="189">$BX$65-(SUM(GG45:GG64)-SUM($BX$45:$BX$64))</f>
        <v>-2</v>
      </c>
      <c r="GH65" s="1">
        <f t="shared" ref="GH65" ca="1" si="190">$BX$65-(SUM(GH45:GH64)-SUM($BX$45:$BX$64))</f>
        <v>-2</v>
      </c>
      <c r="GI65" s="1">
        <f t="shared" ref="GI65" ca="1" si="191">$BX$65-(SUM(GI45:GI64)-SUM($BX$45:$BX$64))</f>
        <v>-2</v>
      </c>
      <c r="GJ65" s="1">
        <f t="shared" ref="GJ65" ca="1" si="192">$BX$65-(SUM(GJ45:GJ64)-SUM($BX$45:$BX$64))</f>
        <v>-2</v>
      </c>
      <c r="GK65" s="1">
        <f t="shared" ref="GK65" ca="1" si="193">$BX$65-(SUM(GK45:GK64)-SUM($BX$45:$BX$64))</f>
        <v>-2</v>
      </c>
      <c r="GL65" s="1">
        <f t="shared" ref="GL65" ca="1" si="194">$BX$65-(SUM(GL45:GL64)-SUM($BX$45:$BX$64))</f>
        <v>-2</v>
      </c>
      <c r="GM65" s="1">
        <f t="shared" ref="GM65" ca="1" si="195">$BX$65-(SUM(GM45:GM64)-SUM($BX$45:$BX$64))</f>
        <v>-2</v>
      </c>
      <c r="GN65" s="1">
        <f t="shared" ref="GN65" ca="1" si="196">$BX$65-(SUM(GN45:GN64)-SUM($BX$45:$BX$64))</f>
        <v>-2</v>
      </c>
      <c r="GO65" s="1">
        <f t="shared" ref="GO65" ca="1" si="197">$BX$65-(SUM(GO45:GO64)-SUM($BX$45:$BX$64))</f>
        <v>-2</v>
      </c>
      <c r="GP65" s="1">
        <f t="shared" ref="GP65" ca="1" si="198">$BX$65-(SUM(GP45:GP64)-SUM($BX$45:$BX$64))</f>
        <v>-2</v>
      </c>
      <c r="GQ65" s="1">
        <f t="shared" ref="GQ65" ca="1" si="199">$BX$65-(SUM(GQ45:GQ64)-SUM($BX$45:$BX$64))</f>
        <v>-2</v>
      </c>
      <c r="GR65" s="1">
        <f t="shared" ref="GR65" ca="1" si="200">$BX$65-(SUM(GR45:GR64)-SUM($BX$45:$BX$64))</f>
        <v>-2</v>
      </c>
      <c r="GS65" s="1">
        <f t="shared" ref="GS65" ca="1" si="201">$BX$65-(SUM(GS45:GS64)-SUM($BX$45:$BX$64))</f>
        <v>-2</v>
      </c>
      <c r="GT65" s="1">
        <f t="shared" ref="GT65" ca="1" si="202">$BX$65-(SUM(GT45:GT64)-SUM($BX$45:$BX$64))</f>
        <v>-2</v>
      </c>
      <c r="GU65" s="1">
        <f t="shared" ref="GU65" ca="1" si="203">$BX$65-(SUM(GU45:GU64)-SUM($BX$45:$BX$64))</f>
        <v>-2</v>
      </c>
    </row>
    <row r="66" spans="9:203">
      <c r="I66" s="11">
        <f t="shared" si="100"/>
        <v>12</v>
      </c>
      <c r="J66" s="1" t="str">
        <f>DEC2HEX(G36,4)</f>
        <v>003C</v>
      </c>
      <c r="K66" s="90" t="str">
        <f>MID(J66,7,2)&amp;MID(J66,5,2)&amp;MID(J66,3,2)&amp;MID(J66,1,2)</f>
        <v>3C00</v>
      </c>
      <c r="M66" s="1">
        <f t="shared" si="39"/>
        <v>29</v>
      </c>
      <c r="N66" s="1" t="str">
        <f t="shared" si="35"/>
        <v>0024FF</v>
      </c>
      <c r="R66" s="90" t="str">
        <f t="shared" si="36"/>
        <v>FF2400</v>
      </c>
      <c r="T66" s="60">
        <f t="shared" si="23"/>
        <v>59</v>
      </c>
      <c r="U66" s="123">
        <f t="shared" si="10"/>
        <v>452.38759912424786</v>
      </c>
      <c r="V66" s="62">
        <f t="shared" si="37"/>
        <v>27577</v>
      </c>
      <c r="W66" s="59">
        <f t="shared" si="38"/>
        <v>59</v>
      </c>
    </row>
    <row r="67" spans="9:203">
      <c r="I67" s="11">
        <f t="shared" si="100"/>
        <v>14</v>
      </c>
      <c r="J67" s="1" t="str">
        <f>"0000"</f>
        <v>0000</v>
      </c>
      <c r="K67" s="90" t="str">
        <f>MID(J67,7,2)&amp;MID(J67,5,2)&amp;MID(J67,3,2)&amp;MID(J67,1,2)</f>
        <v>0000</v>
      </c>
      <c r="M67" s="1">
        <f t="shared" si="39"/>
        <v>30</v>
      </c>
      <c r="N67" s="1" t="str">
        <f t="shared" si="35"/>
        <v>0026F0</v>
      </c>
      <c r="R67" s="90" t="str">
        <f t="shared" si="36"/>
        <v>F02600</v>
      </c>
      <c r="T67" s="60">
        <f t="shared" si="23"/>
        <v>60</v>
      </c>
      <c r="U67" s="123">
        <f t="shared" si="10"/>
        <v>463.95800154489001</v>
      </c>
      <c r="V67" s="62">
        <f t="shared" si="37"/>
        <v>28283</v>
      </c>
      <c r="W67" s="59">
        <f t="shared" si="38"/>
        <v>60</v>
      </c>
      <c r="BX67" s="1">
        <f ca="1">VLOOKUP(BX45,'Static Data'!$AA$3:$AB$11,2,TRUE)</f>
        <v>1</v>
      </c>
      <c r="BY67" s="1">
        <f ca="1">VLOOKUP(BY45,'Static Data'!$AA$3:$AB$11,2,TRUE)</f>
        <v>1</v>
      </c>
      <c r="BZ67" s="1">
        <f ca="1">VLOOKUP(BZ45,'Static Data'!$AA$3:$AB$11,2,TRUE)</f>
        <v>1</v>
      </c>
      <c r="CA67" s="1">
        <f ca="1">VLOOKUP(CA45,'Static Data'!$AA$3:$AB$11,2,TRUE)</f>
        <v>1</v>
      </c>
      <c r="CB67" s="1">
        <f ca="1">VLOOKUP(CB45,'Static Data'!$AA$3:$AB$11,2,TRUE)</f>
        <v>1</v>
      </c>
      <c r="CC67" s="1">
        <f ca="1">VLOOKUP(CC45,'Static Data'!$AA$3:$AB$11,2,TRUE)</f>
        <v>1</v>
      </c>
      <c r="CD67" s="1">
        <f ca="1">VLOOKUP(CD45,'Static Data'!$AA$3:$AB$11,2,TRUE)</f>
        <v>1</v>
      </c>
      <c r="CE67" s="1">
        <f ca="1">VLOOKUP(CE45,'Static Data'!$AA$3:$AB$11,2,TRUE)</f>
        <v>1</v>
      </c>
      <c r="CF67" s="1">
        <f ca="1">VLOOKUP(CF45,'Static Data'!$AA$3:$AB$11,2,TRUE)</f>
        <v>1</v>
      </c>
      <c r="CG67" s="1">
        <f ca="1">VLOOKUP(CG45,'Static Data'!$AA$3:$AB$11,2,TRUE)</f>
        <v>1</v>
      </c>
      <c r="CH67" s="1">
        <f ca="1">VLOOKUP(CH45,'Static Data'!$AA$3:$AB$11,2,TRUE)</f>
        <v>1</v>
      </c>
      <c r="CI67" s="1">
        <f ca="1">VLOOKUP(CI45,'Static Data'!$AA$3:$AB$11,2,TRUE)</f>
        <v>1</v>
      </c>
      <c r="CJ67" s="1">
        <f ca="1">VLOOKUP(CJ45,'Static Data'!$AA$3:$AB$11,2,TRUE)</f>
        <v>1</v>
      </c>
      <c r="CK67" s="1">
        <f ca="1">VLOOKUP(CK45,'Static Data'!$AA$3:$AB$11,2,TRUE)</f>
        <v>1</v>
      </c>
      <c r="CL67" s="1">
        <f ca="1">VLOOKUP(CL45,'Static Data'!$AA$3:$AB$11,2,TRUE)</f>
        <v>1</v>
      </c>
      <c r="CM67" s="1">
        <f ca="1">VLOOKUP(CM45,'Static Data'!$AA$3:$AB$11,2,TRUE)</f>
        <v>1</v>
      </c>
      <c r="CN67" s="1">
        <f ca="1">VLOOKUP(CN45,'Static Data'!$AA$3:$AB$11,2,TRUE)</f>
        <v>1</v>
      </c>
      <c r="CO67" s="1">
        <f ca="1">VLOOKUP(CO45,'Static Data'!$AA$3:$AB$11,2,TRUE)</f>
        <v>1</v>
      </c>
      <c r="CP67" s="1">
        <f ca="1">VLOOKUP(CP45,'Static Data'!$AA$3:$AB$11,2,TRUE)</f>
        <v>1</v>
      </c>
      <c r="CQ67" s="1">
        <f ca="1">VLOOKUP(CQ45,'Static Data'!$AA$3:$AB$11,2,TRUE)</f>
        <v>1</v>
      </c>
      <c r="CR67" s="1">
        <f ca="1">VLOOKUP(CR45,'Static Data'!$AA$3:$AB$11,2,TRUE)</f>
        <v>1</v>
      </c>
      <c r="CS67" s="1">
        <f ca="1">VLOOKUP(CS45,'Static Data'!$AA$3:$AB$11,2,TRUE)</f>
        <v>1</v>
      </c>
      <c r="CT67" s="1">
        <f ca="1">VLOOKUP(CT45,'Static Data'!$AA$3:$AB$11,2,TRUE)</f>
        <v>1</v>
      </c>
      <c r="CU67" s="1">
        <f ca="1">VLOOKUP(CU45,'Static Data'!$AA$3:$AB$11,2,TRUE)</f>
        <v>1</v>
      </c>
      <c r="CV67" s="1">
        <f ca="1">VLOOKUP(CV45,'Static Data'!$AA$3:$AB$11,2,TRUE)</f>
        <v>1</v>
      </c>
      <c r="CW67" s="1">
        <f ca="1">VLOOKUP(CW45,'Static Data'!$AA$3:$AB$11,2,TRUE)</f>
        <v>1</v>
      </c>
      <c r="CX67" s="1">
        <f ca="1">VLOOKUP(CX45,'Static Data'!$AA$3:$AB$11,2,TRUE)</f>
        <v>1</v>
      </c>
      <c r="CY67" s="1">
        <f ca="1">VLOOKUP(CY45,'Static Data'!$AA$3:$AB$11,2,TRUE)</f>
        <v>1</v>
      </c>
      <c r="CZ67" s="1">
        <f ca="1">VLOOKUP(CZ45,'Static Data'!$AA$3:$AB$11,2,TRUE)</f>
        <v>1</v>
      </c>
      <c r="DA67" s="1">
        <f ca="1">VLOOKUP(DA45,'Static Data'!$AA$3:$AB$11,2,TRUE)</f>
        <v>1</v>
      </c>
      <c r="DB67" s="1">
        <f ca="1">VLOOKUP(DB45,'Static Data'!$AA$3:$AB$11,2,TRUE)</f>
        <v>1</v>
      </c>
      <c r="DC67" s="1">
        <f ca="1">VLOOKUP(DC45,'Static Data'!$AA$3:$AB$11,2,TRUE)</f>
        <v>1</v>
      </c>
      <c r="DD67" s="1">
        <f ca="1">VLOOKUP(DD45,'Static Data'!$AA$3:$AB$11,2,TRUE)</f>
        <v>1</v>
      </c>
      <c r="DE67" s="1">
        <f ca="1">VLOOKUP(DE45,'Static Data'!$AA$3:$AB$11,2,TRUE)</f>
        <v>1</v>
      </c>
      <c r="DF67" s="1">
        <f ca="1">VLOOKUP(DF45,'Static Data'!$AA$3:$AB$11,2,TRUE)</f>
        <v>1</v>
      </c>
      <c r="DG67" s="1">
        <f ca="1">VLOOKUP(DG45,'Static Data'!$AA$3:$AB$11,2,TRUE)</f>
        <v>1</v>
      </c>
      <c r="DH67" s="1">
        <f ca="1">VLOOKUP(DH45,'Static Data'!$AA$3:$AB$11,2,TRUE)</f>
        <v>1</v>
      </c>
      <c r="DI67" s="1">
        <f ca="1">VLOOKUP(DI45,'Static Data'!$AA$3:$AB$11,2,TRUE)</f>
        <v>1</v>
      </c>
      <c r="DJ67" s="1">
        <f ca="1">VLOOKUP(DJ45,'Static Data'!$AA$3:$AB$11,2,TRUE)</f>
        <v>1</v>
      </c>
      <c r="DK67" s="1">
        <f ca="1">VLOOKUP(DK45,'Static Data'!$AA$3:$AB$11,2,TRUE)</f>
        <v>1</v>
      </c>
      <c r="DL67" s="1">
        <f ca="1">VLOOKUP(DL45,'Static Data'!$AA$3:$AB$11,2,TRUE)</f>
        <v>1</v>
      </c>
      <c r="DM67" s="1">
        <f ca="1">VLOOKUP(DM45,'Static Data'!$AA$3:$AB$11,2,TRUE)</f>
        <v>1</v>
      </c>
      <c r="DN67" s="1">
        <f ca="1">VLOOKUP(DN45,'Static Data'!$AA$3:$AB$11,2,TRUE)</f>
        <v>1</v>
      </c>
      <c r="DO67" s="1">
        <f ca="1">VLOOKUP(DO45,'Static Data'!$AA$3:$AB$11,2,TRUE)</f>
        <v>1</v>
      </c>
      <c r="DP67" s="1">
        <f ca="1">VLOOKUP(DP45,'Static Data'!$AA$3:$AB$11,2,TRUE)</f>
        <v>1</v>
      </c>
      <c r="DQ67" s="1">
        <f ca="1">VLOOKUP(DQ45,'Static Data'!$AA$3:$AB$11,2,TRUE)</f>
        <v>1</v>
      </c>
      <c r="DR67" s="1">
        <f ca="1">VLOOKUP(DR45,'Static Data'!$AA$3:$AB$11,2,TRUE)</f>
        <v>1</v>
      </c>
      <c r="DS67" s="1">
        <f ca="1">VLOOKUP(DS45,'Static Data'!$AA$3:$AB$11,2,TRUE)</f>
        <v>1</v>
      </c>
      <c r="DT67" s="1">
        <f ca="1">VLOOKUP(DT45,'Static Data'!$AA$3:$AB$11,2,TRUE)</f>
        <v>1</v>
      </c>
      <c r="DU67" s="1">
        <f ca="1">VLOOKUP(DU45,'Static Data'!$AA$3:$AB$11,2,TRUE)</f>
        <v>1</v>
      </c>
      <c r="DV67" s="1">
        <f ca="1">VLOOKUP(DV45,'Static Data'!$AA$3:$AB$11,2,TRUE)</f>
        <v>1</v>
      </c>
      <c r="DW67" s="1">
        <f ca="1">VLOOKUP(DW45,'Static Data'!$AA$3:$AB$11,2,TRUE)</f>
        <v>1</v>
      </c>
      <c r="DX67" s="1">
        <f ca="1">VLOOKUP(DX45,'Static Data'!$AA$3:$AB$11,2,TRUE)</f>
        <v>1</v>
      </c>
      <c r="DY67" s="1">
        <f ca="1">VLOOKUP(DY45,'Static Data'!$AA$3:$AB$11,2,TRUE)</f>
        <v>1</v>
      </c>
      <c r="DZ67" s="1">
        <f ca="1">VLOOKUP(DZ45,'Static Data'!$AA$3:$AB$11,2,TRUE)</f>
        <v>1</v>
      </c>
      <c r="EA67" s="1">
        <f ca="1">VLOOKUP(EA45,'Static Data'!$AA$3:$AB$11,2,TRUE)</f>
        <v>1</v>
      </c>
      <c r="EB67" s="1">
        <f ca="1">VLOOKUP(EB45,'Static Data'!$AA$3:$AB$11,2,TRUE)</f>
        <v>1</v>
      </c>
      <c r="EC67" s="1">
        <f ca="1">VLOOKUP(EC45,'Static Data'!$AA$3:$AB$11,2,TRUE)</f>
        <v>1</v>
      </c>
      <c r="ED67" s="1">
        <f ca="1">VLOOKUP(ED45,'Static Data'!$AA$3:$AB$11,2,TRUE)</f>
        <v>1</v>
      </c>
      <c r="EE67" s="1">
        <f ca="1">VLOOKUP(EE45,'Static Data'!$AA$3:$AB$11,2,TRUE)</f>
        <v>1</v>
      </c>
      <c r="EF67" s="1">
        <f ca="1">VLOOKUP(EF45,'Static Data'!$AA$3:$AB$11,2,TRUE)</f>
        <v>1</v>
      </c>
      <c r="EG67" s="1">
        <f ca="1">VLOOKUP(EG45,'Static Data'!$AA$3:$AB$11,2,TRUE)</f>
        <v>1</v>
      </c>
      <c r="EH67" s="1">
        <f ca="1">VLOOKUP(EH45,'Static Data'!$AA$3:$AB$11,2,TRUE)</f>
        <v>1</v>
      </c>
      <c r="EI67" s="1">
        <f ca="1">VLOOKUP(EI45,'Static Data'!$AA$3:$AB$11,2,TRUE)</f>
        <v>1</v>
      </c>
      <c r="EJ67" s="1">
        <f ca="1">VLOOKUP(EJ45,'Static Data'!$AA$3:$AB$11,2,TRUE)</f>
        <v>1</v>
      </c>
      <c r="EK67" s="1">
        <f ca="1">VLOOKUP(EK45,'Static Data'!$AA$3:$AB$11,2,TRUE)</f>
        <v>1</v>
      </c>
      <c r="EL67" s="1">
        <f ca="1">VLOOKUP(EL45,'Static Data'!$AA$3:$AB$11,2,TRUE)</f>
        <v>1</v>
      </c>
      <c r="EM67" s="1">
        <f ca="1">VLOOKUP(EM45,'Static Data'!$AA$3:$AB$11,2,TRUE)</f>
        <v>1</v>
      </c>
      <c r="EN67" s="1">
        <f ca="1">VLOOKUP(EN45,'Static Data'!$AA$3:$AB$11,2,TRUE)</f>
        <v>1</v>
      </c>
      <c r="EO67" s="1">
        <f ca="1">VLOOKUP(EO45,'Static Data'!$AA$3:$AB$11,2,TRUE)</f>
        <v>1</v>
      </c>
      <c r="EP67" s="1">
        <f ca="1">VLOOKUP(EP45,'Static Data'!$AA$3:$AB$11,2,TRUE)</f>
        <v>1</v>
      </c>
      <c r="EQ67" s="1">
        <f ca="1">VLOOKUP(EQ45,'Static Data'!$AA$3:$AB$11,2,TRUE)</f>
        <v>1</v>
      </c>
      <c r="ER67" s="1">
        <f ca="1">VLOOKUP(ER45,'Static Data'!$AA$3:$AB$11,2,TRUE)</f>
        <v>1</v>
      </c>
      <c r="ES67" s="1">
        <f ca="1">VLOOKUP(ES45,'Static Data'!$AA$3:$AB$11,2,TRUE)</f>
        <v>1</v>
      </c>
      <c r="ET67" s="1">
        <f ca="1">VLOOKUP(ET45,'Static Data'!$AA$3:$AB$11,2,TRUE)</f>
        <v>1</v>
      </c>
      <c r="EU67" s="1">
        <f ca="1">VLOOKUP(EU45,'Static Data'!$AA$3:$AB$11,2,TRUE)</f>
        <v>1</v>
      </c>
      <c r="EV67" s="1">
        <f ca="1">VLOOKUP(EV45,'Static Data'!$AA$3:$AB$11,2,TRUE)</f>
        <v>1</v>
      </c>
      <c r="EW67" s="1">
        <f ca="1">VLOOKUP(EW45,'Static Data'!$AA$3:$AB$11,2,TRUE)</f>
        <v>1</v>
      </c>
      <c r="EX67" s="1">
        <f ca="1">VLOOKUP(EX45,'Static Data'!$AA$3:$AB$11,2,TRUE)</f>
        <v>1</v>
      </c>
      <c r="EY67" s="1">
        <f ca="1">VLOOKUP(EY45,'Static Data'!$AA$3:$AB$11,2,TRUE)</f>
        <v>1</v>
      </c>
      <c r="EZ67" s="1">
        <f ca="1">VLOOKUP(EZ45,'Static Data'!$AA$3:$AB$11,2,TRUE)</f>
        <v>1</v>
      </c>
      <c r="FA67" s="1">
        <f ca="1">VLOOKUP(FA45,'Static Data'!$AA$3:$AB$11,2,TRUE)</f>
        <v>1</v>
      </c>
      <c r="FB67" s="1">
        <f ca="1">VLOOKUP(FB45,'Static Data'!$AA$3:$AB$11,2,TRUE)</f>
        <v>1</v>
      </c>
      <c r="FC67" s="1">
        <f ca="1">VLOOKUP(FC45,'Static Data'!$AA$3:$AB$11,2,TRUE)</f>
        <v>1</v>
      </c>
      <c r="FD67" s="1">
        <f ca="1">VLOOKUP(FD45,'Static Data'!$AA$3:$AB$11,2,TRUE)</f>
        <v>1</v>
      </c>
      <c r="FE67" s="1">
        <f ca="1">VLOOKUP(FE45,'Static Data'!$AA$3:$AB$11,2,TRUE)</f>
        <v>1</v>
      </c>
      <c r="FF67" s="1">
        <f ca="1">VLOOKUP(FF45,'Static Data'!$AA$3:$AB$11,2,TRUE)</f>
        <v>1</v>
      </c>
      <c r="FG67" s="1">
        <f ca="1">VLOOKUP(FG45,'Static Data'!$AA$3:$AB$11,2,TRUE)</f>
        <v>1</v>
      </c>
      <c r="FH67" s="1">
        <f ca="1">VLOOKUP(FH45,'Static Data'!$AA$3:$AB$11,2,TRUE)</f>
        <v>1</v>
      </c>
      <c r="FI67" s="1">
        <f ca="1">VLOOKUP(FI45,'Static Data'!$AA$3:$AB$11,2,TRUE)</f>
        <v>1</v>
      </c>
      <c r="FJ67" s="1">
        <f ca="1">VLOOKUP(FJ45,'Static Data'!$AA$3:$AB$11,2,TRUE)</f>
        <v>1</v>
      </c>
      <c r="FK67" s="1">
        <f ca="1">VLOOKUP(FK45,'Static Data'!$AA$3:$AB$11,2,TRUE)</f>
        <v>1</v>
      </c>
      <c r="FL67" s="1">
        <f ca="1">VLOOKUP(FL45,'Static Data'!$AA$3:$AB$11,2,TRUE)</f>
        <v>1</v>
      </c>
      <c r="FM67" s="1">
        <f ca="1">VLOOKUP(FM45,'Static Data'!$AA$3:$AB$11,2,TRUE)</f>
        <v>1</v>
      </c>
      <c r="FN67" s="1">
        <f ca="1">VLOOKUP(FN45,'Static Data'!$AA$3:$AB$11,2,TRUE)</f>
        <v>1</v>
      </c>
      <c r="FO67" s="1">
        <f ca="1">VLOOKUP(FO45,'Static Data'!$AA$3:$AB$11,2,TRUE)</f>
        <v>1</v>
      </c>
      <c r="FP67" s="1">
        <f ca="1">VLOOKUP(FP45,'Static Data'!$AA$3:$AB$11,2,TRUE)</f>
        <v>1</v>
      </c>
      <c r="FQ67" s="1">
        <f ca="1">VLOOKUP(FQ45,'Static Data'!$AA$3:$AB$11,2,TRUE)</f>
        <v>1</v>
      </c>
      <c r="FR67" s="1">
        <f ca="1">VLOOKUP(FR45,'Static Data'!$AA$3:$AB$11,2,TRUE)</f>
        <v>1</v>
      </c>
      <c r="FS67" s="1">
        <f ca="1">VLOOKUP(FS45,'Static Data'!$AA$3:$AB$11,2,TRUE)</f>
        <v>1</v>
      </c>
      <c r="FT67" s="1">
        <f ca="1">VLOOKUP(FT45,'Static Data'!$AA$3:$AB$11,2,TRUE)</f>
        <v>1</v>
      </c>
      <c r="FU67" s="1">
        <f ca="1">VLOOKUP(FU45,'Static Data'!$AA$3:$AB$11,2,TRUE)</f>
        <v>1</v>
      </c>
      <c r="FV67" s="1">
        <f ca="1">VLOOKUP(FV45,'Static Data'!$AA$3:$AB$11,2,TRUE)</f>
        <v>1</v>
      </c>
      <c r="FW67" s="1">
        <f ca="1">VLOOKUP(FW45,'Static Data'!$AA$3:$AB$11,2,TRUE)</f>
        <v>1</v>
      </c>
      <c r="FX67" s="1">
        <f ca="1">VLOOKUP(FX45,'Static Data'!$AA$3:$AB$11,2,TRUE)</f>
        <v>1</v>
      </c>
      <c r="FY67" s="1">
        <f ca="1">VLOOKUP(FY45,'Static Data'!$AA$3:$AB$11,2,TRUE)</f>
        <v>1</v>
      </c>
      <c r="FZ67" s="1">
        <f ca="1">VLOOKUP(FZ45,'Static Data'!$AA$3:$AB$11,2,TRUE)</f>
        <v>1</v>
      </c>
      <c r="GA67" s="1">
        <f ca="1">VLOOKUP(GA45,'Static Data'!$AA$3:$AB$11,2,TRUE)</f>
        <v>1</v>
      </c>
      <c r="GB67" s="1">
        <f ca="1">VLOOKUP(GB45,'Static Data'!$AA$3:$AB$11,2,TRUE)</f>
        <v>1</v>
      </c>
      <c r="GC67" s="1">
        <f ca="1">VLOOKUP(GC45,'Static Data'!$AA$3:$AB$11,2,TRUE)</f>
        <v>1</v>
      </c>
      <c r="GD67" s="1">
        <f ca="1">VLOOKUP(GD45,'Static Data'!$AA$3:$AB$11,2,TRUE)</f>
        <v>1</v>
      </c>
      <c r="GE67" s="1">
        <f ca="1">VLOOKUP(GE45,'Static Data'!$AA$3:$AB$11,2,TRUE)</f>
        <v>1</v>
      </c>
      <c r="GF67" s="1">
        <f ca="1">VLOOKUP(GF45,'Static Data'!$AA$3:$AB$11,2,TRUE)</f>
        <v>1</v>
      </c>
      <c r="GG67" s="1">
        <f ca="1">VLOOKUP(GG45,'Static Data'!$AA$3:$AB$11,2,TRUE)</f>
        <v>1</v>
      </c>
      <c r="GH67" s="1">
        <f ca="1">VLOOKUP(GH45,'Static Data'!$AA$3:$AB$11,2,TRUE)</f>
        <v>1</v>
      </c>
      <c r="GI67" s="1">
        <f ca="1">VLOOKUP(GI45,'Static Data'!$AA$3:$AB$11,2,TRUE)</f>
        <v>1</v>
      </c>
      <c r="GJ67" s="1">
        <f ca="1">VLOOKUP(GJ45,'Static Data'!$AA$3:$AB$11,2,TRUE)</f>
        <v>1</v>
      </c>
      <c r="GK67" s="1">
        <f ca="1">VLOOKUP(GK45,'Static Data'!$AA$3:$AB$11,2,TRUE)</f>
        <v>1</v>
      </c>
      <c r="GL67" s="1">
        <f ca="1">VLOOKUP(GL45,'Static Data'!$AA$3:$AB$11,2,TRUE)</f>
        <v>1</v>
      </c>
      <c r="GM67" s="1">
        <f ca="1">VLOOKUP(GM45,'Static Data'!$AA$3:$AB$11,2,TRUE)</f>
        <v>1</v>
      </c>
      <c r="GN67" s="1">
        <f ca="1">VLOOKUP(GN45,'Static Data'!$AA$3:$AB$11,2,TRUE)</f>
        <v>1</v>
      </c>
      <c r="GO67" s="1">
        <f ca="1">VLOOKUP(GO45,'Static Data'!$AA$3:$AB$11,2,TRUE)</f>
        <v>1</v>
      </c>
      <c r="GP67" s="1">
        <f ca="1">VLOOKUP(GP45,'Static Data'!$AA$3:$AB$11,2,TRUE)</f>
        <v>1</v>
      </c>
      <c r="GQ67" s="1">
        <f ca="1">VLOOKUP(GQ45,'Static Data'!$AA$3:$AB$11,2,TRUE)</f>
        <v>1</v>
      </c>
      <c r="GR67" s="1">
        <f ca="1">VLOOKUP(GR45,'Static Data'!$AA$3:$AB$11,2,TRUE)</f>
        <v>1</v>
      </c>
      <c r="GS67" s="1">
        <f ca="1">VLOOKUP(GS45,'Static Data'!$AA$3:$AB$11,2,TRUE)</f>
        <v>1</v>
      </c>
      <c r="GT67" s="1">
        <f ca="1">VLOOKUP(GT45,'Static Data'!$AA$3:$AB$11,2,TRUE)</f>
        <v>1</v>
      </c>
      <c r="GU67" s="1">
        <f ca="1">VLOOKUP(GU45,'Static Data'!$AA$3:$AB$11,2,TRUE)</f>
        <v>1</v>
      </c>
    </row>
    <row r="68" spans="9:203">
      <c r="I68" s="11"/>
      <c r="M68" s="1">
        <f t="shared" si="39"/>
        <v>31</v>
      </c>
      <c r="N68" s="1" t="str">
        <f t="shared" si="35"/>
        <v>0028E9</v>
      </c>
      <c r="R68" s="90" t="str">
        <f t="shared" si="36"/>
        <v>E92800</v>
      </c>
      <c r="T68" s="60">
        <f t="shared" si="23"/>
        <v>61</v>
      </c>
      <c r="U68" s="123">
        <f t="shared" si="10"/>
        <v>475.62523023030587</v>
      </c>
      <c r="V68" s="62">
        <f t="shared" si="37"/>
        <v>28994</v>
      </c>
      <c r="W68" s="59">
        <f t="shared" si="38"/>
        <v>61</v>
      </c>
      <c r="BX68" s="1">
        <f ca="1">VLOOKUP(BX46,'Static Data'!$AA$3:$AB$11,2,TRUE)</f>
        <v>1</v>
      </c>
      <c r="BY68" s="1">
        <f ca="1">VLOOKUP(BY46,'Static Data'!$AA$3:$AB$11,2,TRUE)</f>
        <v>1</v>
      </c>
      <c r="BZ68" s="1">
        <f ca="1">VLOOKUP(BZ46,'Static Data'!$AA$3:$AB$11,2,TRUE)</f>
        <v>1</v>
      </c>
      <c r="CA68" s="1">
        <f ca="1">VLOOKUP(CA46,'Static Data'!$AA$3:$AB$11,2,TRUE)</f>
        <v>1</v>
      </c>
      <c r="CB68" s="1">
        <f ca="1">VLOOKUP(CB46,'Static Data'!$AA$3:$AB$11,2,TRUE)</f>
        <v>1</v>
      </c>
      <c r="CC68" s="1">
        <f ca="1">VLOOKUP(CC46,'Static Data'!$AA$3:$AB$11,2,TRUE)</f>
        <v>1</v>
      </c>
      <c r="CD68" s="1">
        <f ca="1">VLOOKUP(CD46,'Static Data'!$AA$3:$AB$11,2,TRUE)</f>
        <v>1</v>
      </c>
      <c r="CE68" s="1">
        <f ca="1">VLOOKUP(CE46,'Static Data'!$AA$3:$AB$11,2,TRUE)</f>
        <v>1</v>
      </c>
      <c r="CF68" s="1">
        <f ca="1">VLOOKUP(CF46,'Static Data'!$AA$3:$AB$11,2,TRUE)</f>
        <v>1</v>
      </c>
      <c r="CG68" s="1">
        <f ca="1">VLOOKUP(CG46,'Static Data'!$AA$3:$AB$11,2,TRUE)</f>
        <v>1</v>
      </c>
      <c r="CH68" s="1">
        <f ca="1">VLOOKUP(CH46,'Static Data'!$AA$3:$AB$11,2,TRUE)</f>
        <v>1</v>
      </c>
      <c r="CI68" s="1">
        <f ca="1">VLOOKUP(CI46,'Static Data'!$AA$3:$AB$11,2,TRUE)</f>
        <v>1</v>
      </c>
      <c r="CJ68" s="1">
        <f ca="1">VLOOKUP(CJ46,'Static Data'!$AA$3:$AB$11,2,TRUE)</f>
        <v>1</v>
      </c>
      <c r="CK68" s="1">
        <f ca="1">VLOOKUP(CK46,'Static Data'!$AA$3:$AB$11,2,TRUE)</f>
        <v>1</v>
      </c>
      <c r="CL68" s="1">
        <f ca="1">VLOOKUP(CL46,'Static Data'!$AA$3:$AB$11,2,TRUE)</f>
        <v>1</v>
      </c>
      <c r="CM68" s="1">
        <f ca="1">VLOOKUP(CM46,'Static Data'!$AA$3:$AB$11,2,TRUE)</f>
        <v>1</v>
      </c>
      <c r="CN68" s="1">
        <f ca="1">VLOOKUP(CN46,'Static Data'!$AA$3:$AB$11,2,TRUE)</f>
        <v>1</v>
      </c>
      <c r="CO68" s="1">
        <f ca="1">VLOOKUP(CO46,'Static Data'!$AA$3:$AB$11,2,TRUE)</f>
        <v>1</v>
      </c>
      <c r="CP68" s="1">
        <f ca="1">VLOOKUP(CP46,'Static Data'!$AA$3:$AB$11,2,TRUE)</f>
        <v>1</v>
      </c>
      <c r="CQ68" s="1">
        <f ca="1">VLOOKUP(CQ46,'Static Data'!$AA$3:$AB$11,2,TRUE)</f>
        <v>1</v>
      </c>
      <c r="CR68" s="1">
        <f ca="1">VLOOKUP(CR46,'Static Data'!$AA$3:$AB$11,2,TRUE)</f>
        <v>1</v>
      </c>
      <c r="CS68" s="1">
        <f ca="1">VLOOKUP(CS46,'Static Data'!$AA$3:$AB$11,2,TRUE)</f>
        <v>1</v>
      </c>
      <c r="CT68" s="1">
        <f ca="1">VLOOKUP(CT46,'Static Data'!$AA$3:$AB$11,2,TRUE)</f>
        <v>1</v>
      </c>
      <c r="CU68" s="1">
        <f ca="1">VLOOKUP(CU46,'Static Data'!$AA$3:$AB$11,2,TRUE)</f>
        <v>1</v>
      </c>
      <c r="CV68" s="1">
        <f ca="1">VLOOKUP(CV46,'Static Data'!$AA$3:$AB$11,2,TRUE)</f>
        <v>1</v>
      </c>
      <c r="CW68" s="1">
        <f ca="1">VLOOKUP(CW46,'Static Data'!$AA$3:$AB$11,2,TRUE)</f>
        <v>1</v>
      </c>
      <c r="CX68" s="1">
        <f ca="1">VLOOKUP(CX46,'Static Data'!$AA$3:$AB$11,2,TRUE)</f>
        <v>1</v>
      </c>
      <c r="CY68" s="1">
        <f ca="1">VLOOKUP(CY46,'Static Data'!$AA$3:$AB$11,2,TRUE)</f>
        <v>1</v>
      </c>
      <c r="CZ68" s="1">
        <f ca="1">VLOOKUP(CZ46,'Static Data'!$AA$3:$AB$11,2,TRUE)</f>
        <v>1</v>
      </c>
      <c r="DA68" s="1">
        <f ca="1">VLOOKUP(DA46,'Static Data'!$AA$3:$AB$11,2,TRUE)</f>
        <v>1</v>
      </c>
      <c r="DB68" s="1">
        <f ca="1">VLOOKUP(DB46,'Static Data'!$AA$3:$AB$11,2,TRUE)</f>
        <v>1</v>
      </c>
      <c r="DC68" s="1">
        <f ca="1">VLOOKUP(DC46,'Static Data'!$AA$3:$AB$11,2,TRUE)</f>
        <v>1</v>
      </c>
      <c r="DD68" s="1">
        <f ca="1">VLOOKUP(DD46,'Static Data'!$AA$3:$AB$11,2,TRUE)</f>
        <v>1</v>
      </c>
      <c r="DE68" s="1">
        <f ca="1">VLOOKUP(DE46,'Static Data'!$AA$3:$AB$11,2,TRUE)</f>
        <v>1</v>
      </c>
      <c r="DF68" s="1">
        <f ca="1">VLOOKUP(DF46,'Static Data'!$AA$3:$AB$11,2,TRUE)</f>
        <v>1</v>
      </c>
      <c r="DG68" s="1">
        <f ca="1">VLOOKUP(DG46,'Static Data'!$AA$3:$AB$11,2,TRUE)</f>
        <v>1</v>
      </c>
      <c r="DH68" s="1">
        <f ca="1">VLOOKUP(DH46,'Static Data'!$AA$3:$AB$11,2,TRUE)</f>
        <v>1</v>
      </c>
      <c r="DI68" s="1">
        <f ca="1">VLOOKUP(DI46,'Static Data'!$AA$3:$AB$11,2,TRUE)</f>
        <v>1</v>
      </c>
      <c r="DJ68" s="1">
        <f ca="1">VLOOKUP(DJ46,'Static Data'!$AA$3:$AB$11,2,TRUE)</f>
        <v>1</v>
      </c>
      <c r="DK68" s="1">
        <f ca="1">VLOOKUP(DK46,'Static Data'!$AA$3:$AB$11,2,TRUE)</f>
        <v>1</v>
      </c>
      <c r="DL68" s="1">
        <f ca="1">VLOOKUP(DL46,'Static Data'!$AA$3:$AB$11,2,TRUE)</f>
        <v>1</v>
      </c>
      <c r="DM68" s="1">
        <f ca="1">VLOOKUP(DM46,'Static Data'!$AA$3:$AB$11,2,TRUE)</f>
        <v>1</v>
      </c>
      <c r="DN68" s="1">
        <f ca="1">VLOOKUP(DN46,'Static Data'!$AA$3:$AB$11,2,TRUE)</f>
        <v>1</v>
      </c>
      <c r="DO68" s="1">
        <f ca="1">VLOOKUP(DO46,'Static Data'!$AA$3:$AB$11,2,TRUE)</f>
        <v>1</v>
      </c>
      <c r="DP68" s="1">
        <f ca="1">VLOOKUP(DP46,'Static Data'!$AA$3:$AB$11,2,TRUE)</f>
        <v>1</v>
      </c>
      <c r="DQ68" s="1">
        <f ca="1">VLOOKUP(DQ46,'Static Data'!$AA$3:$AB$11,2,TRUE)</f>
        <v>1</v>
      </c>
      <c r="DR68" s="1">
        <f ca="1">VLOOKUP(DR46,'Static Data'!$AA$3:$AB$11,2,TRUE)</f>
        <v>1</v>
      </c>
      <c r="DS68" s="1">
        <f ca="1">VLOOKUP(DS46,'Static Data'!$AA$3:$AB$11,2,TRUE)</f>
        <v>1</v>
      </c>
      <c r="DT68" s="1">
        <f ca="1">VLOOKUP(DT46,'Static Data'!$AA$3:$AB$11,2,TRUE)</f>
        <v>1</v>
      </c>
      <c r="DU68" s="1">
        <f ca="1">VLOOKUP(DU46,'Static Data'!$AA$3:$AB$11,2,TRUE)</f>
        <v>1</v>
      </c>
      <c r="DV68" s="1">
        <f ca="1">VLOOKUP(DV46,'Static Data'!$AA$3:$AB$11,2,TRUE)</f>
        <v>1</v>
      </c>
      <c r="DW68" s="1">
        <f ca="1">VLOOKUP(DW46,'Static Data'!$AA$3:$AB$11,2,TRUE)</f>
        <v>1</v>
      </c>
      <c r="DX68" s="1">
        <f ca="1">VLOOKUP(DX46,'Static Data'!$AA$3:$AB$11,2,TRUE)</f>
        <v>1</v>
      </c>
      <c r="DY68" s="1">
        <f ca="1">VLOOKUP(DY46,'Static Data'!$AA$3:$AB$11,2,TRUE)</f>
        <v>1</v>
      </c>
      <c r="DZ68" s="1">
        <f ca="1">VLOOKUP(DZ46,'Static Data'!$AA$3:$AB$11,2,TRUE)</f>
        <v>1</v>
      </c>
      <c r="EA68" s="1">
        <f ca="1">VLOOKUP(EA46,'Static Data'!$AA$3:$AB$11,2,TRUE)</f>
        <v>1</v>
      </c>
      <c r="EB68" s="1">
        <f ca="1">VLOOKUP(EB46,'Static Data'!$AA$3:$AB$11,2,TRUE)</f>
        <v>1</v>
      </c>
      <c r="EC68" s="1">
        <f ca="1">VLOOKUP(EC46,'Static Data'!$AA$3:$AB$11,2,TRUE)</f>
        <v>1</v>
      </c>
      <c r="ED68" s="1">
        <f ca="1">VLOOKUP(ED46,'Static Data'!$AA$3:$AB$11,2,TRUE)</f>
        <v>1</v>
      </c>
      <c r="EE68" s="1">
        <f ca="1">VLOOKUP(EE46,'Static Data'!$AA$3:$AB$11,2,TRUE)</f>
        <v>1</v>
      </c>
      <c r="EF68" s="1">
        <f ca="1">VLOOKUP(EF46,'Static Data'!$AA$3:$AB$11,2,TRUE)</f>
        <v>1</v>
      </c>
      <c r="EG68" s="1">
        <f ca="1">VLOOKUP(EG46,'Static Data'!$AA$3:$AB$11,2,TRUE)</f>
        <v>1</v>
      </c>
      <c r="EH68" s="1">
        <f ca="1">VLOOKUP(EH46,'Static Data'!$AA$3:$AB$11,2,TRUE)</f>
        <v>1</v>
      </c>
      <c r="EI68" s="1">
        <f ca="1">VLOOKUP(EI46,'Static Data'!$AA$3:$AB$11,2,TRUE)</f>
        <v>1</v>
      </c>
      <c r="EJ68" s="1">
        <f ca="1">VLOOKUP(EJ46,'Static Data'!$AA$3:$AB$11,2,TRUE)</f>
        <v>1</v>
      </c>
      <c r="EK68" s="1">
        <f ca="1">VLOOKUP(EK46,'Static Data'!$AA$3:$AB$11,2,TRUE)</f>
        <v>1</v>
      </c>
      <c r="EL68" s="1">
        <f ca="1">VLOOKUP(EL46,'Static Data'!$AA$3:$AB$11,2,TRUE)</f>
        <v>1</v>
      </c>
      <c r="EM68" s="1">
        <f ca="1">VLOOKUP(EM46,'Static Data'!$AA$3:$AB$11,2,TRUE)</f>
        <v>1</v>
      </c>
      <c r="EN68" s="1">
        <f ca="1">VLOOKUP(EN46,'Static Data'!$AA$3:$AB$11,2,TRUE)</f>
        <v>1</v>
      </c>
      <c r="EO68" s="1">
        <f ca="1">VLOOKUP(EO46,'Static Data'!$AA$3:$AB$11,2,TRUE)</f>
        <v>1</v>
      </c>
      <c r="EP68" s="1">
        <f ca="1">VLOOKUP(EP46,'Static Data'!$AA$3:$AB$11,2,TRUE)</f>
        <v>1</v>
      </c>
      <c r="EQ68" s="1">
        <f ca="1">VLOOKUP(EQ46,'Static Data'!$AA$3:$AB$11,2,TRUE)</f>
        <v>1</v>
      </c>
      <c r="ER68" s="1">
        <f ca="1">VLOOKUP(ER46,'Static Data'!$AA$3:$AB$11,2,TRUE)</f>
        <v>1</v>
      </c>
      <c r="ES68" s="1">
        <f ca="1">VLOOKUP(ES46,'Static Data'!$AA$3:$AB$11,2,TRUE)</f>
        <v>1</v>
      </c>
      <c r="ET68" s="1">
        <f ca="1">VLOOKUP(ET46,'Static Data'!$AA$3:$AB$11,2,TRUE)</f>
        <v>1</v>
      </c>
      <c r="EU68" s="1">
        <f ca="1">VLOOKUP(EU46,'Static Data'!$AA$3:$AB$11,2,TRUE)</f>
        <v>1</v>
      </c>
      <c r="EV68" s="1">
        <f ca="1">VLOOKUP(EV46,'Static Data'!$AA$3:$AB$11,2,TRUE)</f>
        <v>1</v>
      </c>
      <c r="EW68" s="1">
        <f ca="1">VLOOKUP(EW46,'Static Data'!$AA$3:$AB$11,2,TRUE)</f>
        <v>1</v>
      </c>
      <c r="EX68" s="1">
        <f ca="1">VLOOKUP(EX46,'Static Data'!$AA$3:$AB$11,2,TRUE)</f>
        <v>1</v>
      </c>
      <c r="EY68" s="1">
        <f ca="1">VLOOKUP(EY46,'Static Data'!$AA$3:$AB$11,2,TRUE)</f>
        <v>1</v>
      </c>
      <c r="EZ68" s="1">
        <f ca="1">VLOOKUP(EZ46,'Static Data'!$AA$3:$AB$11,2,TRUE)</f>
        <v>1</v>
      </c>
      <c r="FA68" s="1">
        <f ca="1">VLOOKUP(FA46,'Static Data'!$AA$3:$AB$11,2,TRUE)</f>
        <v>1</v>
      </c>
      <c r="FB68" s="1">
        <f ca="1">VLOOKUP(FB46,'Static Data'!$AA$3:$AB$11,2,TRUE)</f>
        <v>1</v>
      </c>
      <c r="FC68" s="1">
        <f ca="1">VLOOKUP(FC46,'Static Data'!$AA$3:$AB$11,2,TRUE)</f>
        <v>1</v>
      </c>
      <c r="FD68" s="1">
        <f ca="1">VLOOKUP(FD46,'Static Data'!$AA$3:$AB$11,2,TRUE)</f>
        <v>1</v>
      </c>
      <c r="FE68" s="1">
        <f ca="1">VLOOKUP(FE46,'Static Data'!$AA$3:$AB$11,2,TRUE)</f>
        <v>1</v>
      </c>
      <c r="FF68" s="1">
        <f ca="1">VLOOKUP(FF46,'Static Data'!$AA$3:$AB$11,2,TRUE)</f>
        <v>1</v>
      </c>
      <c r="FG68" s="1">
        <f ca="1">VLOOKUP(FG46,'Static Data'!$AA$3:$AB$11,2,TRUE)</f>
        <v>1</v>
      </c>
      <c r="FH68" s="1">
        <f ca="1">VLOOKUP(FH46,'Static Data'!$AA$3:$AB$11,2,TRUE)</f>
        <v>1</v>
      </c>
      <c r="FI68" s="1">
        <f ca="1">VLOOKUP(FI46,'Static Data'!$AA$3:$AB$11,2,TRUE)</f>
        <v>1</v>
      </c>
      <c r="FJ68" s="1">
        <f ca="1">VLOOKUP(FJ46,'Static Data'!$AA$3:$AB$11,2,TRUE)</f>
        <v>1</v>
      </c>
      <c r="FK68" s="1">
        <f ca="1">VLOOKUP(FK46,'Static Data'!$AA$3:$AB$11,2,TRUE)</f>
        <v>1</v>
      </c>
      <c r="FL68" s="1">
        <f ca="1">VLOOKUP(FL46,'Static Data'!$AA$3:$AB$11,2,TRUE)</f>
        <v>1</v>
      </c>
      <c r="FM68" s="1">
        <f ca="1">VLOOKUP(FM46,'Static Data'!$AA$3:$AB$11,2,TRUE)</f>
        <v>1</v>
      </c>
      <c r="FN68" s="1">
        <f ca="1">VLOOKUP(FN46,'Static Data'!$AA$3:$AB$11,2,TRUE)</f>
        <v>1</v>
      </c>
      <c r="FO68" s="1">
        <f ca="1">VLOOKUP(FO46,'Static Data'!$AA$3:$AB$11,2,TRUE)</f>
        <v>1</v>
      </c>
      <c r="FP68" s="1">
        <f ca="1">VLOOKUP(FP46,'Static Data'!$AA$3:$AB$11,2,TRUE)</f>
        <v>1</v>
      </c>
      <c r="FQ68" s="1">
        <f ca="1">VLOOKUP(FQ46,'Static Data'!$AA$3:$AB$11,2,TRUE)</f>
        <v>1</v>
      </c>
      <c r="FR68" s="1">
        <f ca="1">VLOOKUP(FR46,'Static Data'!$AA$3:$AB$11,2,TRUE)</f>
        <v>1</v>
      </c>
      <c r="FS68" s="1">
        <f ca="1">VLOOKUP(FS46,'Static Data'!$AA$3:$AB$11,2,TRUE)</f>
        <v>1</v>
      </c>
      <c r="FT68" s="1">
        <f ca="1">VLOOKUP(FT46,'Static Data'!$AA$3:$AB$11,2,TRUE)</f>
        <v>1</v>
      </c>
      <c r="FU68" s="1">
        <f ca="1">VLOOKUP(FU46,'Static Data'!$AA$3:$AB$11,2,TRUE)</f>
        <v>1</v>
      </c>
      <c r="FV68" s="1">
        <f ca="1">VLOOKUP(FV46,'Static Data'!$AA$3:$AB$11,2,TRUE)</f>
        <v>1</v>
      </c>
      <c r="FW68" s="1">
        <f ca="1">VLOOKUP(FW46,'Static Data'!$AA$3:$AB$11,2,TRUE)</f>
        <v>1</v>
      </c>
      <c r="FX68" s="1">
        <f ca="1">VLOOKUP(FX46,'Static Data'!$AA$3:$AB$11,2,TRUE)</f>
        <v>1</v>
      </c>
      <c r="FY68" s="1">
        <f ca="1">VLOOKUP(FY46,'Static Data'!$AA$3:$AB$11,2,TRUE)</f>
        <v>1</v>
      </c>
      <c r="FZ68" s="1">
        <f ca="1">VLOOKUP(FZ46,'Static Data'!$AA$3:$AB$11,2,TRUE)</f>
        <v>1</v>
      </c>
      <c r="GA68" s="1">
        <f ca="1">VLOOKUP(GA46,'Static Data'!$AA$3:$AB$11,2,TRUE)</f>
        <v>1</v>
      </c>
      <c r="GB68" s="1">
        <f ca="1">VLOOKUP(GB46,'Static Data'!$AA$3:$AB$11,2,TRUE)</f>
        <v>1</v>
      </c>
      <c r="GC68" s="1">
        <f ca="1">VLOOKUP(GC46,'Static Data'!$AA$3:$AB$11,2,TRUE)</f>
        <v>1</v>
      </c>
      <c r="GD68" s="1">
        <f ca="1">VLOOKUP(GD46,'Static Data'!$AA$3:$AB$11,2,TRUE)</f>
        <v>1</v>
      </c>
      <c r="GE68" s="1">
        <f ca="1">VLOOKUP(GE46,'Static Data'!$AA$3:$AB$11,2,TRUE)</f>
        <v>1</v>
      </c>
      <c r="GF68" s="1">
        <f ca="1">VLOOKUP(GF46,'Static Data'!$AA$3:$AB$11,2,TRUE)</f>
        <v>1</v>
      </c>
      <c r="GG68" s="1">
        <f ca="1">VLOOKUP(GG46,'Static Data'!$AA$3:$AB$11,2,TRUE)</f>
        <v>1</v>
      </c>
      <c r="GH68" s="1">
        <f ca="1">VLOOKUP(GH46,'Static Data'!$AA$3:$AB$11,2,TRUE)</f>
        <v>1</v>
      </c>
      <c r="GI68" s="1">
        <f ca="1">VLOOKUP(GI46,'Static Data'!$AA$3:$AB$11,2,TRUE)</f>
        <v>1</v>
      </c>
      <c r="GJ68" s="1">
        <f ca="1">VLOOKUP(GJ46,'Static Data'!$AA$3:$AB$11,2,TRUE)</f>
        <v>1</v>
      </c>
      <c r="GK68" s="1">
        <f ca="1">VLOOKUP(GK46,'Static Data'!$AA$3:$AB$11,2,TRUE)</f>
        <v>1</v>
      </c>
      <c r="GL68" s="1">
        <f ca="1">VLOOKUP(GL46,'Static Data'!$AA$3:$AB$11,2,TRUE)</f>
        <v>1</v>
      </c>
      <c r="GM68" s="1">
        <f ca="1">VLOOKUP(GM46,'Static Data'!$AA$3:$AB$11,2,TRUE)</f>
        <v>1</v>
      </c>
      <c r="GN68" s="1">
        <f ca="1">VLOOKUP(GN46,'Static Data'!$AA$3:$AB$11,2,TRUE)</f>
        <v>1</v>
      </c>
      <c r="GO68" s="1">
        <f ca="1">VLOOKUP(GO46,'Static Data'!$AA$3:$AB$11,2,TRUE)</f>
        <v>1</v>
      </c>
      <c r="GP68" s="1">
        <f ca="1">VLOOKUP(GP46,'Static Data'!$AA$3:$AB$11,2,TRUE)</f>
        <v>1</v>
      </c>
      <c r="GQ68" s="1">
        <f ca="1">VLOOKUP(GQ46,'Static Data'!$AA$3:$AB$11,2,TRUE)</f>
        <v>1</v>
      </c>
      <c r="GR68" s="1">
        <f ca="1">VLOOKUP(GR46,'Static Data'!$AA$3:$AB$11,2,TRUE)</f>
        <v>1</v>
      </c>
      <c r="GS68" s="1">
        <f ca="1">VLOOKUP(GS46,'Static Data'!$AA$3:$AB$11,2,TRUE)</f>
        <v>1</v>
      </c>
      <c r="GT68" s="1">
        <f ca="1">VLOOKUP(GT46,'Static Data'!$AA$3:$AB$11,2,TRUE)</f>
        <v>1</v>
      </c>
      <c r="GU68" s="1">
        <f ca="1">VLOOKUP(GU46,'Static Data'!$AA$3:$AB$11,2,TRUE)</f>
        <v>1</v>
      </c>
    </row>
    <row r="69" spans="9:203">
      <c r="I69" t="s">
        <v>259</v>
      </c>
      <c r="J69"/>
      <c r="K69" s="93">
        <v>0</v>
      </c>
      <c r="L69" s="1">
        <f t="shared" ref="L69:L82" si="204">IF(LEN(E7),1,0)</f>
        <v>1</v>
      </c>
      <c r="M69" s="1">
        <f t="shared" si="39"/>
        <v>32</v>
      </c>
      <c r="N69" s="1" t="str">
        <f t="shared" si="35"/>
        <v>002AEA</v>
      </c>
      <c r="R69" s="90" t="str">
        <f t="shared" si="36"/>
        <v>EA2A00</v>
      </c>
      <c r="T69" s="60">
        <f t="shared" si="23"/>
        <v>62</v>
      </c>
      <c r="U69" s="123">
        <f t="shared" si="10"/>
        <v>487.38848818873225</v>
      </c>
      <c r="V69" s="62">
        <f t="shared" si="37"/>
        <v>29711</v>
      </c>
      <c r="W69" s="59">
        <f t="shared" si="38"/>
        <v>62</v>
      </c>
      <c r="BX69" s="1">
        <f ca="1">VLOOKUP(BX47,'Static Data'!$AA$3:$AB$11,2,TRUE)</f>
        <v>1</v>
      </c>
      <c r="BY69" s="1">
        <f ca="1">VLOOKUP(BY47,'Static Data'!$AA$3:$AB$11,2,TRUE)</f>
        <v>1</v>
      </c>
      <c r="BZ69" s="1">
        <f ca="1">VLOOKUP(BZ47,'Static Data'!$AA$3:$AB$11,2,TRUE)</f>
        <v>1</v>
      </c>
      <c r="CA69" s="1">
        <f ca="1">VLOOKUP(CA47,'Static Data'!$AA$3:$AB$11,2,TRUE)</f>
        <v>1</v>
      </c>
      <c r="CB69" s="1">
        <f ca="1">VLOOKUP(CB47,'Static Data'!$AA$3:$AB$11,2,TRUE)</f>
        <v>1</v>
      </c>
      <c r="CC69" s="1">
        <f ca="1">VLOOKUP(CC47,'Static Data'!$AA$3:$AB$11,2,TRUE)</f>
        <v>1</v>
      </c>
      <c r="CD69" s="1">
        <f ca="1">VLOOKUP(CD47,'Static Data'!$AA$3:$AB$11,2,TRUE)</f>
        <v>1</v>
      </c>
      <c r="CE69" s="1">
        <f ca="1">VLOOKUP(CE47,'Static Data'!$AA$3:$AB$11,2,TRUE)</f>
        <v>1</v>
      </c>
      <c r="CF69" s="1">
        <f ca="1">VLOOKUP(CF47,'Static Data'!$AA$3:$AB$11,2,TRUE)</f>
        <v>1</v>
      </c>
      <c r="CG69" s="1">
        <f ca="1">VLOOKUP(CG47,'Static Data'!$AA$3:$AB$11,2,TRUE)</f>
        <v>1</v>
      </c>
      <c r="CH69" s="1">
        <f ca="1">VLOOKUP(CH47,'Static Data'!$AA$3:$AB$11,2,TRUE)</f>
        <v>1</v>
      </c>
      <c r="CI69" s="1">
        <f ca="1">VLOOKUP(CI47,'Static Data'!$AA$3:$AB$11,2,TRUE)</f>
        <v>1</v>
      </c>
      <c r="CJ69" s="1">
        <f ca="1">VLOOKUP(CJ47,'Static Data'!$AA$3:$AB$11,2,TRUE)</f>
        <v>1</v>
      </c>
      <c r="CK69" s="1">
        <f ca="1">VLOOKUP(CK47,'Static Data'!$AA$3:$AB$11,2,TRUE)</f>
        <v>1</v>
      </c>
      <c r="CL69" s="1">
        <f ca="1">VLOOKUP(CL47,'Static Data'!$AA$3:$AB$11,2,TRUE)</f>
        <v>1</v>
      </c>
      <c r="CM69" s="1">
        <f ca="1">VLOOKUP(CM47,'Static Data'!$AA$3:$AB$11,2,TRUE)</f>
        <v>1</v>
      </c>
      <c r="CN69" s="1">
        <f ca="1">VLOOKUP(CN47,'Static Data'!$AA$3:$AB$11,2,TRUE)</f>
        <v>1</v>
      </c>
      <c r="CO69" s="1">
        <f ca="1">VLOOKUP(CO47,'Static Data'!$AA$3:$AB$11,2,TRUE)</f>
        <v>1</v>
      </c>
      <c r="CP69" s="1">
        <f ca="1">VLOOKUP(CP47,'Static Data'!$AA$3:$AB$11,2,TRUE)</f>
        <v>1</v>
      </c>
      <c r="CQ69" s="1">
        <f ca="1">VLOOKUP(CQ47,'Static Data'!$AA$3:$AB$11,2,TRUE)</f>
        <v>1</v>
      </c>
      <c r="CR69" s="1">
        <f ca="1">VLOOKUP(CR47,'Static Data'!$AA$3:$AB$11,2,TRUE)</f>
        <v>1</v>
      </c>
      <c r="CS69" s="1">
        <f ca="1">VLOOKUP(CS47,'Static Data'!$AA$3:$AB$11,2,TRUE)</f>
        <v>1</v>
      </c>
      <c r="CT69" s="1">
        <f ca="1">VLOOKUP(CT47,'Static Data'!$AA$3:$AB$11,2,TRUE)</f>
        <v>1</v>
      </c>
      <c r="CU69" s="1">
        <f ca="1">VLOOKUP(CU47,'Static Data'!$AA$3:$AB$11,2,TRUE)</f>
        <v>1</v>
      </c>
      <c r="CV69" s="1">
        <f ca="1">VLOOKUP(CV47,'Static Data'!$AA$3:$AB$11,2,TRUE)</f>
        <v>1</v>
      </c>
      <c r="CW69" s="1">
        <f ca="1">VLOOKUP(CW47,'Static Data'!$AA$3:$AB$11,2,TRUE)</f>
        <v>1</v>
      </c>
      <c r="CX69" s="1">
        <f ca="1">VLOOKUP(CX47,'Static Data'!$AA$3:$AB$11,2,TRUE)</f>
        <v>1</v>
      </c>
      <c r="CY69" s="1">
        <f ca="1">VLOOKUP(CY47,'Static Data'!$AA$3:$AB$11,2,TRUE)</f>
        <v>1</v>
      </c>
      <c r="CZ69" s="1">
        <f ca="1">VLOOKUP(CZ47,'Static Data'!$AA$3:$AB$11,2,TRUE)</f>
        <v>1</v>
      </c>
      <c r="DA69" s="1">
        <f ca="1">VLOOKUP(DA47,'Static Data'!$AA$3:$AB$11,2,TRUE)</f>
        <v>1</v>
      </c>
      <c r="DB69" s="1">
        <f ca="1">VLOOKUP(DB47,'Static Data'!$AA$3:$AB$11,2,TRUE)</f>
        <v>1</v>
      </c>
      <c r="DC69" s="1">
        <f ca="1">VLOOKUP(DC47,'Static Data'!$AA$3:$AB$11,2,TRUE)</f>
        <v>1</v>
      </c>
      <c r="DD69" s="1">
        <f ca="1">VLOOKUP(DD47,'Static Data'!$AA$3:$AB$11,2,TRUE)</f>
        <v>1</v>
      </c>
      <c r="DE69" s="1">
        <f ca="1">VLOOKUP(DE47,'Static Data'!$AA$3:$AB$11,2,TRUE)</f>
        <v>1</v>
      </c>
      <c r="DF69" s="1">
        <f ca="1">VLOOKUP(DF47,'Static Data'!$AA$3:$AB$11,2,TRUE)</f>
        <v>1</v>
      </c>
      <c r="DG69" s="1">
        <f ca="1">VLOOKUP(DG47,'Static Data'!$AA$3:$AB$11,2,TRUE)</f>
        <v>1</v>
      </c>
      <c r="DH69" s="1">
        <f ca="1">VLOOKUP(DH47,'Static Data'!$AA$3:$AB$11,2,TRUE)</f>
        <v>1</v>
      </c>
      <c r="DI69" s="1">
        <f ca="1">VLOOKUP(DI47,'Static Data'!$AA$3:$AB$11,2,TRUE)</f>
        <v>1</v>
      </c>
      <c r="DJ69" s="1">
        <f ca="1">VLOOKUP(DJ47,'Static Data'!$AA$3:$AB$11,2,TRUE)</f>
        <v>1</v>
      </c>
      <c r="DK69" s="1">
        <f ca="1">VLOOKUP(DK47,'Static Data'!$AA$3:$AB$11,2,TRUE)</f>
        <v>1</v>
      </c>
      <c r="DL69" s="1">
        <f ca="1">VLOOKUP(DL47,'Static Data'!$AA$3:$AB$11,2,TRUE)</f>
        <v>1</v>
      </c>
      <c r="DM69" s="1">
        <f ca="1">VLOOKUP(DM47,'Static Data'!$AA$3:$AB$11,2,TRUE)</f>
        <v>1</v>
      </c>
      <c r="DN69" s="1">
        <f ca="1">VLOOKUP(DN47,'Static Data'!$AA$3:$AB$11,2,TRUE)</f>
        <v>1</v>
      </c>
      <c r="DO69" s="1">
        <f ca="1">VLOOKUP(DO47,'Static Data'!$AA$3:$AB$11,2,TRUE)</f>
        <v>1</v>
      </c>
      <c r="DP69" s="1">
        <f ca="1">VLOOKUP(DP47,'Static Data'!$AA$3:$AB$11,2,TRUE)</f>
        <v>1</v>
      </c>
      <c r="DQ69" s="1">
        <f ca="1">VLOOKUP(DQ47,'Static Data'!$AA$3:$AB$11,2,TRUE)</f>
        <v>1</v>
      </c>
      <c r="DR69" s="1">
        <f ca="1">VLOOKUP(DR47,'Static Data'!$AA$3:$AB$11,2,TRUE)</f>
        <v>1</v>
      </c>
      <c r="DS69" s="1">
        <f ca="1">VLOOKUP(DS47,'Static Data'!$AA$3:$AB$11,2,TRUE)</f>
        <v>1</v>
      </c>
      <c r="DT69" s="1">
        <f ca="1">VLOOKUP(DT47,'Static Data'!$AA$3:$AB$11,2,TRUE)</f>
        <v>1</v>
      </c>
      <c r="DU69" s="1">
        <f ca="1">VLOOKUP(DU47,'Static Data'!$AA$3:$AB$11,2,TRUE)</f>
        <v>1</v>
      </c>
      <c r="DV69" s="1">
        <f ca="1">VLOOKUP(DV47,'Static Data'!$AA$3:$AB$11,2,TRUE)</f>
        <v>1</v>
      </c>
      <c r="DW69" s="1">
        <f ca="1">VLOOKUP(DW47,'Static Data'!$AA$3:$AB$11,2,TRUE)</f>
        <v>1</v>
      </c>
      <c r="DX69" s="1">
        <f ca="1">VLOOKUP(DX47,'Static Data'!$AA$3:$AB$11,2,TRUE)</f>
        <v>1</v>
      </c>
      <c r="DY69" s="1">
        <f ca="1">VLOOKUP(DY47,'Static Data'!$AA$3:$AB$11,2,TRUE)</f>
        <v>1</v>
      </c>
      <c r="DZ69" s="1">
        <f ca="1">VLOOKUP(DZ47,'Static Data'!$AA$3:$AB$11,2,TRUE)</f>
        <v>1</v>
      </c>
      <c r="EA69" s="1">
        <f ca="1">VLOOKUP(EA47,'Static Data'!$AA$3:$AB$11,2,TRUE)</f>
        <v>1</v>
      </c>
      <c r="EB69" s="1">
        <f ca="1">VLOOKUP(EB47,'Static Data'!$AA$3:$AB$11,2,TRUE)</f>
        <v>1</v>
      </c>
      <c r="EC69" s="1">
        <f ca="1">VLOOKUP(EC47,'Static Data'!$AA$3:$AB$11,2,TRUE)</f>
        <v>1</v>
      </c>
      <c r="ED69" s="1">
        <f ca="1">VLOOKUP(ED47,'Static Data'!$AA$3:$AB$11,2,TRUE)</f>
        <v>1</v>
      </c>
      <c r="EE69" s="1">
        <f ca="1">VLOOKUP(EE47,'Static Data'!$AA$3:$AB$11,2,TRUE)</f>
        <v>1</v>
      </c>
      <c r="EF69" s="1">
        <f ca="1">VLOOKUP(EF47,'Static Data'!$AA$3:$AB$11,2,TRUE)</f>
        <v>1</v>
      </c>
      <c r="EG69" s="1">
        <f ca="1">VLOOKUP(EG47,'Static Data'!$AA$3:$AB$11,2,TRUE)</f>
        <v>1</v>
      </c>
      <c r="EH69" s="1">
        <f ca="1">VLOOKUP(EH47,'Static Data'!$AA$3:$AB$11,2,TRUE)</f>
        <v>1</v>
      </c>
      <c r="EI69" s="1">
        <f ca="1">VLOOKUP(EI47,'Static Data'!$AA$3:$AB$11,2,TRUE)</f>
        <v>1</v>
      </c>
      <c r="EJ69" s="1">
        <f ca="1">VLOOKUP(EJ47,'Static Data'!$AA$3:$AB$11,2,TRUE)</f>
        <v>1</v>
      </c>
      <c r="EK69" s="1">
        <f ca="1">VLOOKUP(EK47,'Static Data'!$AA$3:$AB$11,2,TRUE)</f>
        <v>1</v>
      </c>
      <c r="EL69" s="1">
        <f ca="1">VLOOKUP(EL47,'Static Data'!$AA$3:$AB$11,2,TRUE)</f>
        <v>1</v>
      </c>
      <c r="EM69" s="1">
        <f ca="1">VLOOKUP(EM47,'Static Data'!$AA$3:$AB$11,2,TRUE)</f>
        <v>1</v>
      </c>
      <c r="EN69" s="1">
        <f ca="1">VLOOKUP(EN47,'Static Data'!$AA$3:$AB$11,2,TRUE)</f>
        <v>1</v>
      </c>
      <c r="EO69" s="1">
        <f ca="1">VLOOKUP(EO47,'Static Data'!$AA$3:$AB$11,2,TRUE)</f>
        <v>1</v>
      </c>
      <c r="EP69" s="1">
        <f ca="1">VLOOKUP(EP47,'Static Data'!$AA$3:$AB$11,2,TRUE)</f>
        <v>1</v>
      </c>
      <c r="EQ69" s="1">
        <f ca="1">VLOOKUP(EQ47,'Static Data'!$AA$3:$AB$11,2,TRUE)</f>
        <v>1</v>
      </c>
      <c r="ER69" s="1">
        <f ca="1">VLOOKUP(ER47,'Static Data'!$AA$3:$AB$11,2,TRUE)</f>
        <v>1</v>
      </c>
      <c r="ES69" s="1">
        <f ca="1">VLOOKUP(ES47,'Static Data'!$AA$3:$AB$11,2,TRUE)</f>
        <v>1</v>
      </c>
      <c r="ET69" s="1">
        <f ca="1">VLOOKUP(ET47,'Static Data'!$AA$3:$AB$11,2,TRUE)</f>
        <v>1</v>
      </c>
      <c r="EU69" s="1">
        <f ca="1">VLOOKUP(EU47,'Static Data'!$AA$3:$AB$11,2,TRUE)</f>
        <v>1</v>
      </c>
      <c r="EV69" s="1">
        <f ca="1">VLOOKUP(EV47,'Static Data'!$AA$3:$AB$11,2,TRUE)</f>
        <v>1</v>
      </c>
      <c r="EW69" s="1">
        <f ca="1">VLOOKUP(EW47,'Static Data'!$AA$3:$AB$11,2,TRUE)</f>
        <v>1</v>
      </c>
      <c r="EX69" s="1">
        <f ca="1">VLOOKUP(EX47,'Static Data'!$AA$3:$AB$11,2,TRUE)</f>
        <v>1</v>
      </c>
      <c r="EY69" s="1">
        <f ca="1">VLOOKUP(EY47,'Static Data'!$AA$3:$AB$11,2,TRUE)</f>
        <v>1</v>
      </c>
      <c r="EZ69" s="1">
        <f ca="1">VLOOKUP(EZ47,'Static Data'!$AA$3:$AB$11,2,TRUE)</f>
        <v>1</v>
      </c>
      <c r="FA69" s="1">
        <f ca="1">VLOOKUP(FA47,'Static Data'!$AA$3:$AB$11,2,TRUE)</f>
        <v>1</v>
      </c>
      <c r="FB69" s="1">
        <f ca="1">VLOOKUP(FB47,'Static Data'!$AA$3:$AB$11,2,TRUE)</f>
        <v>1</v>
      </c>
      <c r="FC69" s="1">
        <f ca="1">VLOOKUP(FC47,'Static Data'!$AA$3:$AB$11,2,TRUE)</f>
        <v>1</v>
      </c>
      <c r="FD69" s="1">
        <f ca="1">VLOOKUP(FD47,'Static Data'!$AA$3:$AB$11,2,TRUE)</f>
        <v>1</v>
      </c>
      <c r="FE69" s="1">
        <f ca="1">VLOOKUP(FE47,'Static Data'!$AA$3:$AB$11,2,TRUE)</f>
        <v>1</v>
      </c>
      <c r="FF69" s="1">
        <f ca="1">VLOOKUP(FF47,'Static Data'!$AA$3:$AB$11,2,TRUE)</f>
        <v>1</v>
      </c>
      <c r="FG69" s="1">
        <f ca="1">VLOOKUP(FG47,'Static Data'!$AA$3:$AB$11,2,TRUE)</f>
        <v>1</v>
      </c>
      <c r="FH69" s="1">
        <f ca="1">VLOOKUP(FH47,'Static Data'!$AA$3:$AB$11,2,TRUE)</f>
        <v>1</v>
      </c>
      <c r="FI69" s="1">
        <f ca="1">VLOOKUP(FI47,'Static Data'!$AA$3:$AB$11,2,TRUE)</f>
        <v>1</v>
      </c>
      <c r="FJ69" s="1">
        <f ca="1">VLOOKUP(FJ47,'Static Data'!$AA$3:$AB$11,2,TRUE)</f>
        <v>1</v>
      </c>
      <c r="FK69" s="1">
        <f ca="1">VLOOKUP(FK47,'Static Data'!$AA$3:$AB$11,2,TRUE)</f>
        <v>1</v>
      </c>
      <c r="FL69" s="1">
        <f ca="1">VLOOKUP(FL47,'Static Data'!$AA$3:$AB$11,2,TRUE)</f>
        <v>1</v>
      </c>
      <c r="FM69" s="1">
        <f ca="1">VLOOKUP(FM47,'Static Data'!$AA$3:$AB$11,2,TRUE)</f>
        <v>1</v>
      </c>
      <c r="FN69" s="1">
        <f ca="1">VLOOKUP(FN47,'Static Data'!$AA$3:$AB$11,2,TRUE)</f>
        <v>1</v>
      </c>
      <c r="FO69" s="1">
        <f ca="1">VLOOKUP(FO47,'Static Data'!$AA$3:$AB$11,2,TRUE)</f>
        <v>1</v>
      </c>
      <c r="FP69" s="1">
        <f ca="1">VLOOKUP(FP47,'Static Data'!$AA$3:$AB$11,2,TRUE)</f>
        <v>1</v>
      </c>
      <c r="FQ69" s="1">
        <f ca="1">VLOOKUP(FQ47,'Static Data'!$AA$3:$AB$11,2,TRUE)</f>
        <v>1</v>
      </c>
      <c r="FR69" s="1">
        <f ca="1">VLOOKUP(FR47,'Static Data'!$AA$3:$AB$11,2,TRUE)</f>
        <v>1</v>
      </c>
      <c r="FS69" s="1">
        <f ca="1">VLOOKUP(FS47,'Static Data'!$AA$3:$AB$11,2,TRUE)</f>
        <v>1</v>
      </c>
      <c r="FT69" s="1">
        <f ca="1">VLOOKUP(FT47,'Static Data'!$AA$3:$AB$11,2,TRUE)</f>
        <v>1</v>
      </c>
      <c r="FU69" s="1">
        <f ca="1">VLOOKUP(FU47,'Static Data'!$AA$3:$AB$11,2,TRUE)</f>
        <v>1</v>
      </c>
      <c r="FV69" s="1">
        <f ca="1">VLOOKUP(FV47,'Static Data'!$AA$3:$AB$11,2,TRUE)</f>
        <v>1</v>
      </c>
      <c r="FW69" s="1">
        <f ca="1">VLOOKUP(FW47,'Static Data'!$AA$3:$AB$11,2,TRUE)</f>
        <v>1</v>
      </c>
      <c r="FX69" s="1">
        <f ca="1">VLOOKUP(FX47,'Static Data'!$AA$3:$AB$11,2,TRUE)</f>
        <v>1</v>
      </c>
      <c r="FY69" s="1">
        <f ca="1">VLOOKUP(FY47,'Static Data'!$AA$3:$AB$11,2,TRUE)</f>
        <v>1</v>
      </c>
      <c r="FZ69" s="1">
        <f ca="1">VLOOKUP(FZ47,'Static Data'!$AA$3:$AB$11,2,TRUE)</f>
        <v>1</v>
      </c>
      <c r="GA69" s="1">
        <f ca="1">VLOOKUP(GA47,'Static Data'!$AA$3:$AB$11,2,TRUE)</f>
        <v>1</v>
      </c>
      <c r="GB69" s="1">
        <f ca="1">VLOOKUP(GB47,'Static Data'!$AA$3:$AB$11,2,TRUE)</f>
        <v>1</v>
      </c>
      <c r="GC69" s="1">
        <f ca="1">VLOOKUP(GC47,'Static Data'!$AA$3:$AB$11,2,TRUE)</f>
        <v>1</v>
      </c>
      <c r="GD69" s="1">
        <f ca="1">VLOOKUP(GD47,'Static Data'!$AA$3:$AB$11,2,TRUE)</f>
        <v>1</v>
      </c>
      <c r="GE69" s="1">
        <f ca="1">VLOOKUP(GE47,'Static Data'!$AA$3:$AB$11,2,TRUE)</f>
        <v>1</v>
      </c>
      <c r="GF69" s="1">
        <f ca="1">VLOOKUP(GF47,'Static Data'!$AA$3:$AB$11,2,TRUE)</f>
        <v>1</v>
      </c>
      <c r="GG69" s="1">
        <f ca="1">VLOOKUP(GG47,'Static Data'!$AA$3:$AB$11,2,TRUE)</f>
        <v>1</v>
      </c>
      <c r="GH69" s="1">
        <f ca="1">VLOOKUP(GH47,'Static Data'!$AA$3:$AB$11,2,TRUE)</f>
        <v>1</v>
      </c>
      <c r="GI69" s="1">
        <f ca="1">VLOOKUP(GI47,'Static Data'!$AA$3:$AB$11,2,TRUE)</f>
        <v>1</v>
      </c>
      <c r="GJ69" s="1">
        <f ca="1">VLOOKUP(GJ47,'Static Data'!$AA$3:$AB$11,2,TRUE)</f>
        <v>1</v>
      </c>
      <c r="GK69" s="1">
        <f ca="1">VLOOKUP(GK47,'Static Data'!$AA$3:$AB$11,2,TRUE)</f>
        <v>1</v>
      </c>
      <c r="GL69" s="1">
        <f ca="1">VLOOKUP(GL47,'Static Data'!$AA$3:$AB$11,2,TRUE)</f>
        <v>1</v>
      </c>
      <c r="GM69" s="1">
        <f ca="1">VLOOKUP(GM47,'Static Data'!$AA$3:$AB$11,2,TRUE)</f>
        <v>1</v>
      </c>
      <c r="GN69" s="1">
        <f ca="1">VLOOKUP(GN47,'Static Data'!$AA$3:$AB$11,2,TRUE)</f>
        <v>1</v>
      </c>
      <c r="GO69" s="1">
        <f ca="1">VLOOKUP(GO47,'Static Data'!$AA$3:$AB$11,2,TRUE)</f>
        <v>1</v>
      </c>
      <c r="GP69" s="1">
        <f ca="1">VLOOKUP(GP47,'Static Data'!$AA$3:$AB$11,2,TRUE)</f>
        <v>1</v>
      </c>
      <c r="GQ69" s="1">
        <f ca="1">VLOOKUP(GQ47,'Static Data'!$AA$3:$AB$11,2,TRUE)</f>
        <v>1</v>
      </c>
      <c r="GR69" s="1">
        <f ca="1">VLOOKUP(GR47,'Static Data'!$AA$3:$AB$11,2,TRUE)</f>
        <v>1</v>
      </c>
      <c r="GS69" s="1">
        <f ca="1">VLOOKUP(GS47,'Static Data'!$AA$3:$AB$11,2,TRUE)</f>
        <v>1</v>
      </c>
      <c r="GT69" s="1">
        <f ca="1">VLOOKUP(GT47,'Static Data'!$AA$3:$AB$11,2,TRUE)</f>
        <v>1</v>
      </c>
      <c r="GU69" s="1">
        <f ca="1">VLOOKUP(GU47,'Static Data'!$AA$3:$AB$11,2,TRUE)</f>
        <v>1</v>
      </c>
    </row>
    <row r="70" spans="9:203">
      <c r="I70" t="s">
        <v>257</v>
      </c>
      <c r="J70"/>
      <c r="K70" s="93">
        <v>0</v>
      </c>
      <c r="L70" s="1">
        <f t="shared" si="204"/>
        <v>1</v>
      </c>
      <c r="M70" s="1">
        <f t="shared" si="39"/>
        <v>33</v>
      </c>
      <c r="N70" s="1" t="str">
        <f t="shared" si="35"/>
        <v>002CF3</v>
      </c>
      <c r="R70" s="90" t="str">
        <f t="shared" si="36"/>
        <v>F32C00</v>
      </c>
      <c r="T70" s="60">
        <f t="shared" si="23"/>
        <v>63</v>
      </c>
      <c r="U70" s="123">
        <f t="shared" si="10"/>
        <v>499.24699779120766</v>
      </c>
      <c r="V70" s="62">
        <f t="shared" si="37"/>
        <v>30434</v>
      </c>
      <c r="W70" s="59">
        <f t="shared" si="38"/>
        <v>63</v>
      </c>
      <c r="BX70" s="1">
        <f ca="1">VLOOKUP(BX48,'Static Data'!$AA$3:$AB$11,2,TRUE)</f>
        <v>1</v>
      </c>
      <c r="BY70" s="1">
        <f ca="1">VLOOKUP(BY48,'Static Data'!$AA$3:$AB$11,2,TRUE)</f>
        <v>1</v>
      </c>
      <c r="BZ70" s="1">
        <f ca="1">VLOOKUP(BZ48,'Static Data'!$AA$3:$AB$11,2,TRUE)</f>
        <v>1</v>
      </c>
      <c r="CA70" s="1">
        <f ca="1">VLOOKUP(CA48,'Static Data'!$AA$3:$AB$11,2,TRUE)</f>
        <v>1</v>
      </c>
      <c r="CB70" s="1">
        <f ca="1">VLOOKUP(CB48,'Static Data'!$AA$3:$AB$11,2,TRUE)</f>
        <v>1</v>
      </c>
      <c r="CC70" s="1">
        <f ca="1">VLOOKUP(CC48,'Static Data'!$AA$3:$AB$11,2,TRUE)</f>
        <v>1</v>
      </c>
      <c r="CD70" s="1">
        <f ca="1">VLOOKUP(CD48,'Static Data'!$AA$3:$AB$11,2,TRUE)</f>
        <v>1</v>
      </c>
      <c r="CE70" s="1">
        <f ca="1">VLOOKUP(CE48,'Static Data'!$AA$3:$AB$11,2,TRUE)</f>
        <v>1</v>
      </c>
      <c r="CF70" s="1">
        <f ca="1">VLOOKUP(CF48,'Static Data'!$AA$3:$AB$11,2,TRUE)</f>
        <v>1</v>
      </c>
      <c r="CG70" s="1">
        <f ca="1">VLOOKUP(CG48,'Static Data'!$AA$3:$AB$11,2,TRUE)</f>
        <v>1</v>
      </c>
      <c r="CH70" s="1">
        <f ca="1">VLOOKUP(CH48,'Static Data'!$AA$3:$AB$11,2,TRUE)</f>
        <v>1</v>
      </c>
      <c r="CI70" s="1">
        <f ca="1">VLOOKUP(CI48,'Static Data'!$AA$3:$AB$11,2,TRUE)</f>
        <v>1</v>
      </c>
      <c r="CJ70" s="1">
        <f ca="1">VLOOKUP(CJ48,'Static Data'!$AA$3:$AB$11,2,TRUE)</f>
        <v>1</v>
      </c>
      <c r="CK70" s="1">
        <f ca="1">VLOOKUP(CK48,'Static Data'!$AA$3:$AB$11,2,TRUE)</f>
        <v>1</v>
      </c>
      <c r="CL70" s="1">
        <f ca="1">VLOOKUP(CL48,'Static Data'!$AA$3:$AB$11,2,TRUE)</f>
        <v>1</v>
      </c>
      <c r="CM70" s="1">
        <f ca="1">VLOOKUP(CM48,'Static Data'!$AA$3:$AB$11,2,TRUE)</f>
        <v>1</v>
      </c>
      <c r="CN70" s="1">
        <f ca="1">VLOOKUP(CN48,'Static Data'!$AA$3:$AB$11,2,TRUE)</f>
        <v>1</v>
      </c>
      <c r="CO70" s="1">
        <f ca="1">VLOOKUP(CO48,'Static Data'!$AA$3:$AB$11,2,TRUE)</f>
        <v>1</v>
      </c>
      <c r="CP70" s="1">
        <f ca="1">VLOOKUP(CP48,'Static Data'!$AA$3:$AB$11,2,TRUE)</f>
        <v>1</v>
      </c>
      <c r="CQ70" s="1">
        <f ca="1">VLOOKUP(CQ48,'Static Data'!$AA$3:$AB$11,2,TRUE)</f>
        <v>1</v>
      </c>
      <c r="CR70" s="1">
        <f ca="1">VLOOKUP(CR48,'Static Data'!$AA$3:$AB$11,2,TRUE)</f>
        <v>1</v>
      </c>
      <c r="CS70" s="1">
        <f ca="1">VLOOKUP(CS48,'Static Data'!$AA$3:$AB$11,2,TRUE)</f>
        <v>1</v>
      </c>
      <c r="CT70" s="1">
        <f ca="1">VLOOKUP(CT48,'Static Data'!$AA$3:$AB$11,2,TRUE)</f>
        <v>1</v>
      </c>
      <c r="CU70" s="1">
        <f ca="1">VLOOKUP(CU48,'Static Data'!$AA$3:$AB$11,2,TRUE)</f>
        <v>1</v>
      </c>
      <c r="CV70" s="1">
        <f ca="1">VLOOKUP(CV48,'Static Data'!$AA$3:$AB$11,2,TRUE)</f>
        <v>1</v>
      </c>
      <c r="CW70" s="1">
        <f ca="1">VLOOKUP(CW48,'Static Data'!$AA$3:$AB$11,2,TRUE)</f>
        <v>1</v>
      </c>
      <c r="CX70" s="1">
        <f ca="1">VLOOKUP(CX48,'Static Data'!$AA$3:$AB$11,2,TRUE)</f>
        <v>1</v>
      </c>
      <c r="CY70" s="1">
        <f ca="1">VLOOKUP(CY48,'Static Data'!$AA$3:$AB$11,2,TRUE)</f>
        <v>1</v>
      </c>
      <c r="CZ70" s="1">
        <f ca="1">VLOOKUP(CZ48,'Static Data'!$AA$3:$AB$11,2,TRUE)</f>
        <v>1</v>
      </c>
      <c r="DA70" s="1">
        <f ca="1">VLOOKUP(DA48,'Static Data'!$AA$3:$AB$11,2,TRUE)</f>
        <v>1</v>
      </c>
      <c r="DB70" s="1">
        <f ca="1">VLOOKUP(DB48,'Static Data'!$AA$3:$AB$11,2,TRUE)</f>
        <v>1</v>
      </c>
      <c r="DC70" s="1">
        <f ca="1">VLOOKUP(DC48,'Static Data'!$AA$3:$AB$11,2,TRUE)</f>
        <v>1</v>
      </c>
      <c r="DD70" s="1">
        <f ca="1">VLOOKUP(DD48,'Static Data'!$AA$3:$AB$11,2,TRUE)</f>
        <v>1</v>
      </c>
      <c r="DE70" s="1">
        <f ca="1">VLOOKUP(DE48,'Static Data'!$AA$3:$AB$11,2,TRUE)</f>
        <v>1</v>
      </c>
      <c r="DF70" s="1">
        <f ca="1">VLOOKUP(DF48,'Static Data'!$AA$3:$AB$11,2,TRUE)</f>
        <v>1</v>
      </c>
      <c r="DG70" s="1">
        <f ca="1">VLOOKUP(DG48,'Static Data'!$AA$3:$AB$11,2,TRUE)</f>
        <v>1</v>
      </c>
      <c r="DH70" s="1">
        <f ca="1">VLOOKUP(DH48,'Static Data'!$AA$3:$AB$11,2,TRUE)</f>
        <v>1</v>
      </c>
      <c r="DI70" s="1">
        <f ca="1">VLOOKUP(DI48,'Static Data'!$AA$3:$AB$11,2,TRUE)</f>
        <v>1</v>
      </c>
      <c r="DJ70" s="1">
        <f ca="1">VLOOKUP(DJ48,'Static Data'!$AA$3:$AB$11,2,TRUE)</f>
        <v>1</v>
      </c>
      <c r="DK70" s="1">
        <f ca="1">VLOOKUP(DK48,'Static Data'!$AA$3:$AB$11,2,TRUE)</f>
        <v>1</v>
      </c>
      <c r="DL70" s="1">
        <f ca="1">VLOOKUP(DL48,'Static Data'!$AA$3:$AB$11,2,TRUE)</f>
        <v>1</v>
      </c>
      <c r="DM70" s="1">
        <f ca="1">VLOOKUP(DM48,'Static Data'!$AA$3:$AB$11,2,TRUE)</f>
        <v>1</v>
      </c>
      <c r="DN70" s="1">
        <f ca="1">VLOOKUP(DN48,'Static Data'!$AA$3:$AB$11,2,TRUE)</f>
        <v>1</v>
      </c>
      <c r="DO70" s="1">
        <f ca="1">VLOOKUP(DO48,'Static Data'!$AA$3:$AB$11,2,TRUE)</f>
        <v>1</v>
      </c>
      <c r="DP70" s="1">
        <f ca="1">VLOOKUP(DP48,'Static Data'!$AA$3:$AB$11,2,TRUE)</f>
        <v>1</v>
      </c>
      <c r="DQ70" s="1">
        <f ca="1">VLOOKUP(DQ48,'Static Data'!$AA$3:$AB$11,2,TRUE)</f>
        <v>1</v>
      </c>
      <c r="DR70" s="1">
        <f ca="1">VLOOKUP(DR48,'Static Data'!$AA$3:$AB$11,2,TRUE)</f>
        <v>1</v>
      </c>
      <c r="DS70" s="1">
        <f ca="1">VLOOKUP(DS48,'Static Data'!$AA$3:$AB$11,2,TRUE)</f>
        <v>1</v>
      </c>
      <c r="DT70" s="1">
        <f ca="1">VLOOKUP(DT48,'Static Data'!$AA$3:$AB$11,2,TRUE)</f>
        <v>1</v>
      </c>
      <c r="DU70" s="1">
        <f ca="1">VLOOKUP(DU48,'Static Data'!$AA$3:$AB$11,2,TRUE)</f>
        <v>1</v>
      </c>
      <c r="DV70" s="1">
        <f ca="1">VLOOKUP(DV48,'Static Data'!$AA$3:$AB$11,2,TRUE)</f>
        <v>1</v>
      </c>
      <c r="DW70" s="1">
        <f ca="1">VLOOKUP(DW48,'Static Data'!$AA$3:$AB$11,2,TRUE)</f>
        <v>1</v>
      </c>
      <c r="DX70" s="1">
        <f ca="1">VLOOKUP(DX48,'Static Data'!$AA$3:$AB$11,2,TRUE)</f>
        <v>1</v>
      </c>
      <c r="DY70" s="1">
        <f ca="1">VLOOKUP(DY48,'Static Data'!$AA$3:$AB$11,2,TRUE)</f>
        <v>1</v>
      </c>
      <c r="DZ70" s="1">
        <f ca="1">VLOOKUP(DZ48,'Static Data'!$AA$3:$AB$11,2,TRUE)</f>
        <v>1</v>
      </c>
      <c r="EA70" s="1">
        <f ca="1">VLOOKUP(EA48,'Static Data'!$AA$3:$AB$11,2,TRUE)</f>
        <v>1</v>
      </c>
      <c r="EB70" s="1">
        <f ca="1">VLOOKUP(EB48,'Static Data'!$AA$3:$AB$11,2,TRUE)</f>
        <v>1</v>
      </c>
      <c r="EC70" s="1">
        <f ca="1">VLOOKUP(EC48,'Static Data'!$AA$3:$AB$11,2,TRUE)</f>
        <v>1</v>
      </c>
      <c r="ED70" s="1">
        <f ca="1">VLOOKUP(ED48,'Static Data'!$AA$3:$AB$11,2,TRUE)</f>
        <v>1</v>
      </c>
      <c r="EE70" s="1">
        <f ca="1">VLOOKUP(EE48,'Static Data'!$AA$3:$AB$11,2,TRUE)</f>
        <v>1</v>
      </c>
      <c r="EF70" s="1">
        <f ca="1">VLOOKUP(EF48,'Static Data'!$AA$3:$AB$11,2,TRUE)</f>
        <v>1</v>
      </c>
      <c r="EG70" s="1">
        <f ca="1">VLOOKUP(EG48,'Static Data'!$AA$3:$AB$11,2,TRUE)</f>
        <v>1</v>
      </c>
      <c r="EH70" s="1">
        <f ca="1">VLOOKUP(EH48,'Static Data'!$AA$3:$AB$11,2,TRUE)</f>
        <v>1</v>
      </c>
      <c r="EI70" s="1">
        <f ca="1">VLOOKUP(EI48,'Static Data'!$AA$3:$AB$11,2,TRUE)</f>
        <v>1</v>
      </c>
      <c r="EJ70" s="1">
        <f ca="1">VLOOKUP(EJ48,'Static Data'!$AA$3:$AB$11,2,TRUE)</f>
        <v>1</v>
      </c>
      <c r="EK70" s="1">
        <f ca="1">VLOOKUP(EK48,'Static Data'!$AA$3:$AB$11,2,TRUE)</f>
        <v>1</v>
      </c>
      <c r="EL70" s="1">
        <f ca="1">VLOOKUP(EL48,'Static Data'!$AA$3:$AB$11,2,TRUE)</f>
        <v>1</v>
      </c>
      <c r="EM70" s="1">
        <f ca="1">VLOOKUP(EM48,'Static Data'!$AA$3:$AB$11,2,TRUE)</f>
        <v>1</v>
      </c>
      <c r="EN70" s="1">
        <f ca="1">VLOOKUP(EN48,'Static Data'!$AA$3:$AB$11,2,TRUE)</f>
        <v>1</v>
      </c>
      <c r="EO70" s="1">
        <f ca="1">VLOOKUP(EO48,'Static Data'!$AA$3:$AB$11,2,TRUE)</f>
        <v>1</v>
      </c>
      <c r="EP70" s="1">
        <f ca="1">VLOOKUP(EP48,'Static Data'!$AA$3:$AB$11,2,TRUE)</f>
        <v>1</v>
      </c>
      <c r="EQ70" s="1">
        <f ca="1">VLOOKUP(EQ48,'Static Data'!$AA$3:$AB$11,2,TRUE)</f>
        <v>1</v>
      </c>
      <c r="ER70" s="1">
        <f ca="1">VLOOKUP(ER48,'Static Data'!$AA$3:$AB$11,2,TRUE)</f>
        <v>1</v>
      </c>
      <c r="ES70" s="1">
        <f ca="1">VLOOKUP(ES48,'Static Data'!$AA$3:$AB$11,2,TRUE)</f>
        <v>1</v>
      </c>
      <c r="ET70" s="1">
        <f ca="1">VLOOKUP(ET48,'Static Data'!$AA$3:$AB$11,2,TRUE)</f>
        <v>1</v>
      </c>
      <c r="EU70" s="1">
        <f ca="1">VLOOKUP(EU48,'Static Data'!$AA$3:$AB$11,2,TRUE)</f>
        <v>1</v>
      </c>
      <c r="EV70" s="1">
        <f ca="1">VLOOKUP(EV48,'Static Data'!$AA$3:$AB$11,2,TRUE)</f>
        <v>1</v>
      </c>
      <c r="EW70" s="1">
        <f ca="1">VLOOKUP(EW48,'Static Data'!$AA$3:$AB$11,2,TRUE)</f>
        <v>1</v>
      </c>
      <c r="EX70" s="1">
        <f ca="1">VLOOKUP(EX48,'Static Data'!$AA$3:$AB$11,2,TRUE)</f>
        <v>1</v>
      </c>
      <c r="EY70" s="1">
        <f ca="1">VLOOKUP(EY48,'Static Data'!$AA$3:$AB$11,2,TRUE)</f>
        <v>1</v>
      </c>
      <c r="EZ70" s="1">
        <f ca="1">VLOOKUP(EZ48,'Static Data'!$AA$3:$AB$11,2,TRUE)</f>
        <v>1</v>
      </c>
      <c r="FA70" s="1">
        <f ca="1">VLOOKUP(FA48,'Static Data'!$AA$3:$AB$11,2,TRUE)</f>
        <v>1</v>
      </c>
      <c r="FB70" s="1">
        <f ca="1">VLOOKUP(FB48,'Static Data'!$AA$3:$AB$11,2,TRUE)</f>
        <v>1</v>
      </c>
      <c r="FC70" s="1">
        <f ca="1">VLOOKUP(FC48,'Static Data'!$AA$3:$AB$11,2,TRUE)</f>
        <v>1</v>
      </c>
      <c r="FD70" s="1">
        <f ca="1">VLOOKUP(FD48,'Static Data'!$AA$3:$AB$11,2,TRUE)</f>
        <v>1</v>
      </c>
      <c r="FE70" s="1">
        <f ca="1">VLOOKUP(FE48,'Static Data'!$AA$3:$AB$11,2,TRUE)</f>
        <v>1</v>
      </c>
      <c r="FF70" s="1">
        <f ca="1">VLOOKUP(FF48,'Static Data'!$AA$3:$AB$11,2,TRUE)</f>
        <v>1</v>
      </c>
      <c r="FG70" s="1">
        <f ca="1">VLOOKUP(FG48,'Static Data'!$AA$3:$AB$11,2,TRUE)</f>
        <v>1</v>
      </c>
      <c r="FH70" s="1">
        <f ca="1">VLOOKUP(FH48,'Static Data'!$AA$3:$AB$11,2,TRUE)</f>
        <v>1</v>
      </c>
      <c r="FI70" s="1">
        <f ca="1">VLOOKUP(FI48,'Static Data'!$AA$3:$AB$11,2,TRUE)</f>
        <v>1</v>
      </c>
      <c r="FJ70" s="1">
        <f ca="1">VLOOKUP(FJ48,'Static Data'!$AA$3:$AB$11,2,TRUE)</f>
        <v>1</v>
      </c>
      <c r="FK70" s="1">
        <f ca="1">VLOOKUP(FK48,'Static Data'!$AA$3:$AB$11,2,TRUE)</f>
        <v>1</v>
      </c>
      <c r="FL70" s="1">
        <f ca="1">VLOOKUP(FL48,'Static Data'!$AA$3:$AB$11,2,TRUE)</f>
        <v>1</v>
      </c>
      <c r="FM70" s="1">
        <f ca="1">VLOOKUP(FM48,'Static Data'!$AA$3:$AB$11,2,TRUE)</f>
        <v>1</v>
      </c>
      <c r="FN70" s="1">
        <f ca="1">VLOOKUP(FN48,'Static Data'!$AA$3:$AB$11,2,TRUE)</f>
        <v>1</v>
      </c>
      <c r="FO70" s="1">
        <f ca="1">VLOOKUP(FO48,'Static Data'!$AA$3:$AB$11,2,TRUE)</f>
        <v>1</v>
      </c>
      <c r="FP70" s="1">
        <f ca="1">VLOOKUP(FP48,'Static Data'!$AA$3:$AB$11,2,TRUE)</f>
        <v>1</v>
      </c>
      <c r="FQ70" s="1">
        <f ca="1">VLOOKUP(FQ48,'Static Data'!$AA$3:$AB$11,2,TRUE)</f>
        <v>1</v>
      </c>
      <c r="FR70" s="1">
        <f ca="1">VLOOKUP(FR48,'Static Data'!$AA$3:$AB$11,2,TRUE)</f>
        <v>1</v>
      </c>
      <c r="FS70" s="1">
        <f ca="1">VLOOKUP(FS48,'Static Data'!$AA$3:$AB$11,2,TRUE)</f>
        <v>1</v>
      </c>
      <c r="FT70" s="1">
        <f ca="1">VLOOKUP(FT48,'Static Data'!$AA$3:$AB$11,2,TRUE)</f>
        <v>1</v>
      </c>
      <c r="FU70" s="1">
        <f ca="1">VLOOKUP(FU48,'Static Data'!$AA$3:$AB$11,2,TRUE)</f>
        <v>1</v>
      </c>
      <c r="FV70" s="1">
        <f ca="1">VLOOKUP(FV48,'Static Data'!$AA$3:$AB$11,2,TRUE)</f>
        <v>1</v>
      </c>
      <c r="FW70" s="1">
        <f ca="1">VLOOKUP(FW48,'Static Data'!$AA$3:$AB$11,2,TRUE)</f>
        <v>1</v>
      </c>
      <c r="FX70" s="1">
        <f ca="1">VLOOKUP(FX48,'Static Data'!$AA$3:$AB$11,2,TRUE)</f>
        <v>1</v>
      </c>
      <c r="FY70" s="1">
        <f ca="1">VLOOKUP(FY48,'Static Data'!$AA$3:$AB$11,2,TRUE)</f>
        <v>1</v>
      </c>
      <c r="FZ70" s="1">
        <f ca="1">VLOOKUP(FZ48,'Static Data'!$AA$3:$AB$11,2,TRUE)</f>
        <v>1</v>
      </c>
      <c r="GA70" s="1">
        <f ca="1">VLOOKUP(GA48,'Static Data'!$AA$3:$AB$11,2,TRUE)</f>
        <v>1</v>
      </c>
      <c r="GB70" s="1">
        <f ca="1">VLOOKUP(GB48,'Static Data'!$AA$3:$AB$11,2,TRUE)</f>
        <v>1</v>
      </c>
      <c r="GC70" s="1">
        <f ca="1">VLOOKUP(GC48,'Static Data'!$AA$3:$AB$11,2,TRUE)</f>
        <v>1</v>
      </c>
      <c r="GD70" s="1">
        <f ca="1">VLOOKUP(GD48,'Static Data'!$AA$3:$AB$11,2,TRUE)</f>
        <v>1</v>
      </c>
      <c r="GE70" s="1">
        <f ca="1">VLOOKUP(GE48,'Static Data'!$AA$3:$AB$11,2,TRUE)</f>
        <v>1</v>
      </c>
      <c r="GF70" s="1">
        <f ca="1">VLOOKUP(GF48,'Static Data'!$AA$3:$AB$11,2,TRUE)</f>
        <v>1</v>
      </c>
      <c r="GG70" s="1">
        <f ca="1">VLOOKUP(GG48,'Static Data'!$AA$3:$AB$11,2,TRUE)</f>
        <v>1</v>
      </c>
      <c r="GH70" s="1">
        <f ca="1">VLOOKUP(GH48,'Static Data'!$AA$3:$AB$11,2,TRUE)</f>
        <v>1</v>
      </c>
      <c r="GI70" s="1">
        <f ca="1">VLOOKUP(GI48,'Static Data'!$AA$3:$AB$11,2,TRUE)</f>
        <v>1</v>
      </c>
      <c r="GJ70" s="1">
        <f ca="1">VLOOKUP(GJ48,'Static Data'!$AA$3:$AB$11,2,TRUE)</f>
        <v>1</v>
      </c>
      <c r="GK70" s="1">
        <f ca="1">VLOOKUP(GK48,'Static Data'!$AA$3:$AB$11,2,TRUE)</f>
        <v>1</v>
      </c>
      <c r="GL70" s="1">
        <f ca="1">VLOOKUP(GL48,'Static Data'!$AA$3:$AB$11,2,TRUE)</f>
        <v>1</v>
      </c>
      <c r="GM70" s="1">
        <f ca="1">VLOOKUP(GM48,'Static Data'!$AA$3:$AB$11,2,TRUE)</f>
        <v>1</v>
      </c>
      <c r="GN70" s="1">
        <f ca="1">VLOOKUP(GN48,'Static Data'!$AA$3:$AB$11,2,TRUE)</f>
        <v>1</v>
      </c>
      <c r="GO70" s="1">
        <f ca="1">VLOOKUP(GO48,'Static Data'!$AA$3:$AB$11,2,TRUE)</f>
        <v>1</v>
      </c>
      <c r="GP70" s="1">
        <f ca="1">VLOOKUP(GP48,'Static Data'!$AA$3:$AB$11,2,TRUE)</f>
        <v>1</v>
      </c>
      <c r="GQ70" s="1">
        <f ca="1">VLOOKUP(GQ48,'Static Data'!$AA$3:$AB$11,2,TRUE)</f>
        <v>1</v>
      </c>
      <c r="GR70" s="1">
        <f ca="1">VLOOKUP(GR48,'Static Data'!$AA$3:$AB$11,2,TRUE)</f>
        <v>1</v>
      </c>
      <c r="GS70" s="1">
        <f ca="1">VLOOKUP(GS48,'Static Data'!$AA$3:$AB$11,2,TRUE)</f>
        <v>1</v>
      </c>
      <c r="GT70" s="1">
        <f ca="1">VLOOKUP(GT48,'Static Data'!$AA$3:$AB$11,2,TRUE)</f>
        <v>1</v>
      </c>
      <c r="GU70" s="1">
        <f ca="1">VLOOKUP(GU48,'Static Data'!$AA$3:$AB$11,2,TRUE)</f>
        <v>1</v>
      </c>
    </row>
    <row r="71" spans="9:203">
      <c r="I71" t="s">
        <v>258</v>
      </c>
      <c r="J71"/>
      <c r="K71" s="93">
        <v>0</v>
      </c>
      <c r="L71" s="1">
        <f t="shared" si="204"/>
        <v>1</v>
      </c>
      <c r="M71" s="1">
        <f t="shared" si="39"/>
        <v>34</v>
      </c>
      <c r="N71" s="1" t="str">
        <f t="shared" ref="N71:N102" si="205">DEC2HEX(V41,6)</f>
        <v>002F04</v>
      </c>
      <c r="R71" s="90" t="str">
        <f t="shared" si="36"/>
        <v>042F00</v>
      </c>
      <c r="T71" s="60">
        <f t="shared" si="23"/>
        <v>64</v>
      </c>
      <c r="U71" s="123">
        <f t="shared" si="10"/>
        <v>511.2</v>
      </c>
      <c r="V71" s="62">
        <f t="shared" si="37"/>
        <v>31163</v>
      </c>
      <c r="W71" s="59">
        <f t="shared" si="38"/>
        <v>64</v>
      </c>
      <c r="BX71" s="1">
        <f ca="1">VLOOKUP(BX49,'Static Data'!$AA$3:$AB$11,2,TRUE)</f>
        <v>1</v>
      </c>
      <c r="BY71" s="1">
        <f ca="1">VLOOKUP(BY49,'Static Data'!$AA$3:$AB$11,2,TRUE)</f>
        <v>1</v>
      </c>
      <c r="BZ71" s="1">
        <f ca="1">VLOOKUP(BZ49,'Static Data'!$AA$3:$AB$11,2,TRUE)</f>
        <v>1</v>
      </c>
      <c r="CA71" s="1">
        <f ca="1">VLOOKUP(CA49,'Static Data'!$AA$3:$AB$11,2,TRUE)</f>
        <v>1</v>
      </c>
      <c r="CB71" s="1">
        <f ca="1">VLOOKUP(CB49,'Static Data'!$AA$3:$AB$11,2,TRUE)</f>
        <v>1</v>
      </c>
      <c r="CC71" s="1">
        <f ca="1">VLOOKUP(CC49,'Static Data'!$AA$3:$AB$11,2,TRUE)</f>
        <v>1</v>
      </c>
      <c r="CD71" s="1">
        <f ca="1">VLOOKUP(CD49,'Static Data'!$AA$3:$AB$11,2,TRUE)</f>
        <v>1</v>
      </c>
      <c r="CE71" s="1">
        <f ca="1">VLOOKUP(CE49,'Static Data'!$AA$3:$AB$11,2,TRUE)</f>
        <v>1</v>
      </c>
      <c r="CF71" s="1">
        <f ca="1">VLOOKUP(CF49,'Static Data'!$AA$3:$AB$11,2,TRUE)</f>
        <v>1</v>
      </c>
      <c r="CG71" s="1">
        <f ca="1">VLOOKUP(CG49,'Static Data'!$AA$3:$AB$11,2,TRUE)</f>
        <v>1</v>
      </c>
      <c r="CH71" s="1">
        <f ca="1">VLOOKUP(CH49,'Static Data'!$AA$3:$AB$11,2,TRUE)</f>
        <v>1</v>
      </c>
      <c r="CI71" s="1">
        <f ca="1">VLOOKUP(CI49,'Static Data'!$AA$3:$AB$11,2,TRUE)</f>
        <v>1</v>
      </c>
      <c r="CJ71" s="1">
        <f ca="1">VLOOKUP(CJ49,'Static Data'!$AA$3:$AB$11,2,TRUE)</f>
        <v>1</v>
      </c>
      <c r="CK71" s="1">
        <f ca="1">VLOOKUP(CK49,'Static Data'!$AA$3:$AB$11,2,TRUE)</f>
        <v>1</v>
      </c>
      <c r="CL71" s="1">
        <f ca="1">VLOOKUP(CL49,'Static Data'!$AA$3:$AB$11,2,TRUE)</f>
        <v>1</v>
      </c>
      <c r="CM71" s="1">
        <f ca="1">VLOOKUP(CM49,'Static Data'!$AA$3:$AB$11,2,TRUE)</f>
        <v>1</v>
      </c>
      <c r="CN71" s="1">
        <f ca="1">VLOOKUP(CN49,'Static Data'!$AA$3:$AB$11,2,TRUE)</f>
        <v>1</v>
      </c>
      <c r="CO71" s="1">
        <f ca="1">VLOOKUP(CO49,'Static Data'!$AA$3:$AB$11,2,TRUE)</f>
        <v>1</v>
      </c>
      <c r="CP71" s="1">
        <f ca="1">VLOOKUP(CP49,'Static Data'!$AA$3:$AB$11,2,TRUE)</f>
        <v>1</v>
      </c>
      <c r="CQ71" s="1">
        <f ca="1">VLOOKUP(CQ49,'Static Data'!$AA$3:$AB$11,2,TRUE)</f>
        <v>1</v>
      </c>
      <c r="CR71" s="1">
        <f ca="1">VLOOKUP(CR49,'Static Data'!$AA$3:$AB$11,2,TRUE)</f>
        <v>1</v>
      </c>
      <c r="CS71" s="1">
        <f ca="1">VLOOKUP(CS49,'Static Data'!$AA$3:$AB$11,2,TRUE)</f>
        <v>1</v>
      </c>
      <c r="CT71" s="1">
        <f ca="1">VLOOKUP(CT49,'Static Data'!$AA$3:$AB$11,2,TRUE)</f>
        <v>1</v>
      </c>
      <c r="CU71" s="1">
        <f ca="1">VLOOKUP(CU49,'Static Data'!$AA$3:$AB$11,2,TRUE)</f>
        <v>1</v>
      </c>
      <c r="CV71" s="1">
        <f ca="1">VLOOKUP(CV49,'Static Data'!$AA$3:$AB$11,2,TRUE)</f>
        <v>1</v>
      </c>
      <c r="CW71" s="1">
        <f ca="1">VLOOKUP(CW49,'Static Data'!$AA$3:$AB$11,2,TRUE)</f>
        <v>1</v>
      </c>
      <c r="CX71" s="1">
        <f ca="1">VLOOKUP(CX49,'Static Data'!$AA$3:$AB$11,2,TRUE)</f>
        <v>1</v>
      </c>
      <c r="CY71" s="1">
        <f ca="1">VLOOKUP(CY49,'Static Data'!$AA$3:$AB$11,2,TRUE)</f>
        <v>1</v>
      </c>
      <c r="CZ71" s="1">
        <f ca="1">VLOOKUP(CZ49,'Static Data'!$AA$3:$AB$11,2,TRUE)</f>
        <v>1</v>
      </c>
      <c r="DA71" s="1">
        <f ca="1">VLOOKUP(DA49,'Static Data'!$AA$3:$AB$11,2,TRUE)</f>
        <v>1</v>
      </c>
      <c r="DB71" s="1">
        <f ca="1">VLOOKUP(DB49,'Static Data'!$AA$3:$AB$11,2,TRUE)</f>
        <v>1</v>
      </c>
      <c r="DC71" s="1">
        <f ca="1">VLOOKUP(DC49,'Static Data'!$AA$3:$AB$11,2,TRUE)</f>
        <v>1</v>
      </c>
      <c r="DD71" s="1">
        <f ca="1">VLOOKUP(DD49,'Static Data'!$AA$3:$AB$11,2,TRUE)</f>
        <v>1</v>
      </c>
      <c r="DE71" s="1">
        <f ca="1">VLOOKUP(DE49,'Static Data'!$AA$3:$AB$11,2,TRUE)</f>
        <v>1</v>
      </c>
      <c r="DF71" s="1">
        <f ca="1">VLOOKUP(DF49,'Static Data'!$AA$3:$AB$11,2,TRUE)</f>
        <v>1</v>
      </c>
      <c r="DG71" s="1">
        <f ca="1">VLOOKUP(DG49,'Static Data'!$AA$3:$AB$11,2,TRUE)</f>
        <v>1</v>
      </c>
      <c r="DH71" s="1">
        <f ca="1">VLOOKUP(DH49,'Static Data'!$AA$3:$AB$11,2,TRUE)</f>
        <v>1</v>
      </c>
      <c r="DI71" s="1">
        <f ca="1">VLOOKUP(DI49,'Static Data'!$AA$3:$AB$11,2,TRUE)</f>
        <v>1</v>
      </c>
      <c r="DJ71" s="1">
        <f ca="1">VLOOKUP(DJ49,'Static Data'!$AA$3:$AB$11,2,TRUE)</f>
        <v>1</v>
      </c>
      <c r="DK71" s="1">
        <f ca="1">VLOOKUP(DK49,'Static Data'!$AA$3:$AB$11,2,TRUE)</f>
        <v>1</v>
      </c>
      <c r="DL71" s="1">
        <f ca="1">VLOOKUP(DL49,'Static Data'!$AA$3:$AB$11,2,TRUE)</f>
        <v>1</v>
      </c>
      <c r="DM71" s="1">
        <f ca="1">VLOOKUP(DM49,'Static Data'!$AA$3:$AB$11,2,TRUE)</f>
        <v>1</v>
      </c>
      <c r="DN71" s="1">
        <f ca="1">VLOOKUP(DN49,'Static Data'!$AA$3:$AB$11,2,TRUE)</f>
        <v>1</v>
      </c>
      <c r="DO71" s="1">
        <f ca="1">VLOOKUP(DO49,'Static Data'!$AA$3:$AB$11,2,TRUE)</f>
        <v>1</v>
      </c>
      <c r="DP71" s="1">
        <f ca="1">VLOOKUP(DP49,'Static Data'!$AA$3:$AB$11,2,TRUE)</f>
        <v>1</v>
      </c>
      <c r="DQ71" s="1">
        <f ca="1">VLOOKUP(DQ49,'Static Data'!$AA$3:$AB$11,2,TRUE)</f>
        <v>1</v>
      </c>
      <c r="DR71" s="1">
        <f ca="1">VLOOKUP(DR49,'Static Data'!$AA$3:$AB$11,2,TRUE)</f>
        <v>1</v>
      </c>
      <c r="DS71" s="1">
        <f ca="1">VLOOKUP(DS49,'Static Data'!$AA$3:$AB$11,2,TRUE)</f>
        <v>1</v>
      </c>
      <c r="DT71" s="1">
        <f ca="1">VLOOKUP(DT49,'Static Data'!$AA$3:$AB$11,2,TRUE)</f>
        <v>1</v>
      </c>
      <c r="DU71" s="1">
        <f ca="1">VLOOKUP(DU49,'Static Data'!$AA$3:$AB$11,2,TRUE)</f>
        <v>1</v>
      </c>
      <c r="DV71" s="1">
        <f ca="1">VLOOKUP(DV49,'Static Data'!$AA$3:$AB$11,2,TRUE)</f>
        <v>1</v>
      </c>
      <c r="DW71" s="1">
        <f ca="1">VLOOKUP(DW49,'Static Data'!$AA$3:$AB$11,2,TRUE)</f>
        <v>1</v>
      </c>
      <c r="DX71" s="1">
        <f ca="1">VLOOKUP(DX49,'Static Data'!$AA$3:$AB$11,2,TRUE)</f>
        <v>1</v>
      </c>
      <c r="DY71" s="1">
        <f ca="1">VLOOKUP(DY49,'Static Data'!$AA$3:$AB$11,2,TRUE)</f>
        <v>1</v>
      </c>
      <c r="DZ71" s="1">
        <f ca="1">VLOOKUP(DZ49,'Static Data'!$AA$3:$AB$11,2,TRUE)</f>
        <v>1</v>
      </c>
      <c r="EA71" s="1">
        <f ca="1">VLOOKUP(EA49,'Static Data'!$AA$3:$AB$11,2,TRUE)</f>
        <v>1</v>
      </c>
      <c r="EB71" s="1">
        <f ca="1">VLOOKUP(EB49,'Static Data'!$AA$3:$AB$11,2,TRUE)</f>
        <v>1</v>
      </c>
      <c r="EC71" s="1">
        <f ca="1">VLOOKUP(EC49,'Static Data'!$AA$3:$AB$11,2,TRUE)</f>
        <v>1</v>
      </c>
      <c r="ED71" s="1">
        <f ca="1">VLOOKUP(ED49,'Static Data'!$AA$3:$AB$11,2,TRUE)</f>
        <v>1</v>
      </c>
      <c r="EE71" s="1">
        <f ca="1">VLOOKUP(EE49,'Static Data'!$AA$3:$AB$11,2,TRUE)</f>
        <v>1</v>
      </c>
      <c r="EF71" s="1">
        <f ca="1">VLOOKUP(EF49,'Static Data'!$AA$3:$AB$11,2,TRUE)</f>
        <v>1</v>
      </c>
      <c r="EG71" s="1">
        <f ca="1">VLOOKUP(EG49,'Static Data'!$AA$3:$AB$11,2,TRUE)</f>
        <v>1</v>
      </c>
      <c r="EH71" s="1">
        <f ca="1">VLOOKUP(EH49,'Static Data'!$AA$3:$AB$11,2,TRUE)</f>
        <v>1</v>
      </c>
      <c r="EI71" s="1">
        <f ca="1">VLOOKUP(EI49,'Static Data'!$AA$3:$AB$11,2,TRUE)</f>
        <v>1</v>
      </c>
      <c r="EJ71" s="1">
        <f ca="1">VLOOKUP(EJ49,'Static Data'!$AA$3:$AB$11,2,TRUE)</f>
        <v>1</v>
      </c>
      <c r="EK71" s="1">
        <f ca="1">VLOOKUP(EK49,'Static Data'!$AA$3:$AB$11,2,TRUE)</f>
        <v>1</v>
      </c>
      <c r="EL71" s="1">
        <f ca="1">VLOOKUP(EL49,'Static Data'!$AA$3:$AB$11,2,TRUE)</f>
        <v>1</v>
      </c>
      <c r="EM71" s="1">
        <f ca="1">VLOOKUP(EM49,'Static Data'!$AA$3:$AB$11,2,TRUE)</f>
        <v>1</v>
      </c>
      <c r="EN71" s="1">
        <f ca="1">VLOOKUP(EN49,'Static Data'!$AA$3:$AB$11,2,TRUE)</f>
        <v>1</v>
      </c>
      <c r="EO71" s="1">
        <f ca="1">VLOOKUP(EO49,'Static Data'!$AA$3:$AB$11,2,TRUE)</f>
        <v>1</v>
      </c>
      <c r="EP71" s="1">
        <f ca="1">VLOOKUP(EP49,'Static Data'!$AA$3:$AB$11,2,TRUE)</f>
        <v>1</v>
      </c>
      <c r="EQ71" s="1">
        <f ca="1">VLOOKUP(EQ49,'Static Data'!$AA$3:$AB$11,2,TRUE)</f>
        <v>1</v>
      </c>
      <c r="ER71" s="1">
        <f ca="1">VLOOKUP(ER49,'Static Data'!$AA$3:$AB$11,2,TRUE)</f>
        <v>1</v>
      </c>
      <c r="ES71" s="1">
        <f ca="1">VLOOKUP(ES49,'Static Data'!$AA$3:$AB$11,2,TRUE)</f>
        <v>1</v>
      </c>
      <c r="ET71" s="1">
        <f ca="1">VLOOKUP(ET49,'Static Data'!$AA$3:$AB$11,2,TRUE)</f>
        <v>1</v>
      </c>
      <c r="EU71" s="1">
        <f ca="1">VLOOKUP(EU49,'Static Data'!$AA$3:$AB$11,2,TRUE)</f>
        <v>1</v>
      </c>
      <c r="EV71" s="1">
        <f ca="1">VLOOKUP(EV49,'Static Data'!$AA$3:$AB$11,2,TRUE)</f>
        <v>1</v>
      </c>
      <c r="EW71" s="1">
        <f ca="1">VLOOKUP(EW49,'Static Data'!$AA$3:$AB$11,2,TRUE)</f>
        <v>1</v>
      </c>
      <c r="EX71" s="1">
        <f ca="1">VLOOKUP(EX49,'Static Data'!$AA$3:$AB$11,2,TRUE)</f>
        <v>1</v>
      </c>
      <c r="EY71" s="1">
        <f ca="1">VLOOKUP(EY49,'Static Data'!$AA$3:$AB$11,2,TRUE)</f>
        <v>1</v>
      </c>
      <c r="EZ71" s="1">
        <f ca="1">VLOOKUP(EZ49,'Static Data'!$AA$3:$AB$11,2,TRUE)</f>
        <v>1</v>
      </c>
      <c r="FA71" s="1">
        <f ca="1">VLOOKUP(FA49,'Static Data'!$AA$3:$AB$11,2,TRUE)</f>
        <v>1</v>
      </c>
      <c r="FB71" s="1">
        <f ca="1">VLOOKUP(FB49,'Static Data'!$AA$3:$AB$11,2,TRUE)</f>
        <v>1</v>
      </c>
      <c r="FC71" s="1">
        <f ca="1">VLOOKUP(FC49,'Static Data'!$AA$3:$AB$11,2,TRUE)</f>
        <v>1</v>
      </c>
      <c r="FD71" s="1">
        <f ca="1">VLOOKUP(FD49,'Static Data'!$AA$3:$AB$11,2,TRUE)</f>
        <v>1</v>
      </c>
      <c r="FE71" s="1">
        <f ca="1">VLOOKUP(FE49,'Static Data'!$AA$3:$AB$11,2,TRUE)</f>
        <v>1</v>
      </c>
      <c r="FF71" s="1">
        <f ca="1">VLOOKUP(FF49,'Static Data'!$AA$3:$AB$11,2,TRUE)</f>
        <v>1</v>
      </c>
      <c r="FG71" s="1">
        <f ca="1">VLOOKUP(FG49,'Static Data'!$AA$3:$AB$11,2,TRUE)</f>
        <v>1</v>
      </c>
      <c r="FH71" s="1">
        <f ca="1">VLOOKUP(FH49,'Static Data'!$AA$3:$AB$11,2,TRUE)</f>
        <v>1</v>
      </c>
      <c r="FI71" s="1">
        <f ca="1">VLOOKUP(FI49,'Static Data'!$AA$3:$AB$11,2,TRUE)</f>
        <v>1</v>
      </c>
      <c r="FJ71" s="1">
        <f ca="1">VLOOKUP(FJ49,'Static Data'!$AA$3:$AB$11,2,TRUE)</f>
        <v>1</v>
      </c>
      <c r="FK71" s="1">
        <f ca="1">VLOOKUP(FK49,'Static Data'!$AA$3:$AB$11,2,TRUE)</f>
        <v>1</v>
      </c>
      <c r="FL71" s="1">
        <f ca="1">VLOOKUP(FL49,'Static Data'!$AA$3:$AB$11,2,TRUE)</f>
        <v>1</v>
      </c>
      <c r="FM71" s="1">
        <f ca="1">VLOOKUP(FM49,'Static Data'!$AA$3:$AB$11,2,TRUE)</f>
        <v>1</v>
      </c>
      <c r="FN71" s="1">
        <f ca="1">VLOOKUP(FN49,'Static Data'!$AA$3:$AB$11,2,TRUE)</f>
        <v>1</v>
      </c>
      <c r="FO71" s="1">
        <f ca="1">VLOOKUP(FO49,'Static Data'!$AA$3:$AB$11,2,TRUE)</f>
        <v>1</v>
      </c>
      <c r="FP71" s="1">
        <f ca="1">VLOOKUP(FP49,'Static Data'!$AA$3:$AB$11,2,TRUE)</f>
        <v>1</v>
      </c>
      <c r="FQ71" s="1">
        <f ca="1">VLOOKUP(FQ49,'Static Data'!$AA$3:$AB$11,2,TRUE)</f>
        <v>1</v>
      </c>
      <c r="FR71" s="1">
        <f ca="1">VLOOKUP(FR49,'Static Data'!$AA$3:$AB$11,2,TRUE)</f>
        <v>1</v>
      </c>
      <c r="FS71" s="1">
        <f ca="1">VLOOKUP(FS49,'Static Data'!$AA$3:$AB$11,2,TRUE)</f>
        <v>1</v>
      </c>
      <c r="FT71" s="1">
        <f ca="1">VLOOKUP(FT49,'Static Data'!$AA$3:$AB$11,2,TRUE)</f>
        <v>1</v>
      </c>
      <c r="FU71" s="1">
        <f ca="1">VLOOKUP(FU49,'Static Data'!$AA$3:$AB$11,2,TRUE)</f>
        <v>1</v>
      </c>
      <c r="FV71" s="1">
        <f ca="1">VLOOKUP(FV49,'Static Data'!$AA$3:$AB$11,2,TRUE)</f>
        <v>1</v>
      </c>
      <c r="FW71" s="1">
        <f ca="1">VLOOKUP(FW49,'Static Data'!$AA$3:$AB$11,2,TRUE)</f>
        <v>1</v>
      </c>
      <c r="FX71" s="1">
        <f ca="1">VLOOKUP(FX49,'Static Data'!$AA$3:$AB$11,2,TRUE)</f>
        <v>1</v>
      </c>
      <c r="FY71" s="1">
        <f ca="1">VLOOKUP(FY49,'Static Data'!$AA$3:$AB$11,2,TRUE)</f>
        <v>1</v>
      </c>
      <c r="FZ71" s="1">
        <f ca="1">VLOOKUP(FZ49,'Static Data'!$AA$3:$AB$11,2,TRUE)</f>
        <v>1</v>
      </c>
      <c r="GA71" s="1">
        <f ca="1">VLOOKUP(GA49,'Static Data'!$AA$3:$AB$11,2,TRUE)</f>
        <v>1</v>
      </c>
      <c r="GB71" s="1">
        <f ca="1">VLOOKUP(GB49,'Static Data'!$AA$3:$AB$11,2,TRUE)</f>
        <v>1</v>
      </c>
      <c r="GC71" s="1">
        <f ca="1">VLOOKUP(GC49,'Static Data'!$AA$3:$AB$11,2,TRUE)</f>
        <v>1</v>
      </c>
      <c r="GD71" s="1">
        <f ca="1">VLOOKUP(GD49,'Static Data'!$AA$3:$AB$11,2,TRUE)</f>
        <v>1</v>
      </c>
      <c r="GE71" s="1">
        <f ca="1">VLOOKUP(GE49,'Static Data'!$AA$3:$AB$11,2,TRUE)</f>
        <v>1</v>
      </c>
      <c r="GF71" s="1">
        <f ca="1">VLOOKUP(GF49,'Static Data'!$AA$3:$AB$11,2,TRUE)</f>
        <v>1</v>
      </c>
      <c r="GG71" s="1">
        <f ca="1">VLOOKUP(GG49,'Static Data'!$AA$3:$AB$11,2,TRUE)</f>
        <v>1</v>
      </c>
      <c r="GH71" s="1">
        <f ca="1">VLOOKUP(GH49,'Static Data'!$AA$3:$AB$11,2,TRUE)</f>
        <v>1</v>
      </c>
      <c r="GI71" s="1">
        <f ca="1">VLOOKUP(GI49,'Static Data'!$AA$3:$AB$11,2,TRUE)</f>
        <v>1</v>
      </c>
      <c r="GJ71" s="1">
        <f ca="1">VLOOKUP(GJ49,'Static Data'!$AA$3:$AB$11,2,TRUE)</f>
        <v>1</v>
      </c>
      <c r="GK71" s="1">
        <f ca="1">VLOOKUP(GK49,'Static Data'!$AA$3:$AB$11,2,TRUE)</f>
        <v>1</v>
      </c>
      <c r="GL71" s="1">
        <f ca="1">VLOOKUP(GL49,'Static Data'!$AA$3:$AB$11,2,TRUE)</f>
        <v>1</v>
      </c>
      <c r="GM71" s="1">
        <f ca="1">VLOOKUP(GM49,'Static Data'!$AA$3:$AB$11,2,TRUE)</f>
        <v>1</v>
      </c>
      <c r="GN71" s="1">
        <f ca="1">VLOOKUP(GN49,'Static Data'!$AA$3:$AB$11,2,TRUE)</f>
        <v>1</v>
      </c>
      <c r="GO71" s="1">
        <f ca="1">VLOOKUP(GO49,'Static Data'!$AA$3:$AB$11,2,TRUE)</f>
        <v>1</v>
      </c>
      <c r="GP71" s="1">
        <f ca="1">VLOOKUP(GP49,'Static Data'!$AA$3:$AB$11,2,TRUE)</f>
        <v>1</v>
      </c>
      <c r="GQ71" s="1">
        <f ca="1">VLOOKUP(GQ49,'Static Data'!$AA$3:$AB$11,2,TRUE)</f>
        <v>1</v>
      </c>
      <c r="GR71" s="1">
        <f ca="1">VLOOKUP(GR49,'Static Data'!$AA$3:$AB$11,2,TRUE)</f>
        <v>1</v>
      </c>
      <c r="GS71" s="1">
        <f ca="1">VLOOKUP(GS49,'Static Data'!$AA$3:$AB$11,2,TRUE)</f>
        <v>1</v>
      </c>
      <c r="GT71" s="1">
        <f ca="1">VLOOKUP(GT49,'Static Data'!$AA$3:$AB$11,2,TRUE)</f>
        <v>1</v>
      </c>
      <c r="GU71" s="1">
        <f ca="1">VLOOKUP(GU49,'Static Data'!$AA$3:$AB$11,2,TRUE)</f>
        <v>1</v>
      </c>
    </row>
    <row r="72" spans="9:203">
      <c r="I72"/>
      <c r="J72"/>
      <c r="K72" s="93">
        <v>0</v>
      </c>
      <c r="L72" s="1">
        <f t="shared" si="204"/>
        <v>1</v>
      </c>
      <c r="M72" s="1">
        <f t="shared" si="39"/>
        <v>35</v>
      </c>
      <c r="N72" s="1" t="str">
        <f t="shared" si="205"/>
        <v>00311D</v>
      </c>
      <c r="R72" s="90" t="str">
        <f t="shared" si="36"/>
        <v>1D3100</v>
      </c>
      <c r="T72" s="60">
        <f t="shared" si="23"/>
        <v>65</v>
      </c>
      <c r="U72" s="123">
        <f t="shared" si="10"/>
        <v>523.24675363940571</v>
      </c>
      <c r="V72" s="62">
        <f t="shared" ref="V72:V103" si="206">INT(U72/$J$134)</f>
        <v>31897</v>
      </c>
      <c r="W72" s="59">
        <f t="shared" ref="W72:W106" si="207">T72</f>
        <v>65</v>
      </c>
      <c r="BX72" s="1">
        <f ca="1">VLOOKUP(BX50,'Static Data'!$AA$3:$AB$11,2,TRUE)</f>
        <v>1</v>
      </c>
      <c r="BY72" s="1">
        <f ca="1">VLOOKUP(BY50,'Static Data'!$AA$3:$AB$11,2,TRUE)</f>
        <v>1</v>
      </c>
      <c r="BZ72" s="1">
        <f ca="1">VLOOKUP(BZ50,'Static Data'!$AA$3:$AB$11,2,TRUE)</f>
        <v>1</v>
      </c>
      <c r="CA72" s="1">
        <f ca="1">VLOOKUP(CA50,'Static Data'!$AA$3:$AB$11,2,TRUE)</f>
        <v>1</v>
      </c>
      <c r="CB72" s="1">
        <f ca="1">VLOOKUP(CB50,'Static Data'!$AA$3:$AB$11,2,TRUE)</f>
        <v>1</v>
      </c>
      <c r="CC72" s="1">
        <f ca="1">VLOOKUP(CC50,'Static Data'!$AA$3:$AB$11,2,TRUE)</f>
        <v>1</v>
      </c>
      <c r="CD72" s="1">
        <f ca="1">VLOOKUP(CD50,'Static Data'!$AA$3:$AB$11,2,TRUE)</f>
        <v>1</v>
      </c>
      <c r="CE72" s="1">
        <f ca="1">VLOOKUP(CE50,'Static Data'!$AA$3:$AB$11,2,TRUE)</f>
        <v>1</v>
      </c>
      <c r="CF72" s="1">
        <f ca="1">VLOOKUP(CF50,'Static Data'!$AA$3:$AB$11,2,TRUE)</f>
        <v>1</v>
      </c>
      <c r="CG72" s="1">
        <f ca="1">VLOOKUP(CG50,'Static Data'!$AA$3:$AB$11,2,TRUE)</f>
        <v>1</v>
      </c>
      <c r="CH72" s="1">
        <f ca="1">VLOOKUP(CH50,'Static Data'!$AA$3:$AB$11,2,TRUE)</f>
        <v>1</v>
      </c>
      <c r="CI72" s="1">
        <f ca="1">VLOOKUP(CI50,'Static Data'!$AA$3:$AB$11,2,TRUE)</f>
        <v>1</v>
      </c>
      <c r="CJ72" s="1">
        <f ca="1">VLOOKUP(CJ50,'Static Data'!$AA$3:$AB$11,2,TRUE)</f>
        <v>1</v>
      </c>
      <c r="CK72" s="1">
        <f ca="1">VLOOKUP(CK50,'Static Data'!$AA$3:$AB$11,2,TRUE)</f>
        <v>1</v>
      </c>
      <c r="CL72" s="1">
        <f ca="1">VLOOKUP(CL50,'Static Data'!$AA$3:$AB$11,2,TRUE)</f>
        <v>1</v>
      </c>
      <c r="CM72" s="1">
        <f ca="1">VLOOKUP(CM50,'Static Data'!$AA$3:$AB$11,2,TRUE)</f>
        <v>1</v>
      </c>
      <c r="CN72" s="1">
        <f ca="1">VLOOKUP(CN50,'Static Data'!$AA$3:$AB$11,2,TRUE)</f>
        <v>1</v>
      </c>
      <c r="CO72" s="1">
        <f ca="1">VLOOKUP(CO50,'Static Data'!$AA$3:$AB$11,2,TRUE)</f>
        <v>1</v>
      </c>
      <c r="CP72" s="1">
        <f ca="1">VLOOKUP(CP50,'Static Data'!$AA$3:$AB$11,2,TRUE)</f>
        <v>1</v>
      </c>
      <c r="CQ72" s="1">
        <f ca="1">VLOOKUP(CQ50,'Static Data'!$AA$3:$AB$11,2,TRUE)</f>
        <v>1</v>
      </c>
      <c r="CR72" s="1">
        <f ca="1">VLOOKUP(CR50,'Static Data'!$AA$3:$AB$11,2,TRUE)</f>
        <v>1</v>
      </c>
      <c r="CS72" s="1">
        <f ca="1">VLOOKUP(CS50,'Static Data'!$AA$3:$AB$11,2,TRUE)</f>
        <v>1</v>
      </c>
      <c r="CT72" s="1">
        <f ca="1">VLOOKUP(CT50,'Static Data'!$AA$3:$AB$11,2,TRUE)</f>
        <v>1</v>
      </c>
      <c r="CU72" s="1">
        <f ca="1">VLOOKUP(CU50,'Static Data'!$AA$3:$AB$11,2,TRUE)</f>
        <v>1</v>
      </c>
      <c r="CV72" s="1">
        <f ca="1">VLOOKUP(CV50,'Static Data'!$AA$3:$AB$11,2,TRUE)</f>
        <v>1</v>
      </c>
      <c r="CW72" s="1">
        <f ca="1">VLOOKUP(CW50,'Static Data'!$AA$3:$AB$11,2,TRUE)</f>
        <v>1</v>
      </c>
      <c r="CX72" s="1">
        <f ca="1">VLOOKUP(CX50,'Static Data'!$AA$3:$AB$11,2,TRUE)</f>
        <v>1</v>
      </c>
      <c r="CY72" s="1">
        <f ca="1">VLOOKUP(CY50,'Static Data'!$AA$3:$AB$11,2,TRUE)</f>
        <v>1</v>
      </c>
      <c r="CZ72" s="1">
        <f ca="1">VLOOKUP(CZ50,'Static Data'!$AA$3:$AB$11,2,TRUE)</f>
        <v>1</v>
      </c>
      <c r="DA72" s="1">
        <f ca="1">VLOOKUP(DA50,'Static Data'!$AA$3:$AB$11,2,TRUE)</f>
        <v>1</v>
      </c>
      <c r="DB72" s="1">
        <f ca="1">VLOOKUP(DB50,'Static Data'!$AA$3:$AB$11,2,TRUE)</f>
        <v>1</v>
      </c>
      <c r="DC72" s="1">
        <f ca="1">VLOOKUP(DC50,'Static Data'!$AA$3:$AB$11,2,TRUE)</f>
        <v>1</v>
      </c>
      <c r="DD72" s="1">
        <f ca="1">VLOOKUP(DD50,'Static Data'!$AA$3:$AB$11,2,TRUE)</f>
        <v>1</v>
      </c>
      <c r="DE72" s="1">
        <f ca="1">VLOOKUP(DE50,'Static Data'!$AA$3:$AB$11,2,TRUE)</f>
        <v>1</v>
      </c>
      <c r="DF72" s="1">
        <f ca="1">VLOOKUP(DF50,'Static Data'!$AA$3:$AB$11,2,TRUE)</f>
        <v>1</v>
      </c>
      <c r="DG72" s="1">
        <f ca="1">VLOOKUP(DG50,'Static Data'!$AA$3:$AB$11,2,TRUE)</f>
        <v>1</v>
      </c>
      <c r="DH72" s="1">
        <f ca="1">VLOOKUP(DH50,'Static Data'!$AA$3:$AB$11,2,TRUE)</f>
        <v>1</v>
      </c>
      <c r="DI72" s="1">
        <f ca="1">VLOOKUP(DI50,'Static Data'!$AA$3:$AB$11,2,TRUE)</f>
        <v>1</v>
      </c>
      <c r="DJ72" s="1">
        <f ca="1">VLOOKUP(DJ50,'Static Data'!$AA$3:$AB$11,2,TRUE)</f>
        <v>1</v>
      </c>
      <c r="DK72" s="1">
        <f ca="1">VLOOKUP(DK50,'Static Data'!$AA$3:$AB$11,2,TRUE)</f>
        <v>1</v>
      </c>
      <c r="DL72" s="1">
        <f ca="1">VLOOKUP(DL50,'Static Data'!$AA$3:$AB$11,2,TRUE)</f>
        <v>1</v>
      </c>
      <c r="DM72" s="1">
        <f ca="1">VLOOKUP(DM50,'Static Data'!$AA$3:$AB$11,2,TRUE)</f>
        <v>1</v>
      </c>
      <c r="DN72" s="1">
        <f ca="1">VLOOKUP(DN50,'Static Data'!$AA$3:$AB$11,2,TRUE)</f>
        <v>1</v>
      </c>
      <c r="DO72" s="1">
        <f ca="1">VLOOKUP(DO50,'Static Data'!$AA$3:$AB$11,2,TRUE)</f>
        <v>1</v>
      </c>
      <c r="DP72" s="1">
        <f ca="1">VLOOKUP(DP50,'Static Data'!$AA$3:$AB$11,2,TRUE)</f>
        <v>1</v>
      </c>
      <c r="DQ72" s="1">
        <f ca="1">VLOOKUP(DQ50,'Static Data'!$AA$3:$AB$11,2,TRUE)</f>
        <v>1</v>
      </c>
      <c r="DR72" s="1">
        <f ca="1">VLOOKUP(DR50,'Static Data'!$AA$3:$AB$11,2,TRUE)</f>
        <v>1</v>
      </c>
      <c r="DS72" s="1">
        <f ca="1">VLOOKUP(DS50,'Static Data'!$AA$3:$AB$11,2,TRUE)</f>
        <v>1</v>
      </c>
      <c r="DT72" s="1">
        <f ca="1">VLOOKUP(DT50,'Static Data'!$AA$3:$AB$11,2,TRUE)</f>
        <v>1</v>
      </c>
      <c r="DU72" s="1">
        <f ca="1">VLOOKUP(DU50,'Static Data'!$AA$3:$AB$11,2,TRUE)</f>
        <v>1</v>
      </c>
      <c r="DV72" s="1">
        <f ca="1">VLOOKUP(DV50,'Static Data'!$AA$3:$AB$11,2,TRUE)</f>
        <v>1</v>
      </c>
      <c r="DW72" s="1">
        <f ca="1">VLOOKUP(DW50,'Static Data'!$AA$3:$AB$11,2,TRUE)</f>
        <v>1</v>
      </c>
      <c r="DX72" s="1">
        <f ca="1">VLOOKUP(DX50,'Static Data'!$AA$3:$AB$11,2,TRUE)</f>
        <v>1</v>
      </c>
      <c r="DY72" s="1">
        <f ca="1">VLOOKUP(DY50,'Static Data'!$AA$3:$AB$11,2,TRUE)</f>
        <v>1</v>
      </c>
      <c r="DZ72" s="1">
        <f ca="1">VLOOKUP(DZ50,'Static Data'!$AA$3:$AB$11,2,TRUE)</f>
        <v>1</v>
      </c>
      <c r="EA72" s="1">
        <f ca="1">VLOOKUP(EA50,'Static Data'!$AA$3:$AB$11,2,TRUE)</f>
        <v>1</v>
      </c>
      <c r="EB72" s="1">
        <f ca="1">VLOOKUP(EB50,'Static Data'!$AA$3:$AB$11,2,TRUE)</f>
        <v>1</v>
      </c>
      <c r="EC72" s="1">
        <f ca="1">VLOOKUP(EC50,'Static Data'!$AA$3:$AB$11,2,TRUE)</f>
        <v>1</v>
      </c>
      <c r="ED72" s="1">
        <f ca="1">VLOOKUP(ED50,'Static Data'!$AA$3:$AB$11,2,TRUE)</f>
        <v>1</v>
      </c>
      <c r="EE72" s="1">
        <f ca="1">VLOOKUP(EE50,'Static Data'!$AA$3:$AB$11,2,TRUE)</f>
        <v>1</v>
      </c>
      <c r="EF72" s="1">
        <f ca="1">VLOOKUP(EF50,'Static Data'!$AA$3:$AB$11,2,TRUE)</f>
        <v>1</v>
      </c>
      <c r="EG72" s="1">
        <f ca="1">VLOOKUP(EG50,'Static Data'!$AA$3:$AB$11,2,TRUE)</f>
        <v>1</v>
      </c>
      <c r="EH72" s="1">
        <f ca="1">VLOOKUP(EH50,'Static Data'!$AA$3:$AB$11,2,TRUE)</f>
        <v>1</v>
      </c>
      <c r="EI72" s="1">
        <f ca="1">VLOOKUP(EI50,'Static Data'!$AA$3:$AB$11,2,TRUE)</f>
        <v>1</v>
      </c>
      <c r="EJ72" s="1">
        <f ca="1">VLOOKUP(EJ50,'Static Data'!$AA$3:$AB$11,2,TRUE)</f>
        <v>1</v>
      </c>
      <c r="EK72" s="1">
        <f ca="1">VLOOKUP(EK50,'Static Data'!$AA$3:$AB$11,2,TRUE)</f>
        <v>1</v>
      </c>
      <c r="EL72" s="1">
        <f ca="1">VLOOKUP(EL50,'Static Data'!$AA$3:$AB$11,2,TRUE)</f>
        <v>1</v>
      </c>
      <c r="EM72" s="1">
        <f ca="1">VLOOKUP(EM50,'Static Data'!$AA$3:$AB$11,2,TRUE)</f>
        <v>1</v>
      </c>
      <c r="EN72" s="1">
        <f ca="1">VLOOKUP(EN50,'Static Data'!$AA$3:$AB$11,2,TRUE)</f>
        <v>1</v>
      </c>
      <c r="EO72" s="1">
        <f ca="1">VLOOKUP(EO50,'Static Data'!$AA$3:$AB$11,2,TRUE)</f>
        <v>1</v>
      </c>
      <c r="EP72" s="1">
        <f ca="1">VLOOKUP(EP50,'Static Data'!$AA$3:$AB$11,2,TRUE)</f>
        <v>1</v>
      </c>
      <c r="EQ72" s="1">
        <f ca="1">VLOOKUP(EQ50,'Static Data'!$AA$3:$AB$11,2,TRUE)</f>
        <v>1</v>
      </c>
      <c r="ER72" s="1">
        <f ca="1">VLOOKUP(ER50,'Static Data'!$AA$3:$AB$11,2,TRUE)</f>
        <v>1</v>
      </c>
      <c r="ES72" s="1">
        <f ca="1">VLOOKUP(ES50,'Static Data'!$AA$3:$AB$11,2,TRUE)</f>
        <v>1</v>
      </c>
      <c r="ET72" s="1">
        <f ca="1">VLOOKUP(ET50,'Static Data'!$AA$3:$AB$11,2,TRUE)</f>
        <v>1</v>
      </c>
      <c r="EU72" s="1">
        <f ca="1">VLOOKUP(EU50,'Static Data'!$AA$3:$AB$11,2,TRUE)</f>
        <v>1</v>
      </c>
      <c r="EV72" s="1">
        <f ca="1">VLOOKUP(EV50,'Static Data'!$AA$3:$AB$11,2,TRUE)</f>
        <v>1</v>
      </c>
      <c r="EW72" s="1">
        <f ca="1">VLOOKUP(EW50,'Static Data'!$AA$3:$AB$11,2,TRUE)</f>
        <v>1</v>
      </c>
      <c r="EX72" s="1">
        <f ca="1">VLOOKUP(EX50,'Static Data'!$AA$3:$AB$11,2,TRUE)</f>
        <v>1</v>
      </c>
      <c r="EY72" s="1">
        <f ca="1">VLOOKUP(EY50,'Static Data'!$AA$3:$AB$11,2,TRUE)</f>
        <v>1</v>
      </c>
      <c r="EZ72" s="1">
        <f ca="1">VLOOKUP(EZ50,'Static Data'!$AA$3:$AB$11,2,TRUE)</f>
        <v>1</v>
      </c>
      <c r="FA72" s="1">
        <f ca="1">VLOOKUP(FA50,'Static Data'!$AA$3:$AB$11,2,TRUE)</f>
        <v>1</v>
      </c>
      <c r="FB72" s="1">
        <f ca="1">VLOOKUP(FB50,'Static Data'!$AA$3:$AB$11,2,TRUE)</f>
        <v>1</v>
      </c>
      <c r="FC72" s="1">
        <f ca="1">VLOOKUP(FC50,'Static Data'!$AA$3:$AB$11,2,TRUE)</f>
        <v>1</v>
      </c>
      <c r="FD72" s="1">
        <f ca="1">VLOOKUP(FD50,'Static Data'!$AA$3:$AB$11,2,TRUE)</f>
        <v>1</v>
      </c>
      <c r="FE72" s="1">
        <f ca="1">VLOOKUP(FE50,'Static Data'!$AA$3:$AB$11,2,TRUE)</f>
        <v>1</v>
      </c>
      <c r="FF72" s="1">
        <f ca="1">VLOOKUP(FF50,'Static Data'!$AA$3:$AB$11,2,TRUE)</f>
        <v>1</v>
      </c>
      <c r="FG72" s="1">
        <f ca="1">VLOOKUP(FG50,'Static Data'!$AA$3:$AB$11,2,TRUE)</f>
        <v>1</v>
      </c>
      <c r="FH72" s="1">
        <f ca="1">VLOOKUP(FH50,'Static Data'!$AA$3:$AB$11,2,TRUE)</f>
        <v>1</v>
      </c>
      <c r="FI72" s="1">
        <f ca="1">VLOOKUP(FI50,'Static Data'!$AA$3:$AB$11,2,TRUE)</f>
        <v>1</v>
      </c>
      <c r="FJ72" s="1">
        <f ca="1">VLOOKUP(FJ50,'Static Data'!$AA$3:$AB$11,2,TRUE)</f>
        <v>1</v>
      </c>
      <c r="FK72" s="1">
        <f ca="1">VLOOKUP(FK50,'Static Data'!$AA$3:$AB$11,2,TRUE)</f>
        <v>1</v>
      </c>
      <c r="FL72" s="1">
        <f ca="1">VLOOKUP(FL50,'Static Data'!$AA$3:$AB$11,2,TRUE)</f>
        <v>1</v>
      </c>
      <c r="FM72" s="1">
        <f ca="1">VLOOKUP(FM50,'Static Data'!$AA$3:$AB$11,2,TRUE)</f>
        <v>1</v>
      </c>
      <c r="FN72" s="1">
        <f ca="1">VLOOKUP(FN50,'Static Data'!$AA$3:$AB$11,2,TRUE)</f>
        <v>1</v>
      </c>
      <c r="FO72" s="1">
        <f ca="1">VLOOKUP(FO50,'Static Data'!$AA$3:$AB$11,2,TRUE)</f>
        <v>1</v>
      </c>
      <c r="FP72" s="1">
        <f ca="1">VLOOKUP(FP50,'Static Data'!$AA$3:$AB$11,2,TRUE)</f>
        <v>1</v>
      </c>
      <c r="FQ72" s="1">
        <f ca="1">VLOOKUP(FQ50,'Static Data'!$AA$3:$AB$11,2,TRUE)</f>
        <v>1</v>
      </c>
      <c r="FR72" s="1">
        <f ca="1">VLOOKUP(FR50,'Static Data'!$AA$3:$AB$11,2,TRUE)</f>
        <v>1</v>
      </c>
      <c r="FS72" s="1">
        <f ca="1">VLOOKUP(FS50,'Static Data'!$AA$3:$AB$11,2,TRUE)</f>
        <v>1</v>
      </c>
      <c r="FT72" s="1">
        <f ca="1">VLOOKUP(FT50,'Static Data'!$AA$3:$AB$11,2,TRUE)</f>
        <v>1</v>
      </c>
      <c r="FU72" s="1">
        <f ca="1">VLOOKUP(FU50,'Static Data'!$AA$3:$AB$11,2,TRUE)</f>
        <v>1</v>
      </c>
      <c r="FV72" s="1">
        <f ca="1">VLOOKUP(FV50,'Static Data'!$AA$3:$AB$11,2,TRUE)</f>
        <v>1</v>
      </c>
      <c r="FW72" s="1">
        <f ca="1">VLOOKUP(FW50,'Static Data'!$AA$3:$AB$11,2,TRUE)</f>
        <v>1</v>
      </c>
      <c r="FX72" s="1">
        <f ca="1">VLOOKUP(FX50,'Static Data'!$AA$3:$AB$11,2,TRUE)</f>
        <v>1</v>
      </c>
      <c r="FY72" s="1">
        <f ca="1">VLOOKUP(FY50,'Static Data'!$AA$3:$AB$11,2,TRUE)</f>
        <v>1</v>
      </c>
      <c r="FZ72" s="1">
        <f ca="1">VLOOKUP(FZ50,'Static Data'!$AA$3:$AB$11,2,TRUE)</f>
        <v>1</v>
      </c>
      <c r="GA72" s="1">
        <f ca="1">VLOOKUP(GA50,'Static Data'!$AA$3:$AB$11,2,TRUE)</f>
        <v>1</v>
      </c>
      <c r="GB72" s="1">
        <f ca="1">VLOOKUP(GB50,'Static Data'!$AA$3:$AB$11,2,TRUE)</f>
        <v>1</v>
      </c>
      <c r="GC72" s="1">
        <f ca="1">VLOOKUP(GC50,'Static Data'!$AA$3:$AB$11,2,TRUE)</f>
        <v>1</v>
      </c>
      <c r="GD72" s="1">
        <f ca="1">VLOOKUP(GD50,'Static Data'!$AA$3:$AB$11,2,TRUE)</f>
        <v>1</v>
      </c>
      <c r="GE72" s="1">
        <f ca="1">VLOOKUP(GE50,'Static Data'!$AA$3:$AB$11,2,TRUE)</f>
        <v>1</v>
      </c>
      <c r="GF72" s="1">
        <f ca="1">VLOOKUP(GF50,'Static Data'!$AA$3:$AB$11,2,TRUE)</f>
        <v>1</v>
      </c>
      <c r="GG72" s="1">
        <f ca="1">VLOOKUP(GG50,'Static Data'!$AA$3:$AB$11,2,TRUE)</f>
        <v>1</v>
      </c>
      <c r="GH72" s="1">
        <f ca="1">VLOOKUP(GH50,'Static Data'!$AA$3:$AB$11,2,TRUE)</f>
        <v>1</v>
      </c>
      <c r="GI72" s="1">
        <f ca="1">VLOOKUP(GI50,'Static Data'!$AA$3:$AB$11,2,TRUE)</f>
        <v>1</v>
      </c>
      <c r="GJ72" s="1">
        <f ca="1">VLOOKUP(GJ50,'Static Data'!$AA$3:$AB$11,2,TRUE)</f>
        <v>1</v>
      </c>
      <c r="GK72" s="1">
        <f ca="1">VLOOKUP(GK50,'Static Data'!$AA$3:$AB$11,2,TRUE)</f>
        <v>1</v>
      </c>
      <c r="GL72" s="1">
        <f ca="1">VLOOKUP(GL50,'Static Data'!$AA$3:$AB$11,2,TRUE)</f>
        <v>1</v>
      </c>
      <c r="GM72" s="1">
        <f ca="1">VLOOKUP(GM50,'Static Data'!$AA$3:$AB$11,2,TRUE)</f>
        <v>1</v>
      </c>
      <c r="GN72" s="1">
        <f ca="1">VLOOKUP(GN50,'Static Data'!$AA$3:$AB$11,2,TRUE)</f>
        <v>1</v>
      </c>
      <c r="GO72" s="1">
        <f ca="1">VLOOKUP(GO50,'Static Data'!$AA$3:$AB$11,2,TRUE)</f>
        <v>1</v>
      </c>
      <c r="GP72" s="1">
        <f ca="1">VLOOKUP(GP50,'Static Data'!$AA$3:$AB$11,2,TRUE)</f>
        <v>1</v>
      </c>
      <c r="GQ72" s="1">
        <f ca="1">VLOOKUP(GQ50,'Static Data'!$AA$3:$AB$11,2,TRUE)</f>
        <v>1</v>
      </c>
      <c r="GR72" s="1">
        <f ca="1">VLOOKUP(GR50,'Static Data'!$AA$3:$AB$11,2,TRUE)</f>
        <v>1</v>
      </c>
      <c r="GS72" s="1">
        <f ca="1">VLOOKUP(GS50,'Static Data'!$AA$3:$AB$11,2,TRUE)</f>
        <v>1</v>
      </c>
      <c r="GT72" s="1">
        <f ca="1">VLOOKUP(GT50,'Static Data'!$AA$3:$AB$11,2,TRUE)</f>
        <v>1</v>
      </c>
      <c r="GU72" s="1">
        <f ca="1">VLOOKUP(GU50,'Static Data'!$AA$3:$AB$11,2,TRUE)</f>
        <v>1</v>
      </c>
    </row>
    <row r="73" spans="9:203">
      <c r="I73"/>
      <c r="J73"/>
      <c r="K73" s="93">
        <v>0</v>
      </c>
      <c r="L73" s="1">
        <f t="shared" si="204"/>
        <v>1</v>
      </c>
      <c r="M73" s="1">
        <f t="shared" si="39"/>
        <v>36</v>
      </c>
      <c r="N73" s="1" t="str">
        <f t="shared" si="205"/>
        <v>00333E</v>
      </c>
      <c r="R73" s="90" t="str">
        <f t="shared" si="36"/>
        <v>3E3300</v>
      </c>
      <c r="T73" s="60">
        <f t="shared" si="23"/>
        <v>66</v>
      </c>
      <c r="U73" s="123">
        <f t="shared" si="10"/>
        <v>535.38653470597342</v>
      </c>
      <c r="V73" s="62">
        <f t="shared" si="206"/>
        <v>32637</v>
      </c>
      <c r="W73" s="59">
        <f t="shared" si="207"/>
        <v>66</v>
      </c>
      <c r="BX73" s="1">
        <f ca="1">VLOOKUP(BX51,'Static Data'!$AA$3:$AB$11,2,TRUE)</f>
        <v>1</v>
      </c>
      <c r="BY73" s="1">
        <f ca="1">VLOOKUP(BY51,'Static Data'!$AA$3:$AB$11,2,TRUE)</f>
        <v>1</v>
      </c>
      <c r="BZ73" s="1">
        <f ca="1">VLOOKUP(BZ51,'Static Data'!$AA$3:$AB$11,2,TRUE)</f>
        <v>1</v>
      </c>
      <c r="CA73" s="1">
        <f ca="1">VLOOKUP(CA51,'Static Data'!$AA$3:$AB$11,2,TRUE)</f>
        <v>1</v>
      </c>
      <c r="CB73" s="1">
        <f ca="1">VLOOKUP(CB51,'Static Data'!$AA$3:$AB$11,2,TRUE)</f>
        <v>1</v>
      </c>
      <c r="CC73" s="1">
        <f ca="1">VLOOKUP(CC51,'Static Data'!$AA$3:$AB$11,2,TRUE)</f>
        <v>1</v>
      </c>
      <c r="CD73" s="1">
        <f ca="1">VLOOKUP(CD51,'Static Data'!$AA$3:$AB$11,2,TRUE)</f>
        <v>1</v>
      </c>
      <c r="CE73" s="1">
        <f ca="1">VLOOKUP(CE51,'Static Data'!$AA$3:$AB$11,2,TRUE)</f>
        <v>1</v>
      </c>
      <c r="CF73" s="1">
        <f ca="1">VLOOKUP(CF51,'Static Data'!$AA$3:$AB$11,2,TRUE)</f>
        <v>1</v>
      </c>
      <c r="CG73" s="1">
        <f ca="1">VLOOKUP(CG51,'Static Data'!$AA$3:$AB$11,2,TRUE)</f>
        <v>1</v>
      </c>
      <c r="CH73" s="1">
        <f ca="1">VLOOKUP(CH51,'Static Data'!$AA$3:$AB$11,2,TRUE)</f>
        <v>1</v>
      </c>
      <c r="CI73" s="1">
        <f ca="1">VLOOKUP(CI51,'Static Data'!$AA$3:$AB$11,2,TRUE)</f>
        <v>1</v>
      </c>
      <c r="CJ73" s="1">
        <f ca="1">VLOOKUP(CJ51,'Static Data'!$AA$3:$AB$11,2,TRUE)</f>
        <v>1</v>
      </c>
      <c r="CK73" s="1">
        <f ca="1">VLOOKUP(CK51,'Static Data'!$AA$3:$AB$11,2,TRUE)</f>
        <v>1</v>
      </c>
      <c r="CL73" s="1">
        <f ca="1">VLOOKUP(CL51,'Static Data'!$AA$3:$AB$11,2,TRUE)</f>
        <v>1</v>
      </c>
      <c r="CM73" s="1">
        <f ca="1">VLOOKUP(CM51,'Static Data'!$AA$3:$AB$11,2,TRUE)</f>
        <v>1</v>
      </c>
      <c r="CN73" s="1">
        <f ca="1">VLOOKUP(CN51,'Static Data'!$AA$3:$AB$11,2,TRUE)</f>
        <v>1</v>
      </c>
      <c r="CO73" s="1">
        <f ca="1">VLOOKUP(CO51,'Static Data'!$AA$3:$AB$11,2,TRUE)</f>
        <v>1</v>
      </c>
      <c r="CP73" s="1">
        <f ca="1">VLOOKUP(CP51,'Static Data'!$AA$3:$AB$11,2,TRUE)</f>
        <v>1</v>
      </c>
      <c r="CQ73" s="1">
        <f ca="1">VLOOKUP(CQ51,'Static Data'!$AA$3:$AB$11,2,TRUE)</f>
        <v>1</v>
      </c>
      <c r="CR73" s="1">
        <f ca="1">VLOOKUP(CR51,'Static Data'!$AA$3:$AB$11,2,TRUE)</f>
        <v>1</v>
      </c>
      <c r="CS73" s="1">
        <f ca="1">VLOOKUP(CS51,'Static Data'!$AA$3:$AB$11,2,TRUE)</f>
        <v>1</v>
      </c>
      <c r="CT73" s="1">
        <f ca="1">VLOOKUP(CT51,'Static Data'!$AA$3:$AB$11,2,TRUE)</f>
        <v>1</v>
      </c>
      <c r="CU73" s="1">
        <f ca="1">VLOOKUP(CU51,'Static Data'!$AA$3:$AB$11,2,TRUE)</f>
        <v>1</v>
      </c>
      <c r="CV73" s="1">
        <f ca="1">VLOOKUP(CV51,'Static Data'!$AA$3:$AB$11,2,TRUE)</f>
        <v>1</v>
      </c>
      <c r="CW73" s="1">
        <f ca="1">VLOOKUP(CW51,'Static Data'!$AA$3:$AB$11,2,TRUE)</f>
        <v>1</v>
      </c>
      <c r="CX73" s="1">
        <f ca="1">VLOOKUP(CX51,'Static Data'!$AA$3:$AB$11,2,TRUE)</f>
        <v>1</v>
      </c>
      <c r="CY73" s="1">
        <f ca="1">VLOOKUP(CY51,'Static Data'!$AA$3:$AB$11,2,TRUE)</f>
        <v>1</v>
      </c>
      <c r="CZ73" s="1">
        <f ca="1">VLOOKUP(CZ51,'Static Data'!$AA$3:$AB$11,2,TRUE)</f>
        <v>1</v>
      </c>
      <c r="DA73" s="1">
        <f ca="1">VLOOKUP(DA51,'Static Data'!$AA$3:$AB$11,2,TRUE)</f>
        <v>1</v>
      </c>
      <c r="DB73" s="1">
        <f ca="1">VLOOKUP(DB51,'Static Data'!$AA$3:$AB$11,2,TRUE)</f>
        <v>1</v>
      </c>
      <c r="DC73" s="1">
        <f ca="1">VLOOKUP(DC51,'Static Data'!$AA$3:$AB$11,2,TRUE)</f>
        <v>1</v>
      </c>
      <c r="DD73" s="1">
        <f ca="1">VLOOKUP(DD51,'Static Data'!$AA$3:$AB$11,2,TRUE)</f>
        <v>1</v>
      </c>
      <c r="DE73" s="1">
        <f ca="1">VLOOKUP(DE51,'Static Data'!$AA$3:$AB$11,2,TRUE)</f>
        <v>1</v>
      </c>
      <c r="DF73" s="1">
        <f ca="1">VLOOKUP(DF51,'Static Data'!$AA$3:$AB$11,2,TRUE)</f>
        <v>1</v>
      </c>
      <c r="DG73" s="1">
        <f ca="1">VLOOKUP(DG51,'Static Data'!$AA$3:$AB$11,2,TRUE)</f>
        <v>1</v>
      </c>
      <c r="DH73" s="1">
        <f ca="1">VLOOKUP(DH51,'Static Data'!$AA$3:$AB$11,2,TRUE)</f>
        <v>1</v>
      </c>
      <c r="DI73" s="1">
        <f ca="1">VLOOKUP(DI51,'Static Data'!$AA$3:$AB$11,2,TRUE)</f>
        <v>1</v>
      </c>
      <c r="DJ73" s="1">
        <f ca="1">VLOOKUP(DJ51,'Static Data'!$AA$3:$AB$11,2,TRUE)</f>
        <v>1</v>
      </c>
      <c r="DK73" s="1">
        <f ca="1">VLOOKUP(DK51,'Static Data'!$AA$3:$AB$11,2,TRUE)</f>
        <v>1</v>
      </c>
      <c r="DL73" s="1">
        <f ca="1">VLOOKUP(DL51,'Static Data'!$AA$3:$AB$11,2,TRUE)</f>
        <v>1</v>
      </c>
      <c r="DM73" s="1">
        <f ca="1">VLOOKUP(DM51,'Static Data'!$AA$3:$AB$11,2,TRUE)</f>
        <v>1</v>
      </c>
      <c r="DN73" s="1">
        <f ca="1">VLOOKUP(DN51,'Static Data'!$AA$3:$AB$11,2,TRUE)</f>
        <v>1</v>
      </c>
      <c r="DO73" s="1">
        <f ca="1">VLOOKUP(DO51,'Static Data'!$AA$3:$AB$11,2,TRUE)</f>
        <v>1</v>
      </c>
      <c r="DP73" s="1">
        <f ca="1">VLOOKUP(DP51,'Static Data'!$AA$3:$AB$11,2,TRUE)</f>
        <v>1</v>
      </c>
      <c r="DQ73" s="1">
        <f ca="1">VLOOKUP(DQ51,'Static Data'!$AA$3:$AB$11,2,TRUE)</f>
        <v>1</v>
      </c>
      <c r="DR73" s="1">
        <f ca="1">VLOOKUP(DR51,'Static Data'!$AA$3:$AB$11,2,TRUE)</f>
        <v>1</v>
      </c>
      <c r="DS73" s="1">
        <f ca="1">VLOOKUP(DS51,'Static Data'!$AA$3:$AB$11,2,TRUE)</f>
        <v>1</v>
      </c>
      <c r="DT73" s="1">
        <f ca="1">VLOOKUP(DT51,'Static Data'!$AA$3:$AB$11,2,TRUE)</f>
        <v>1</v>
      </c>
      <c r="DU73" s="1">
        <f ca="1">VLOOKUP(DU51,'Static Data'!$AA$3:$AB$11,2,TRUE)</f>
        <v>1</v>
      </c>
      <c r="DV73" s="1">
        <f ca="1">VLOOKUP(DV51,'Static Data'!$AA$3:$AB$11,2,TRUE)</f>
        <v>1</v>
      </c>
      <c r="DW73" s="1">
        <f ca="1">VLOOKUP(DW51,'Static Data'!$AA$3:$AB$11,2,TRUE)</f>
        <v>1</v>
      </c>
      <c r="DX73" s="1">
        <f ca="1">VLOOKUP(DX51,'Static Data'!$AA$3:$AB$11,2,TRUE)</f>
        <v>1</v>
      </c>
      <c r="DY73" s="1">
        <f ca="1">VLOOKUP(DY51,'Static Data'!$AA$3:$AB$11,2,TRUE)</f>
        <v>1</v>
      </c>
      <c r="DZ73" s="1">
        <f ca="1">VLOOKUP(DZ51,'Static Data'!$AA$3:$AB$11,2,TRUE)</f>
        <v>1</v>
      </c>
      <c r="EA73" s="1">
        <f ca="1">VLOOKUP(EA51,'Static Data'!$AA$3:$AB$11,2,TRUE)</f>
        <v>1</v>
      </c>
      <c r="EB73" s="1">
        <f ca="1">VLOOKUP(EB51,'Static Data'!$AA$3:$AB$11,2,TRUE)</f>
        <v>1</v>
      </c>
      <c r="EC73" s="1">
        <f ca="1">VLOOKUP(EC51,'Static Data'!$AA$3:$AB$11,2,TRUE)</f>
        <v>1</v>
      </c>
      <c r="ED73" s="1">
        <f ca="1">VLOOKUP(ED51,'Static Data'!$AA$3:$AB$11,2,TRUE)</f>
        <v>1</v>
      </c>
      <c r="EE73" s="1">
        <f ca="1">VLOOKUP(EE51,'Static Data'!$AA$3:$AB$11,2,TRUE)</f>
        <v>1</v>
      </c>
      <c r="EF73" s="1">
        <f ca="1">VLOOKUP(EF51,'Static Data'!$AA$3:$AB$11,2,TRUE)</f>
        <v>1</v>
      </c>
      <c r="EG73" s="1">
        <f ca="1">VLOOKUP(EG51,'Static Data'!$AA$3:$AB$11,2,TRUE)</f>
        <v>1</v>
      </c>
      <c r="EH73" s="1">
        <f ca="1">VLOOKUP(EH51,'Static Data'!$AA$3:$AB$11,2,TRUE)</f>
        <v>1</v>
      </c>
      <c r="EI73" s="1">
        <f ca="1">VLOOKUP(EI51,'Static Data'!$AA$3:$AB$11,2,TRUE)</f>
        <v>1</v>
      </c>
      <c r="EJ73" s="1">
        <f ca="1">VLOOKUP(EJ51,'Static Data'!$AA$3:$AB$11,2,TRUE)</f>
        <v>1</v>
      </c>
      <c r="EK73" s="1">
        <f ca="1">VLOOKUP(EK51,'Static Data'!$AA$3:$AB$11,2,TRUE)</f>
        <v>1</v>
      </c>
      <c r="EL73" s="1">
        <f ca="1">VLOOKUP(EL51,'Static Data'!$AA$3:$AB$11,2,TRUE)</f>
        <v>1</v>
      </c>
      <c r="EM73" s="1">
        <f ca="1">VLOOKUP(EM51,'Static Data'!$AA$3:$AB$11,2,TRUE)</f>
        <v>1</v>
      </c>
      <c r="EN73" s="1">
        <f ca="1">VLOOKUP(EN51,'Static Data'!$AA$3:$AB$11,2,TRUE)</f>
        <v>1</v>
      </c>
      <c r="EO73" s="1">
        <f ca="1">VLOOKUP(EO51,'Static Data'!$AA$3:$AB$11,2,TRUE)</f>
        <v>1</v>
      </c>
      <c r="EP73" s="1">
        <f ca="1">VLOOKUP(EP51,'Static Data'!$AA$3:$AB$11,2,TRUE)</f>
        <v>1</v>
      </c>
      <c r="EQ73" s="1">
        <f ca="1">VLOOKUP(EQ51,'Static Data'!$AA$3:$AB$11,2,TRUE)</f>
        <v>1</v>
      </c>
      <c r="ER73" s="1">
        <f ca="1">VLOOKUP(ER51,'Static Data'!$AA$3:$AB$11,2,TRUE)</f>
        <v>1</v>
      </c>
      <c r="ES73" s="1">
        <f ca="1">VLOOKUP(ES51,'Static Data'!$AA$3:$AB$11,2,TRUE)</f>
        <v>1</v>
      </c>
      <c r="ET73" s="1">
        <f ca="1">VLOOKUP(ET51,'Static Data'!$AA$3:$AB$11,2,TRUE)</f>
        <v>1</v>
      </c>
      <c r="EU73" s="1">
        <f ca="1">VLOOKUP(EU51,'Static Data'!$AA$3:$AB$11,2,TRUE)</f>
        <v>1</v>
      </c>
      <c r="EV73" s="1">
        <f ca="1">VLOOKUP(EV51,'Static Data'!$AA$3:$AB$11,2,TRUE)</f>
        <v>1</v>
      </c>
      <c r="EW73" s="1">
        <f ca="1">VLOOKUP(EW51,'Static Data'!$AA$3:$AB$11,2,TRUE)</f>
        <v>1</v>
      </c>
      <c r="EX73" s="1">
        <f ca="1">VLOOKUP(EX51,'Static Data'!$AA$3:$AB$11,2,TRUE)</f>
        <v>1</v>
      </c>
      <c r="EY73" s="1">
        <f ca="1">VLOOKUP(EY51,'Static Data'!$AA$3:$AB$11,2,TRUE)</f>
        <v>1</v>
      </c>
      <c r="EZ73" s="1">
        <f ca="1">VLOOKUP(EZ51,'Static Data'!$AA$3:$AB$11,2,TRUE)</f>
        <v>1</v>
      </c>
      <c r="FA73" s="1">
        <f ca="1">VLOOKUP(FA51,'Static Data'!$AA$3:$AB$11,2,TRUE)</f>
        <v>1</v>
      </c>
      <c r="FB73" s="1">
        <f ca="1">VLOOKUP(FB51,'Static Data'!$AA$3:$AB$11,2,TRUE)</f>
        <v>1</v>
      </c>
      <c r="FC73" s="1">
        <f ca="1">VLOOKUP(FC51,'Static Data'!$AA$3:$AB$11,2,TRUE)</f>
        <v>1</v>
      </c>
      <c r="FD73" s="1">
        <f ca="1">VLOOKUP(FD51,'Static Data'!$AA$3:$AB$11,2,TRUE)</f>
        <v>1</v>
      </c>
      <c r="FE73" s="1">
        <f ca="1">VLOOKUP(FE51,'Static Data'!$AA$3:$AB$11,2,TRUE)</f>
        <v>1</v>
      </c>
      <c r="FF73" s="1">
        <f ca="1">VLOOKUP(FF51,'Static Data'!$AA$3:$AB$11,2,TRUE)</f>
        <v>1</v>
      </c>
      <c r="FG73" s="1">
        <f ca="1">VLOOKUP(FG51,'Static Data'!$AA$3:$AB$11,2,TRUE)</f>
        <v>1</v>
      </c>
      <c r="FH73" s="1">
        <f ca="1">VLOOKUP(FH51,'Static Data'!$AA$3:$AB$11,2,TRUE)</f>
        <v>1</v>
      </c>
      <c r="FI73" s="1">
        <f ca="1">VLOOKUP(FI51,'Static Data'!$AA$3:$AB$11,2,TRUE)</f>
        <v>1</v>
      </c>
      <c r="FJ73" s="1">
        <f ca="1">VLOOKUP(FJ51,'Static Data'!$AA$3:$AB$11,2,TRUE)</f>
        <v>1</v>
      </c>
      <c r="FK73" s="1">
        <f ca="1">VLOOKUP(FK51,'Static Data'!$AA$3:$AB$11,2,TRUE)</f>
        <v>1</v>
      </c>
      <c r="FL73" s="1">
        <f ca="1">VLOOKUP(FL51,'Static Data'!$AA$3:$AB$11,2,TRUE)</f>
        <v>1</v>
      </c>
      <c r="FM73" s="1">
        <f ca="1">VLOOKUP(FM51,'Static Data'!$AA$3:$AB$11,2,TRUE)</f>
        <v>1</v>
      </c>
      <c r="FN73" s="1">
        <f ca="1">VLOOKUP(FN51,'Static Data'!$AA$3:$AB$11,2,TRUE)</f>
        <v>1</v>
      </c>
      <c r="FO73" s="1">
        <f ca="1">VLOOKUP(FO51,'Static Data'!$AA$3:$AB$11,2,TRUE)</f>
        <v>1</v>
      </c>
      <c r="FP73" s="1">
        <f ca="1">VLOOKUP(FP51,'Static Data'!$AA$3:$AB$11,2,TRUE)</f>
        <v>1</v>
      </c>
      <c r="FQ73" s="1">
        <f ca="1">VLOOKUP(FQ51,'Static Data'!$AA$3:$AB$11,2,TRUE)</f>
        <v>1</v>
      </c>
      <c r="FR73" s="1">
        <f ca="1">VLOOKUP(FR51,'Static Data'!$AA$3:$AB$11,2,TRUE)</f>
        <v>1</v>
      </c>
      <c r="FS73" s="1">
        <f ca="1">VLOOKUP(FS51,'Static Data'!$AA$3:$AB$11,2,TRUE)</f>
        <v>1</v>
      </c>
      <c r="FT73" s="1">
        <f ca="1">VLOOKUP(FT51,'Static Data'!$AA$3:$AB$11,2,TRUE)</f>
        <v>1</v>
      </c>
      <c r="FU73" s="1">
        <f ca="1">VLOOKUP(FU51,'Static Data'!$AA$3:$AB$11,2,TRUE)</f>
        <v>1</v>
      </c>
      <c r="FV73" s="1">
        <f ca="1">VLOOKUP(FV51,'Static Data'!$AA$3:$AB$11,2,TRUE)</f>
        <v>1</v>
      </c>
      <c r="FW73" s="1">
        <f ca="1">VLOOKUP(FW51,'Static Data'!$AA$3:$AB$11,2,TRUE)</f>
        <v>1</v>
      </c>
      <c r="FX73" s="1">
        <f ca="1">VLOOKUP(FX51,'Static Data'!$AA$3:$AB$11,2,TRUE)</f>
        <v>1</v>
      </c>
      <c r="FY73" s="1">
        <f ca="1">VLOOKUP(FY51,'Static Data'!$AA$3:$AB$11,2,TRUE)</f>
        <v>1</v>
      </c>
      <c r="FZ73" s="1">
        <f ca="1">VLOOKUP(FZ51,'Static Data'!$AA$3:$AB$11,2,TRUE)</f>
        <v>1</v>
      </c>
      <c r="GA73" s="1">
        <f ca="1">VLOOKUP(GA51,'Static Data'!$AA$3:$AB$11,2,TRUE)</f>
        <v>1</v>
      </c>
      <c r="GB73" s="1">
        <f ca="1">VLOOKUP(GB51,'Static Data'!$AA$3:$AB$11,2,TRUE)</f>
        <v>1</v>
      </c>
      <c r="GC73" s="1">
        <f ca="1">VLOOKUP(GC51,'Static Data'!$AA$3:$AB$11,2,TRUE)</f>
        <v>1</v>
      </c>
      <c r="GD73" s="1">
        <f ca="1">VLOOKUP(GD51,'Static Data'!$AA$3:$AB$11,2,TRUE)</f>
        <v>1</v>
      </c>
      <c r="GE73" s="1">
        <f ca="1">VLOOKUP(GE51,'Static Data'!$AA$3:$AB$11,2,TRUE)</f>
        <v>1</v>
      </c>
      <c r="GF73" s="1">
        <f ca="1">VLOOKUP(GF51,'Static Data'!$AA$3:$AB$11,2,TRUE)</f>
        <v>1</v>
      </c>
      <c r="GG73" s="1">
        <f ca="1">VLOOKUP(GG51,'Static Data'!$AA$3:$AB$11,2,TRUE)</f>
        <v>1</v>
      </c>
      <c r="GH73" s="1">
        <f ca="1">VLOOKUP(GH51,'Static Data'!$AA$3:$AB$11,2,TRUE)</f>
        <v>1</v>
      </c>
      <c r="GI73" s="1">
        <f ca="1">VLOOKUP(GI51,'Static Data'!$AA$3:$AB$11,2,TRUE)</f>
        <v>1</v>
      </c>
      <c r="GJ73" s="1">
        <f ca="1">VLOOKUP(GJ51,'Static Data'!$AA$3:$AB$11,2,TRUE)</f>
        <v>1</v>
      </c>
      <c r="GK73" s="1">
        <f ca="1">VLOOKUP(GK51,'Static Data'!$AA$3:$AB$11,2,TRUE)</f>
        <v>1</v>
      </c>
      <c r="GL73" s="1">
        <f ca="1">VLOOKUP(GL51,'Static Data'!$AA$3:$AB$11,2,TRUE)</f>
        <v>1</v>
      </c>
      <c r="GM73" s="1">
        <f ca="1">VLOOKUP(GM51,'Static Data'!$AA$3:$AB$11,2,TRUE)</f>
        <v>1</v>
      </c>
      <c r="GN73" s="1">
        <f ca="1">VLOOKUP(GN51,'Static Data'!$AA$3:$AB$11,2,TRUE)</f>
        <v>1</v>
      </c>
      <c r="GO73" s="1">
        <f ca="1">VLOOKUP(GO51,'Static Data'!$AA$3:$AB$11,2,TRUE)</f>
        <v>1</v>
      </c>
      <c r="GP73" s="1">
        <f ca="1">VLOOKUP(GP51,'Static Data'!$AA$3:$AB$11,2,TRUE)</f>
        <v>1</v>
      </c>
      <c r="GQ73" s="1">
        <f ca="1">VLOOKUP(GQ51,'Static Data'!$AA$3:$AB$11,2,TRUE)</f>
        <v>1</v>
      </c>
      <c r="GR73" s="1">
        <f ca="1">VLOOKUP(GR51,'Static Data'!$AA$3:$AB$11,2,TRUE)</f>
        <v>1</v>
      </c>
      <c r="GS73" s="1">
        <f ca="1">VLOOKUP(GS51,'Static Data'!$AA$3:$AB$11,2,TRUE)</f>
        <v>1</v>
      </c>
      <c r="GT73" s="1">
        <f ca="1">VLOOKUP(GT51,'Static Data'!$AA$3:$AB$11,2,TRUE)</f>
        <v>1</v>
      </c>
      <c r="GU73" s="1">
        <f ca="1">VLOOKUP(GU51,'Static Data'!$AA$3:$AB$11,2,TRUE)</f>
        <v>1</v>
      </c>
    </row>
    <row r="74" spans="9:203">
      <c r="I74"/>
      <c r="J74"/>
      <c r="K74" s="93">
        <v>0</v>
      </c>
      <c r="L74" s="1">
        <f t="shared" si="204"/>
        <v>1</v>
      </c>
      <c r="M74" s="1">
        <f t="shared" si="39"/>
        <v>37</v>
      </c>
      <c r="N74" s="1" t="str">
        <f t="shared" si="205"/>
        <v>003567</v>
      </c>
      <c r="R74" s="90" t="str">
        <f t="shared" si="36"/>
        <v>673500</v>
      </c>
      <c r="T74" s="60">
        <f t="shared" si="23"/>
        <v>67</v>
      </c>
      <c r="U74" s="123">
        <f t="shared" ref="U74:U106" si="208">T74*SQRT(T74)-0.8</f>
        <v>547.61863571545427</v>
      </c>
      <c r="V74" s="62">
        <f t="shared" si="206"/>
        <v>33383</v>
      </c>
      <c r="W74" s="59">
        <f t="shared" si="207"/>
        <v>67</v>
      </c>
      <c r="BX74" s="1">
        <f ca="1">VLOOKUP(BX52,'Static Data'!$AA$3:$AB$11,2,TRUE)</f>
        <v>1</v>
      </c>
      <c r="BY74" s="1">
        <f ca="1">VLOOKUP(BY52,'Static Data'!$AA$3:$AB$11,2,TRUE)</f>
        <v>1</v>
      </c>
      <c r="BZ74" s="1">
        <f ca="1">VLOOKUP(BZ52,'Static Data'!$AA$3:$AB$11,2,TRUE)</f>
        <v>1</v>
      </c>
      <c r="CA74" s="1">
        <f ca="1">VLOOKUP(CA52,'Static Data'!$AA$3:$AB$11,2,TRUE)</f>
        <v>1</v>
      </c>
      <c r="CB74" s="1">
        <f ca="1">VLOOKUP(CB52,'Static Data'!$AA$3:$AB$11,2,TRUE)</f>
        <v>1</v>
      </c>
      <c r="CC74" s="1">
        <f ca="1">VLOOKUP(CC52,'Static Data'!$AA$3:$AB$11,2,TRUE)</f>
        <v>1</v>
      </c>
      <c r="CD74" s="1">
        <f ca="1">VLOOKUP(CD52,'Static Data'!$AA$3:$AB$11,2,TRUE)</f>
        <v>1</v>
      </c>
      <c r="CE74" s="1">
        <f ca="1">VLOOKUP(CE52,'Static Data'!$AA$3:$AB$11,2,TRUE)</f>
        <v>1</v>
      </c>
      <c r="CF74" s="1">
        <f ca="1">VLOOKUP(CF52,'Static Data'!$AA$3:$AB$11,2,TRUE)</f>
        <v>1</v>
      </c>
      <c r="CG74" s="1">
        <f ca="1">VLOOKUP(CG52,'Static Data'!$AA$3:$AB$11,2,TRUE)</f>
        <v>1</v>
      </c>
      <c r="CH74" s="1">
        <f ca="1">VLOOKUP(CH52,'Static Data'!$AA$3:$AB$11,2,TRUE)</f>
        <v>1</v>
      </c>
      <c r="CI74" s="1">
        <f ca="1">VLOOKUP(CI52,'Static Data'!$AA$3:$AB$11,2,TRUE)</f>
        <v>1</v>
      </c>
      <c r="CJ74" s="1">
        <f ca="1">VLOOKUP(CJ52,'Static Data'!$AA$3:$AB$11,2,TRUE)</f>
        <v>1</v>
      </c>
      <c r="CK74" s="1">
        <f ca="1">VLOOKUP(CK52,'Static Data'!$AA$3:$AB$11,2,TRUE)</f>
        <v>1</v>
      </c>
      <c r="CL74" s="1">
        <f ca="1">VLOOKUP(CL52,'Static Data'!$AA$3:$AB$11,2,TRUE)</f>
        <v>1</v>
      </c>
      <c r="CM74" s="1">
        <f ca="1">VLOOKUP(CM52,'Static Data'!$AA$3:$AB$11,2,TRUE)</f>
        <v>1</v>
      </c>
      <c r="CN74" s="1">
        <f ca="1">VLOOKUP(CN52,'Static Data'!$AA$3:$AB$11,2,TRUE)</f>
        <v>1</v>
      </c>
      <c r="CO74" s="1">
        <f ca="1">VLOOKUP(CO52,'Static Data'!$AA$3:$AB$11,2,TRUE)</f>
        <v>1</v>
      </c>
      <c r="CP74" s="1">
        <f ca="1">VLOOKUP(CP52,'Static Data'!$AA$3:$AB$11,2,TRUE)</f>
        <v>1</v>
      </c>
      <c r="CQ74" s="1">
        <f ca="1">VLOOKUP(CQ52,'Static Data'!$AA$3:$AB$11,2,TRUE)</f>
        <v>1</v>
      </c>
      <c r="CR74" s="1">
        <f ca="1">VLOOKUP(CR52,'Static Data'!$AA$3:$AB$11,2,TRUE)</f>
        <v>1</v>
      </c>
      <c r="CS74" s="1">
        <f ca="1">VLOOKUP(CS52,'Static Data'!$AA$3:$AB$11,2,TRUE)</f>
        <v>1</v>
      </c>
      <c r="CT74" s="1">
        <f ca="1">VLOOKUP(CT52,'Static Data'!$AA$3:$AB$11,2,TRUE)</f>
        <v>1</v>
      </c>
      <c r="CU74" s="1">
        <f ca="1">VLOOKUP(CU52,'Static Data'!$AA$3:$AB$11,2,TRUE)</f>
        <v>1</v>
      </c>
      <c r="CV74" s="1">
        <f ca="1">VLOOKUP(CV52,'Static Data'!$AA$3:$AB$11,2,TRUE)</f>
        <v>1</v>
      </c>
      <c r="CW74" s="1">
        <f ca="1">VLOOKUP(CW52,'Static Data'!$AA$3:$AB$11,2,TRUE)</f>
        <v>1</v>
      </c>
      <c r="CX74" s="1">
        <f ca="1">VLOOKUP(CX52,'Static Data'!$AA$3:$AB$11,2,TRUE)</f>
        <v>1</v>
      </c>
      <c r="CY74" s="1">
        <f ca="1">VLOOKUP(CY52,'Static Data'!$AA$3:$AB$11,2,TRUE)</f>
        <v>1</v>
      </c>
      <c r="CZ74" s="1">
        <f ca="1">VLOOKUP(CZ52,'Static Data'!$AA$3:$AB$11,2,TRUE)</f>
        <v>1</v>
      </c>
      <c r="DA74" s="1">
        <f ca="1">VLOOKUP(DA52,'Static Data'!$AA$3:$AB$11,2,TRUE)</f>
        <v>1</v>
      </c>
      <c r="DB74" s="1">
        <f ca="1">VLOOKUP(DB52,'Static Data'!$AA$3:$AB$11,2,TRUE)</f>
        <v>1</v>
      </c>
      <c r="DC74" s="1">
        <f ca="1">VLOOKUP(DC52,'Static Data'!$AA$3:$AB$11,2,TRUE)</f>
        <v>1</v>
      </c>
      <c r="DD74" s="1">
        <f ca="1">VLOOKUP(DD52,'Static Data'!$AA$3:$AB$11,2,TRUE)</f>
        <v>1</v>
      </c>
      <c r="DE74" s="1">
        <f ca="1">VLOOKUP(DE52,'Static Data'!$AA$3:$AB$11,2,TRUE)</f>
        <v>1</v>
      </c>
      <c r="DF74" s="1">
        <f ca="1">VLOOKUP(DF52,'Static Data'!$AA$3:$AB$11,2,TRUE)</f>
        <v>1</v>
      </c>
      <c r="DG74" s="1">
        <f ca="1">VLOOKUP(DG52,'Static Data'!$AA$3:$AB$11,2,TRUE)</f>
        <v>1</v>
      </c>
      <c r="DH74" s="1">
        <f ca="1">VLOOKUP(DH52,'Static Data'!$AA$3:$AB$11,2,TRUE)</f>
        <v>1</v>
      </c>
      <c r="DI74" s="1">
        <f ca="1">VLOOKUP(DI52,'Static Data'!$AA$3:$AB$11,2,TRUE)</f>
        <v>1</v>
      </c>
      <c r="DJ74" s="1">
        <f ca="1">VLOOKUP(DJ52,'Static Data'!$AA$3:$AB$11,2,TRUE)</f>
        <v>1</v>
      </c>
      <c r="DK74" s="1">
        <f ca="1">VLOOKUP(DK52,'Static Data'!$AA$3:$AB$11,2,TRUE)</f>
        <v>1</v>
      </c>
      <c r="DL74" s="1">
        <f ca="1">VLOOKUP(DL52,'Static Data'!$AA$3:$AB$11,2,TRUE)</f>
        <v>1</v>
      </c>
      <c r="DM74" s="1">
        <f ca="1">VLOOKUP(DM52,'Static Data'!$AA$3:$AB$11,2,TRUE)</f>
        <v>1</v>
      </c>
      <c r="DN74" s="1">
        <f ca="1">VLOOKUP(DN52,'Static Data'!$AA$3:$AB$11,2,TRUE)</f>
        <v>1</v>
      </c>
      <c r="DO74" s="1">
        <f ca="1">VLOOKUP(DO52,'Static Data'!$AA$3:$AB$11,2,TRUE)</f>
        <v>1</v>
      </c>
      <c r="DP74" s="1">
        <f ca="1">VLOOKUP(DP52,'Static Data'!$AA$3:$AB$11,2,TRUE)</f>
        <v>1</v>
      </c>
      <c r="DQ74" s="1">
        <f ca="1">VLOOKUP(DQ52,'Static Data'!$AA$3:$AB$11,2,TRUE)</f>
        <v>1</v>
      </c>
      <c r="DR74" s="1">
        <f ca="1">VLOOKUP(DR52,'Static Data'!$AA$3:$AB$11,2,TRUE)</f>
        <v>1</v>
      </c>
      <c r="DS74" s="1">
        <f ca="1">VLOOKUP(DS52,'Static Data'!$AA$3:$AB$11,2,TRUE)</f>
        <v>1</v>
      </c>
      <c r="DT74" s="1">
        <f ca="1">VLOOKUP(DT52,'Static Data'!$AA$3:$AB$11,2,TRUE)</f>
        <v>1</v>
      </c>
      <c r="DU74" s="1">
        <f ca="1">VLOOKUP(DU52,'Static Data'!$AA$3:$AB$11,2,TRUE)</f>
        <v>1</v>
      </c>
      <c r="DV74" s="1">
        <f ca="1">VLOOKUP(DV52,'Static Data'!$AA$3:$AB$11,2,TRUE)</f>
        <v>1</v>
      </c>
      <c r="DW74" s="1">
        <f ca="1">VLOOKUP(DW52,'Static Data'!$AA$3:$AB$11,2,TRUE)</f>
        <v>1</v>
      </c>
      <c r="DX74" s="1">
        <f ca="1">VLOOKUP(DX52,'Static Data'!$AA$3:$AB$11,2,TRUE)</f>
        <v>1</v>
      </c>
      <c r="DY74" s="1">
        <f ca="1">VLOOKUP(DY52,'Static Data'!$AA$3:$AB$11,2,TRUE)</f>
        <v>1</v>
      </c>
      <c r="DZ74" s="1">
        <f ca="1">VLOOKUP(DZ52,'Static Data'!$AA$3:$AB$11,2,TRUE)</f>
        <v>1</v>
      </c>
      <c r="EA74" s="1">
        <f ca="1">VLOOKUP(EA52,'Static Data'!$AA$3:$AB$11,2,TRUE)</f>
        <v>1</v>
      </c>
      <c r="EB74" s="1">
        <f ca="1">VLOOKUP(EB52,'Static Data'!$AA$3:$AB$11,2,TRUE)</f>
        <v>1</v>
      </c>
      <c r="EC74" s="1">
        <f ca="1">VLOOKUP(EC52,'Static Data'!$AA$3:$AB$11,2,TRUE)</f>
        <v>1</v>
      </c>
      <c r="ED74" s="1">
        <f ca="1">VLOOKUP(ED52,'Static Data'!$AA$3:$AB$11,2,TRUE)</f>
        <v>1</v>
      </c>
      <c r="EE74" s="1">
        <f ca="1">VLOOKUP(EE52,'Static Data'!$AA$3:$AB$11,2,TRUE)</f>
        <v>1</v>
      </c>
      <c r="EF74" s="1">
        <f ca="1">VLOOKUP(EF52,'Static Data'!$AA$3:$AB$11,2,TRUE)</f>
        <v>1</v>
      </c>
      <c r="EG74" s="1">
        <f ca="1">VLOOKUP(EG52,'Static Data'!$AA$3:$AB$11,2,TRUE)</f>
        <v>1</v>
      </c>
      <c r="EH74" s="1">
        <f ca="1">VLOOKUP(EH52,'Static Data'!$AA$3:$AB$11,2,TRUE)</f>
        <v>1</v>
      </c>
      <c r="EI74" s="1">
        <f ca="1">VLOOKUP(EI52,'Static Data'!$AA$3:$AB$11,2,TRUE)</f>
        <v>1</v>
      </c>
      <c r="EJ74" s="1">
        <f ca="1">VLOOKUP(EJ52,'Static Data'!$AA$3:$AB$11,2,TRUE)</f>
        <v>1</v>
      </c>
      <c r="EK74" s="1">
        <f ca="1">VLOOKUP(EK52,'Static Data'!$AA$3:$AB$11,2,TRUE)</f>
        <v>1</v>
      </c>
      <c r="EL74" s="1">
        <f ca="1">VLOOKUP(EL52,'Static Data'!$AA$3:$AB$11,2,TRUE)</f>
        <v>1</v>
      </c>
      <c r="EM74" s="1">
        <f ca="1">VLOOKUP(EM52,'Static Data'!$AA$3:$AB$11,2,TRUE)</f>
        <v>1</v>
      </c>
      <c r="EN74" s="1">
        <f ca="1">VLOOKUP(EN52,'Static Data'!$AA$3:$AB$11,2,TRUE)</f>
        <v>1</v>
      </c>
      <c r="EO74" s="1">
        <f ca="1">VLOOKUP(EO52,'Static Data'!$AA$3:$AB$11,2,TRUE)</f>
        <v>1</v>
      </c>
      <c r="EP74" s="1">
        <f ca="1">VLOOKUP(EP52,'Static Data'!$AA$3:$AB$11,2,TRUE)</f>
        <v>1</v>
      </c>
      <c r="EQ74" s="1">
        <f ca="1">VLOOKUP(EQ52,'Static Data'!$AA$3:$AB$11,2,TRUE)</f>
        <v>1</v>
      </c>
      <c r="ER74" s="1">
        <f ca="1">VLOOKUP(ER52,'Static Data'!$AA$3:$AB$11,2,TRUE)</f>
        <v>1</v>
      </c>
      <c r="ES74" s="1">
        <f ca="1">VLOOKUP(ES52,'Static Data'!$AA$3:$AB$11,2,TRUE)</f>
        <v>1</v>
      </c>
      <c r="ET74" s="1">
        <f ca="1">VLOOKUP(ET52,'Static Data'!$AA$3:$AB$11,2,TRUE)</f>
        <v>1</v>
      </c>
      <c r="EU74" s="1">
        <f ca="1">VLOOKUP(EU52,'Static Data'!$AA$3:$AB$11,2,TRUE)</f>
        <v>1</v>
      </c>
      <c r="EV74" s="1">
        <f ca="1">VLOOKUP(EV52,'Static Data'!$AA$3:$AB$11,2,TRUE)</f>
        <v>1</v>
      </c>
      <c r="EW74" s="1">
        <f ca="1">VLOOKUP(EW52,'Static Data'!$AA$3:$AB$11,2,TRUE)</f>
        <v>1</v>
      </c>
      <c r="EX74" s="1">
        <f ca="1">VLOOKUP(EX52,'Static Data'!$AA$3:$AB$11,2,TRUE)</f>
        <v>1</v>
      </c>
      <c r="EY74" s="1">
        <f ca="1">VLOOKUP(EY52,'Static Data'!$AA$3:$AB$11,2,TRUE)</f>
        <v>1</v>
      </c>
      <c r="EZ74" s="1">
        <f ca="1">VLOOKUP(EZ52,'Static Data'!$AA$3:$AB$11,2,TRUE)</f>
        <v>1</v>
      </c>
      <c r="FA74" s="1">
        <f ca="1">VLOOKUP(FA52,'Static Data'!$AA$3:$AB$11,2,TRUE)</f>
        <v>1</v>
      </c>
      <c r="FB74" s="1">
        <f ca="1">VLOOKUP(FB52,'Static Data'!$AA$3:$AB$11,2,TRUE)</f>
        <v>1</v>
      </c>
      <c r="FC74" s="1">
        <f ca="1">VLOOKUP(FC52,'Static Data'!$AA$3:$AB$11,2,TRUE)</f>
        <v>1</v>
      </c>
      <c r="FD74" s="1">
        <f ca="1">VLOOKUP(FD52,'Static Data'!$AA$3:$AB$11,2,TRUE)</f>
        <v>1</v>
      </c>
      <c r="FE74" s="1">
        <f ca="1">VLOOKUP(FE52,'Static Data'!$AA$3:$AB$11,2,TRUE)</f>
        <v>1</v>
      </c>
      <c r="FF74" s="1">
        <f ca="1">VLOOKUP(FF52,'Static Data'!$AA$3:$AB$11,2,TRUE)</f>
        <v>1</v>
      </c>
      <c r="FG74" s="1">
        <f ca="1">VLOOKUP(FG52,'Static Data'!$AA$3:$AB$11,2,TRUE)</f>
        <v>1</v>
      </c>
      <c r="FH74" s="1">
        <f ca="1">VLOOKUP(FH52,'Static Data'!$AA$3:$AB$11,2,TRUE)</f>
        <v>1</v>
      </c>
      <c r="FI74" s="1">
        <f ca="1">VLOOKUP(FI52,'Static Data'!$AA$3:$AB$11,2,TRUE)</f>
        <v>1</v>
      </c>
      <c r="FJ74" s="1">
        <f ca="1">VLOOKUP(FJ52,'Static Data'!$AA$3:$AB$11,2,TRUE)</f>
        <v>1</v>
      </c>
      <c r="FK74" s="1">
        <f ca="1">VLOOKUP(FK52,'Static Data'!$AA$3:$AB$11,2,TRUE)</f>
        <v>1</v>
      </c>
      <c r="FL74" s="1">
        <f ca="1">VLOOKUP(FL52,'Static Data'!$AA$3:$AB$11,2,TRUE)</f>
        <v>1</v>
      </c>
      <c r="FM74" s="1">
        <f ca="1">VLOOKUP(FM52,'Static Data'!$AA$3:$AB$11,2,TRUE)</f>
        <v>1</v>
      </c>
      <c r="FN74" s="1">
        <f ca="1">VLOOKUP(FN52,'Static Data'!$AA$3:$AB$11,2,TRUE)</f>
        <v>1</v>
      </c>
      <c r="FO74" s="1">
        <f ca="1">VLOOKUP(FO52,'Static Data'!$AA$3:$AB$11,2,TRUE)</f>
        <v>1</v>
      </c>
      <c r="FP74" s="1">
        <f ca="1">VLOOKUP(FP52,'Static Data'!$AA$3:$AB$11,2,TRUE)</f>
        <v>1</v>
      </c>
      <c r="FQ74" s="1">
        <f ca="1">VLOOKUP(FQ52,'Static Data'!$AA$3:$AB$11,2,TRUE)</f>
        <v>1</v>
      </c>
      <c r="FR74" s="1">
        <f ca="1">VLOOKUP(FR52,'Static Data'!$AA$3:$AB$11,2,TRUE)</f>
        <v>1</v>
      </c>
      <c r="FS74" s="1">
        <f ca="1">VLOOKUP(FS52,'Static Data'!$AA$3:$AB$11,2,TRUE)</f>
        <v>1</v>
      </c>
      <c r="FT74" s="1">
        <f ca="1">VLOOKUP(FT52,'Static Data'!$AA$3:$AB$11,2,TRUE)</f>
        <v>1</v>
      </c>
      <c r="FU74" s="1">
        <f ca="1">VLOOKUP(FU52,'Static Data'!$AA$3:$AB$11,2,TRUE)</f>
        <v>1</v>
      </c>
      <c r="FV74" s="1">
        <f ca="1">VLOOKUP(FV52,'Static Data'!$AA$3:$AB$11,2,TRUE)</f>
        <v>1</v>
      </c>
      <c r="FW74" s="1">
        <f ca="1">VLOOKUP(FW52,'Static Data'!$AA$3:$AB$11,2,TRUE)</f>
        <v>1</v>
      </c>
      <c r="FX74" s="1">
        <f ca="1">VLOOKUP(FX52,'Static Data'!$AA$3:$AB$11,2,TRUE)</f>
        <v>1</v>
      </c>
      <c r="FY74" s="1">
        <f ca="1">VLOOKUP(FY52,'Static Data'!$AA$3:$AB$11,2,TRUE)</f>
        <v>1</v>
      </c>
      <c r="FZ74" s="1">
        <f ca="1">VLOOKUP(FZ52,'Static Data'!$AA$3:$AB$11,2,TRUE)</f>
        <v>1</v>
      </c>
      <c r="GA74" s="1">
        <f ca="1">VLOOKUP(GA52,'Static Data'!$AA$3:$AB$11,2,TRUE)</f>
        <v>1</v>
      </c>
      <c r="GB74" s="1">
        <f ca="1">VLOOKUP(GB52,'Static Data'!$AA$3:$AB$11,2,TRUE)</f>
        <v>1</v>
      </c>
      <c r="GC74" s="1">
        <f ca="1">VLOOKUP(GC52,'Static Data'!$AA$3:$AB$11,2,TRUE)</f>
        <v>1</v>
      </c>
      <c r="GD74" s="1">
        <f ca="1">VLOOKUP(GD52,'Static Data'!$AA$3:$AB$11,2,TRUE)</f>
        <v>1</v>
      </c>
      <c r="GE74" s="1">
        <f ca="1">VLOOKUP(GE52,'Static Data'!$AA$3:$AB$11,2,TRUE)</f>
        <v>1</v>
      </c>
      <c r="GF74" s="1">
        <f ca="1">VLOOKUP(GF52,'Static Data'!$AA$3:$AB$11,2,TRUE)</f>
        <v>1</v>
      </c>
      <c r="GG74" s="1">
        <f ca="1">VLOOKUP(GG52,'Static Data'!$AA$3:$AB$11,2,TRUE)</f>
        <v>1</v>
      </c>
      <c r="GH74" s="1">
        <f ca="1">VLOOKUP(GH52,'Static Data'!$AA$3:$AB$11,2,TRUE)</f>
        <v>1</v>
      </c>
      <c r="GI74" s="1">
        <f ca="1">VLOOKUP(GI52,'Static Data'!$AA$3:$AB$11,2,TRUE)</f>
        <v>1</v>
      </c>
      <c r="GJ74" s="1">
        <f ca="1">VLOOKUP(GJ52,'Static Data'!$AA$3:$AB$11,2,TRUE)</f>
        <v>1</v>
      </c>
      <c r="GK74" s="1">
        <f ca="1">VLOOKUP(GK52,'Static Data'!$AA$3:$AB$11,2,TRUE)</f>
        <v>1</v>
      </c>
      <c r="GL74" s="1">
        <f ca="1">VLOOKUP(GL52,'Static Data'!$AA$3:$AB$11,2,TRUE)</f>
        <v>1</v>
      </c>
      <c r="GM74" s="1">
        <f ca="1">VLOOKUP(GM52,'Static Data'!$AA$3:$AB$11,2,TRUE)</f>
        <v>1</v>
      </c>
      <c r="GN74" s="1">
        <f ca="1">VLOOKUP(GN52,'Static Data'!$AA$3:$AB$11,2,TRUE)</f>
        <v>1</v>
      </c>
      <c r="GO74" s="1">
        <f ca="1">VLOOKUP(GO52,'Static Data'!$AA$3:$AB$11,2,TRUE)</f>
        <v>1</v>
      </c>
      <c r="GP74" s="1">
        <f ca="1">VLOOKUP(GP52,'Static Data'!$AA$3:$AB$11,2,TRUE)</f>
        <v>1</v>
      </c>
      <c r="GQ74" s="1">
        <f ca="1">VLOOKUP(GQ52,'Static Data'!$AA$3:$AB$11,2,TRUE)</f>
        <v>1</v>
      </c>
      <c r="GR74" s="1">
        <f ca="1">VLOOKUP(GR52,'Static Data'!$AA$3:$AB$11,2,TRUE)</f>
        <v>1</v>
      </c>
      <c r="GS74" s="1">
        <f ca="1">VLOOKUP(GS52,'Static Data'!$AA$3:$AB$11,2,TRUE)</f>
        <v>1</v>
      </c>
      <c r="GT74" s="1">
        <f ca="1">VLOOKUP(GT52,'Static Data'!$AA$3:$AB$11,2,TRUE)</f>
        <v>1</v>
      </c>
      <c r="GU74" s="1">
        <f ca="1">VLOOKUP(GU52,'Static Data'!$AA$3:$AB$11,2,TRUE)</f>
        <v>1</v>
      </c>
    </row>
    <row r="75" spans="9:203">
      <c r="I75"/>
      <c r="J75"/>
      <c r="K75" s="93">
        <v>0</v>
      </c>
      <c r="L75" s="1">
        <f t="shared" si="204"/>
        <v>0</v>
      </c>
      <c r="M75" s="1">
        <f t="shared" si="39"/>
        <v>38</v>
      </c>
      <c r="N75" s="1" t="str">
        <f t="shared" si="205"/>
        <v>003797</v>
      </c>
      <c r="R75" s="90" t="str">
        <f t="shared" si="36"/>
        <v>973700</v>
      </c>
      <c r="T75" s="60">
        <f t="shared" si="23"/>
        <v>68</v>
      </c>
      <c r="U75" s="123">
        <f t="shared" si="208"/>
        <v>559.94236508400184</v>
      </c>
      <c r="V75" s="62">
        <f t="shared" si="206"/>
        <v>34134</v>
      </c>
      <c r="W75" s="59">
        <f t="shared" si="207"/>
        <v>68</v>
      </c>
      <c r="BX75" s="1">
        <f ca="1">VLOOKUP(BX53,'Static Data'!$AA$3:$AB$11,2,TRUE)</f>
        <v>1</v>
      </c>
      <c r="BY75" s="1">
        <f ca="1">VLOOKUP(BY53,'Static Data'!$AA$3:$AB$11,2,TRUE)</f>
        <v>1</v>
      </c>
      <c r="BZ75" s="1">
        <f ca="1">VLOOKUP(BZ53,'Static Data'!$AA$3:$AB$11,2,TRUE)</f>
        <v>1</v>
      </c>
      <c r="CA75" s="1">
        <f ca="1">VLOOKUP(CA53,'Static Data'!$AA$3:$AB$11,2,TRUE)</f>
        <v>1</v>
      </c>
      <c r="CB75" s="1">
        <f ca="1">VLOOKUP(CB53,'Static Data'!$AA$3:$AB$11,2,TRUE)</f>
        <v>1</v>
      </c>
      <c r="CC75" s="1">
        <f ca="1">VLOOKUP(CC53,'Static Data'!$AA$3:$AB$11,2,TRUE)</f>
        <v>1</v>
      </c>
      <c r="CD75" s="1">
        <f ca="1">VLOOKUP(CD53,'Static Data'!$AA$3:$AB$11,2,TRUE)</f>
        <v>1</v>
      </c>
      <c r="CE75" s="1">
        <f ca="1">VLOOKUP(CE53,'Static Data'!$AA$3:$AB$11,2,TRUE)</f>
        <v>1</v>
      </c>
      <c r="CF75" s="1">
        <f ca="1">VLOOKUP(CF53,'Static Data'!$AA$3:$AB$11,2,TRUE)</f>
        <v>1</v>
      </c>
      <c r="CG75" s="1">
        <f ca="1">VLOOKUP(CG53,'Static Data'!$AA$3:$AB$11,2,TRUE)</f>
        <v>1</v>
      </c>
      <c r="CH75" s="1">
        <f ca="1">VLOOKUP(CH53,'Static Data'!$AA$3:$AB$11,2,TRUE)</f>
        <v>1</v>
      </c>
      <c r="CI75" s="1">
        <f ca="1">VLOOKUP(CI53,'Static Data'!$AA$3:$AB$11,2,TRUE)</f>
        <v>1</v>
      </c>
      <c r="CJ75" s="1">
        <f ca="1">VLOOKUP(CJ53,'Static Data'!$AA$3:$AB$11,2,TRUE)</f>
        <v>1</v>
      </c>
      <c r="CK75" s="1">
        <f ca="1">VLOOKUP(CK53,'Static Data'!$AA$3:$AB$11,2,TRUE)</f>
        <v>1</v>
      </c>
      <c r="CL75" s="1">
        <f ca="1">VLOOKUP(CL53,'Static Data'!$AA$3:$AB$11,2,TRUE)</f>
        <v>1</v>
      </c>
      <c r="CM75" s="1">
        <f ca="1">VLOOKUP(CM53,'Static Data'!$AA$3:$AB$11,2,TRUE)</f>
        <v>1</v>
      </c>
      <c r="CN75" s="1">
        <f ca="1">VLOOKUP(CN53,'Static Data'!$AA$3:$AB$11,2,TRUE)</f>
        <v>1</v>
      </c>
      <c r="CO75" s="1">
        <f ca="1">VLOOKUP(CO53,'Static Data'!$AA$3:$AB$11,2,TRUE)</f>
        <v>1</v>
      </c>
      <c r="CP75" s="1">
        <f ca="1">VLOOKUP(CP53,'Static Data'!$AA$3:$AB$11,2,TRUE)</f>
        <v>1</v>
      </c>
      <c r="CQ75" s="1">
        <f ca="1">VLOOKUP(CQ53,'Static Data'!$AA$3:$AB$11,2,TRUE)</f>
        <v>1</v>
      </c>
      <c r="CR75" s="1">
        <f ca="1">VLOOKUP(CR53,'Static Data'!$AA$3:$AB$11,2,TRUE)</f>
        <v>1</v>
      </c>
      <c r="CS75" s="1">
        <f ca="1">VLOOKUP(CS53,'Static Data'!$AA$3:$AB$11,2,TRUE)</f>
        <v>1</v>
      </c>
      <c r="CT75" s="1">
        <f ca="1">VLOOKUP(CT53,'Static Data'!$AA$3:$AB$11,2,TRUE)</f>
        <v>1</v>
      </c>
      <c r="CU75" s="1">
        <f ca="1">VLOOKUP(CU53,'Static Data'!$AA$3:$AB$11,2,TRUE)</f>
        <v>1</v>
      </c>
      <c r="CV75" s="1">
        <f ca="1">VLOOKUP(CV53,'Static Data'!$AA$3:$AB$11,2,TRUE)</f>
        <v>1</v>
      </c>
      <c r="CW75" s="1">
        <f ca="1">VLOOKUP(CW53,'Static Data'!$AA$3:$AB$11,2,TRUE)</f>
        <v>1</v>
      </c>
      <c r="CX75" s="1">
        <f ca="1">VLOOKUP(CX53,'Static Data'!$AA$3:$AB$11,2,TRUE)</f>
        <v>1</v>
      </c>
      <c r="CY75" s="1">
        <f ca="1">VLOOKUP(CY53,'Static Data'!$AA$3:$AB$11,2,TRUE)</f>
        <v>1</v>
      </c>
      <c r="CZ75" s="1">
        <f ca="1">VLOOKUP(CZ53,'Static Data'!$AA$3:$AB$11,2,TRUE)</f>
        <v>1</v>
      </c>
      <c r="DA75" s="1">
        <f ca="1">VLOOKUP(DA53,'Static Data'!$AA$3:$AB$11,2,TRUE)</f>
        <v>1</v>
      </c>
      <c r="DB75" s="1">
        <f ca="1">VLOOKUP(DB53,'Static Data'!$AA$3:$AB$11,2,TRUE)</f>
        <v>1</v>
      </c>
      <c r="DC75" s="1">
        <f ca="1">VLOOKUP(DC53,'Static Data'!$AA$3:$AB$11,2,TRUE)</f>
        <v>1</v>
      </c>
      <c r="DD75" s="1">
        <f ca="1">VLOOKUP(DD53,'Static Data'!$AA$3:$AB$11,2,TRUE)</f>
        <v>1</v>
      </c>
      <c r="DE75" s="1">
        <f ca="1">VLOOKUP(DE53,'Static Data'!$AA$3:$AB$11,2,TRUE)</f>
        <v>1</v>
      </c>
      <c r="DF75" s="1">
        <f ca="1">VLOOKUP(DF53,'Static Data'!$AA$3:$AB$11,2,TRUE)</f>
        <v>1</v>
      </c>
      <c r="DG75" s="1">
        <f ca="1">VLOOKUP(DG53,'Static Data'!$AA$3:$AB$11,2,TRUE)</f>
        <v>1</v>
      </c>
      <c r="DH75" s="1">
        <f ca="1">VLOOKUP(DH53,'Static Data'!$AA$3:$AB$11,2,TRUE)</f>
        <v>1</v>
      </c>
      <c r="DI75" s="1">
        <f ca="1">VLOOKUP(DI53,'Static Data'!$AA$3:$AB$11,2,TRUE)</f>
        <v>1</v>
      </c>
      <c r="DJ75" s="1">
        <f ca="1">VLOOKUP(DJ53,'Static Data'!$AA$3:$AB$11,2,TRUE)</f>
        <v>1</v>
      </c>
      <c r="DK75" s="1">
        <f ca="1">VLOOKUP(DK53,'Static Data'!$AA$3:$AB$11,2,TRUE)</f>
        <v>1</v>
      </c>
      <c r="DL75" s="1">
        <f ca="1">VLOOKUP(DL53,'Static Data'!$AA$3:$AB$11,2,TRUE)</f>
        <v>1</v>
      </c>
      <c r="DM75" s="1">
        <f ca="1">VLOOKUP(DM53,'Static Data'!$AA$3:$AB$11,2,TRUE)</f>
        <v>1</v>
      </c>
      <c r="DN75" s="1">
        <f ca="1">VLOOKUP(DN53,'Static Data'!$AA$3:$AB$11,2,TRUE)</f>
        <v>1</v>
      </c>
      <c r="DO75" s="1">
        <f ca="1">VLOOKUP(DO53,'Static Data'!$AA$3:$AB$11,2,TRUE)</f>
        <v>1</v>
      </c>
      <c r="DP75" s="1">
        <f ca="1">VLOOKUP(DP53,'Static Data'!$AA$3:$AB$11,2,TRUE)</f>
        <v>1</v>
      </c>
      <c r="DQ75" s="1">
        <f ca="1">VLOOKUP(DQ53,'Static Data'!$AA$3:$AB$11,2,TRUE)</f>
        <v>1</v>
      </c>
      <c r="DR75" s="1">
        <f ca="1">VLOOKUP(DR53,'Static Data'!$AA$3:$AB$11,2,TRUE)</f>
        <v>1</v>
      </c>
      <c r="DS75" s="1">
        <f ca="1">VLOOKUP(DS53,'Static Data'!$AA$3:$AB$11,2,TRUE)</f>
        <v>1</v>
      </c>
      <c r="DT75" s="1">
        <f ca="1">VLOOKUP(DT53,'Static Data'!$AA$3:$AB$11,2,TRUE)</f>
        <v>1</v>
      </c>
      <c r="DU75" s="1">
        <f ca="1">VLOOKUP(DU53,'Static Data'!$AA$3:$AB$11,2,TRUE)</f>
        <v>1</v>
      </c>
      <c r="DV75" s="1">
        <f ca="1">VLOOKUP(DV53,'Static Data'!$AA$3:$AB$11,2,TRUE)</f>
        <v>1</v>
      </c>
      <c r="DW75" s="1">
        <f ca="1">VLOOKUP(DW53,'Static Data'!$AA$3:$AB$11,2,TRUE)</f>
        <v>1</v>
      </c>
      <c r="DX75" s="1">
        <f ca="1">VLOOKUP(DX53,'Static Data'!$AA$3:$AB$11,2,TRUE)</f>
        <v>1</v>
      </c>
      <c r="DY75" s="1">
        <f ca="1">VLOOKUP(DY53,'Static Data'!$AA$3:$AB$11,2,TRUE)</f>
        <v>1</v>
      </c>
      <c r="DZ75" s="1">
        <f ca="1">VLOOKUP(DZ53,'Static Data'!$AA$3:$AB$11,2,TRUE)</f>
        <v>1</v>
      </c>
      <c r="EA75" s="1">
        <f ca="1">VLOOKUP(EA53,'Static Data'!$AA$3:$AB$11,2,TRUE)</f>
        <v>1</v>
      </c>
      <c r="EB75" s="1">
        <f ca="1">VLOOKUP(EB53,'Static Data'!$AA$3:$AB$11,2,TRUE)</f>
        <v>1</v>
      </c>
      <c r="EC75" s="1">
        <f ca="1">VLOOKUP(EC53,'Static Data'!$AA$3:$AB$11,2,TRUE)</f>
        <v>1</v>
      </c>
      <c r="ED75" s="1">
        <f ca="1">VLOOKUP(ED53,'Static Data'!$AA$3:$AB$11,2,TRUE)</f>
        <v>1</v>
      </c>
      <c r="EE75" s="1">
        <f ca="1">VLOOKUP(EE53,'Static Data'!$AA$3:$AB$11,2,TRUE)</f>
        <v>1</v>
      </c>
      <c r="EF75" s="1">
        <f ca="1">VLOOKUP(EF53,'Static Data'!$AA$3:$AB$11,2,TRUE)</f>
        <v>1</v>
      </c>
      <c r="EG75" s="1">
        <f ca="1">VLOOKUP(EG53,'Static Data'!$AA$3:$AB$11,2,TRUE)</f>
        <v>1</v>
      </c>
      <c r="EH75" s="1">
        <f ca="1">VLOOKUP(EH53,'Static Data'!$AA$3:$AB$11,2,TRUE)</f>
        <v>1</v>
      </c>
      <c r="EI75" s="1">
        <f ca="1">VLOOKUP(EI53,'Static Data'!$AA$3:$AB$11,2,TRUE)</f>
        <v>1</v>
      </c>
      <c r="EJ75" s="1">
        <f ca="1">VLOOKUP(EJ53,'Static Data'!$AA$3:$AB$11,2,TRUE)</f>
        <v>1</v>
      </c>
      <c r="EK75" s="1">
        <f ca="1">VLOOKUP(EK53,'Static Data'!$AA$3:$AB$11,2,TRUE)</f>
        <v>1</v>
      </c>
      <c r="EL75" s="1">
        <f ca="1">VLOOKUP(EL53,'Static Data'!$AA$3:$AB$11,2,TRUE)</f>
        <v>1</v>
      </c>
      <c r="EM75" s="1">
        <f ca="1">VLOOKUP(EM53,'Static Data'!$AA$3:$AB$11,2,TRUE)</f>
        <v>1</v>
      </c>
      <c r="EN75" s="1">
        <f ca="1">VLOOKUP(EN53,'Static Data'!$AA$3:$AB$11,2,TRUE)</f>
        <v>1</v>
      </c>
      <c r="EO75" s="1">
        <f ca="1">VLOOKUP(EO53,'Static Data'!$AA$3:$AB$11,2,TRUE)</f>
        <v>1</v>
      </c>
      <c r="EP75" s="1">
        <f ca="1">VLOOKUP(EP53,'Static Data'!$AA$3:$AB$11,2,TRUE)</f>
        <v>1</v>
      </c>
      <c r="EQ75" s="1">
        <f ca="1">VLOOKUP(EQ53,'Static Data'!$AA$3:$AB$11,2,TRUE)</f>
        <v>1</v>
      </c>
      <c r="ER75" s="1">
        <f ca="1">VLOOKUP(ER53,'Static Data'!$AA$3:$AB$11,2,TRUE)</f>
        <v>1</v>
      </c>
      <c r="ES75" s="1">
        <f ca="1">VLOOKUP(ES53,'Static Data'!$AA$3:$AB$11,2,TRUE)</f>
        <v>1</v>
      </c>
      <c r="ET75" s="1">
        <f ca="1">VLOOKUP(ET53,'Static Data'!$AA$3:$AB$11,2,TRUE)</f>
        <v>1</v>
      </c>
      <c r="EU75" s="1">
        <f ca="1">VLOOKUP(EU53,'Static Data'!$AA$3:$AB$11,2,TRUE)</f>
        <v>1</v>
      </c>
      <c r="EV75" s="1">
        <f ca="1">VLOOKUP(EV53,'Static Data'!$AA$3:$AB$11,2,TRUE)</f>
        <v>1</v>
      </c>
      <c r="EW75" s="1">
        <f ca="1">VLOOKUP(EW53,'Static Data'!$AA$3:$AB$11,2,TRUE)</f>
        <v>1</v>
      </c>
      <c r="EX75" s="1">
        <f ca="1">VLOOKUP(EX53,'Static Data'!$AA$3:$AB$11,2,TRUE)</f>
        <v>1</v>
      </c>
      <c r="EY75" s="1">
        <f ca="1">VLOOKUP(EY53,'Static Data'!$AA$3:$AB$11,2,TRUE)</f>
        <v>1</v>
      </c>
      <c r="EZ75" s="1">
        <f ca="1">VLOOKUP(EZ53,'Static Data'!$AA$3:$AB$11,2,TRUE)</f>
        <v>1</v>
      </c>
      <c r="FA75" s="1">
        <f ca="1">VLOOKUP(FA53,'Static Data'!$AA$3:$AB$11,2,TRUE)</f>
        <v>1</v>
      </c>
      <c r="FB75" s="1">
        <f ca="1">VLOOKUP(FB53,'Static Data'!$AA$3:$AB$11,2,TRUE)</f>
        <v>1</v>
      </c>
      <c r="FC75" s="1">
        <f ca="1">VLOOKUP(FC53,'Static Data'!$AA$3:$AB$11,2,TRUE)</f>
        <v>1</v>
      </c>
      <c r="FD75" s="1">
        <f ca="1">VLOOKUP(FD53,'Static Data'!$AA$3:$AB$11,2,TRUE)</f>
        <v>1</v>
      </c>
      <c r="FE75" s="1">
        <f ca="1">VLOOKUP(FE53,'Static Data'!$AA$3:$AB$11,2,TRUE)</f>
        <v>1</v>
      </c>
      <c r="FF75" s="1">
        <f ca="1">VLOOKUP(FF53,'Static Data'!$AA$3:$AB$11,2,TRUE)</f>
        <v>1</v>
      </c>
      <c r="FG75" s="1">
        <f ca="1">VLOOKUP(FG53,'Static Data'!$AA$3:$AB$11,2,TRUE)</f>
        <v>1</v>
      </c>
      <c r="FH75" s="1">
        <f ca="1">VLOOKUP(FH53,'Static Data'!$AA$3:$AB$11,2,TRUE)</f>
        <v>1</v>
      </c>
      <c r="FI75" s="1">
        <f ca="1">VLOOKUP(FI53,'Static Data'!$AA$3:$AB$11,2,TRUE)</f>
        <v>1</v>
      </c>
      <c r="FJ75" s="1">
        <f ca="1">VLOOKUP(FJ53,'Static Data'!$AA$3:$AB$11,2,TRUE)</f>
        <v>1</v>
      </c>
      <c r="FK75" s="1">
        <f ca="1">VLOOKUP(FK53,'Static Data'!$AA$3:$AB$11,2,TRUE)</f>
        <v>1</v>
      </c>
      <c r="FL75" s="1">
        <f ca="1">VLOOKUP(FL53,'Static Data'!$AA$3:$AB$11,2,TRUE)</f>
        <v>1</v>
      </c>
      <c r="FM75" s="1">
        <f ca="1">VLOOKUP(FM53,'Static Data'!$AA$3:$AB$11,2,TRUE)</f>
        <v>1</v>
      </c>
      <c r="FN75" s="1">
        <f ca="1">VLOOKUP(FN53,'Static Data'!$AA$3:$AB$11,2,TRUE)</f>
        <v>1</v>
      </c>
      <c r="FO75" s="1">
        <f ca="1">VLOOKUP(FO53,'Static Data'!$AA$3:$AB$11,2,TRUE)</f>
        <v>1</v>
      </c>
      <c r="FP75" s="1">
        <f ca="1">VLOOKUP(FP53,'Static Data'!$AA$3:$AB$11,2,TRUE)</f>
        <v>1</v>
      </c>
      <c r="FQ75" s="1">
        <f ca="1">VLOOKUP(FQ53,'Static Data'!$AA$3:$AB$11,2,TRUE)</f>
        <v>1</v>
      </c>
      <c r="FR75" s="1">
        <f ca="1">VLOOKUP(FR53,'Static Data'!$AA$3:$AB$11,2,TRUE)</f>
        <v>1</v>
      </c>
      <c r="FS75" s="1">
        <f ca="1">VLOOKUP(FS53,'Static Data'!$AA$3:$AB$11,2,TRUE)</f>
        <v>1</v>
      </c>
      <c r="FT75" s="1">
        <f ca="1">VLOOKUP(FT53,'Static Data'!$AA$3:$AB$11,2,TRUE)</f>
        <v>1</v>
      </c>
      <c r="FU75" s="1">
        <f ca="1">VLOOKUP(FU53,'Static Data'!$AA$3:$AB$11,2,TRUE)</f>
        <v>1</v>
      </c>
      <c r="FV75" s="1">
        <f ca="1">VLOOKUP(FV53,'Static Data'!$AA$3:$AB$11,2,TRUE)</f>
        <v>1</v>
      </c>
      <c r="FW75" s="1">
        <f ca="1">VLOOKUP(FW53,'Static Data'!$AA$3:$AB$11,2,TRUE)</f>
        <v>1</v>
      </c>
      <c r="FX75" s="1">
        <f ca="1">VLOOKUP(FX53,'Static Data'!$AA$3:$AB$11,2,TRUE)</f>
        <v>1</v>
      </c>
      <c r="FY75" s="1">
        <f ca="1">VLOOKUP(FY53,'Static Data'!$AA$3:$AB$11,2,TRUE)</f>
        <v>1</v>
      </c>
      <c r="FZ75" s="1">
        <f ca="1">VLOOKUP(FZ53,'Static Data'!$AA$3:$AB$11,2,TRUE)</f>
        <v>1</v>
      </c>
      <c r="GA75" s="1">
        <f ca="1">VLOOKUP(GA53,'Static Data'!$AA$3:$AB$11,2,TRUE)</f>
        <v>1</v>
      </c>
      <c r="GB75" s="1">
        <f ca="1">VLOOKUP(GB53,'Static Data'!$AA$3:$AB$11,2,TRUE)</f>
        <v>1</v>
      </c>
      <c r="GC75" s="1">
        <f ca="1">VLOOKUP(GC53,'Static Data'!$AA$3:$AB$11,2,TRUE)</f>
        <v>1</v>
      </c>
      <c r="GD75" s="1">
        <f ca="1">VLOOKUP(GD53,'Static Data'!$AA$3:$AB$11,2,TRUE)</f>
        <v>1</v>
      </c>
      <c r="GE75" s="1">
        <f ca="1">VLOOKUP(GE53,'Static Data'!$AA$3:$AB$11,2,TRUE)</f>
        <v>1</v>
      </c>
      <c r="GF75" s="1">
        <f ca="1">VLOOKUP(GF53,'Static Data'!$AA$3:$AB$11,2,TRUE)</f>
        <v>1</v>
      </c>
      <c r="GG75" s="1">
        <f ca="1">VLOOKUP(GG53,'Static Data'!$AA$3:$AB$11,2,TRUE)</f>
        <v>1</v>
      </c>
      <c r="GH75" s="1">
        <f ca="1">VLOOKUP(GH53,'Static Data'!$AA$3:$AB$11,2,TRUE)</f>
        <v>1</v>
      </c>
      <c r="GI75" s="1">
        <f ca="1">VLOOKUP(GI53,'Static Data'!$AA$3:$AB$11,2,TRUE)</f>
        <v>1</v>
      </c>
      <c r="GJ75" s="1">
        <f ca="1">VLOOKUP(GJ53,'Static Data'!$AA$3:$AB$11,2,TRUE)</f>
        <v>1</v>
      </c>
      <c r="GK75" s="1">
        <f ca="1">VLOOKUP(GK53,'Static Data'!$AA$3:$AB$11,2,TRUE)</f>
        <v>1</v>
      </c>
      <c r="GL75" s="1">
        <f ca="1">VLOOKUP(GL53,'Static Data'!$AA$3:$AB$11,2,TRUE)</f>
        <v>1</v>
      </c>
      <c r="GM75" s="1">
        <f ca="1">VLOOKUP(GM53,'Static Data'!$AA$3:$AB$11,2,TRUE)</f>
        <v>1</v>
      </c>
      <c r="GN75" s="1">
        <f ca="1">VLOOKUP(GN53,'Static Data'!$AA$3:$AB$11,2,TRUE)</f>
        <v>1</v>
      </c>
      <c r="GO75" s="1">
        <f ca="1">VLOOKUP(GO53,'Static Data'!$AA$3:$AB$11,2,TRUE)</f>
        <v>1</v>
      </c>
      <c r="GP75" s="1">
        <f ca="1">VLOOKUP(GP53,'Static Data'!$AA$3:$AB$11,2,TRUE)</f>
        <v>1</v>
      </c>
      <c r="GQ75" s="1">
        <f ca="1">VLOOKUP(GQ53,'Static Data'!$AA$3:$AB$11,2,TRUE)</f>
        <v>1</v>
      </c>
      <c r="GR75" s="1">
        <f ca="1">VLOOKUP(GR53,'Static Data'!$AA$3:$AB$11,2,TRUE)</f>
        <v>1</v>
      </c>
      <c r="GS75" s="1">
        <f ca="1">VLOOKUP(GS53,'Static Data'!$AA$3:$AB$11,2,TRUE)</f>
        <v>1</v>
      </c>
      <c r="GT75" s="1">
        <f ca="1">VLOOKUP(GT53,'Static Data'!$AA$3:$AB$11,2,TRUE)</f>
        <v>1</v>
      </c>
      <c r="GU75" s="1">
        <f ca="1">VLOOKUP(GU53,'Static Data'!$AA$3:$AB$11,2,TRUE)</f>
        <v>1</v>
      </c>
    </row>
    <row r="76" spans="9:203">
      <c r="I76"/>
      <c r="J76"/>
      <c r="K76" s="93">
        <v>0</v>
      </c>
      <c r="L76" s="1">
        <f t="shared" si="204"/>
        <v>0</v>
      </c>
      <c r="M76" s="1">
        <f t="shared" si="39"/>
        <v>39</v>
      </c>
      <c r="N76" s="1" t="str">
        <f t="shared" si="205"/>
        <v>0039CE</v>
      </c>
      <c r="R76" s="90" t="str">
        <f t="shared" si="36"/>
        <v>CE3900</v>
      </c>
      <c r="T76" s="60">
        <f t="shared" si="23"/>
        <v>69</v>
      </c>
      <c r="U76" s="123">
        <f t="shared" si="208"/>
        <v>572.35704654134724</v>
      </c>
      <c r="V76" s="62">
        <f t="shared" si="206"/>
        <v>34891</v>
      </c>
      <c r="W76" s="59">
        <f t="shared" si="207"/>
        <v>69</v>
      </c>
      <c r="BX76" s="1">
        <f ca="1">VLOOKUP(BX54,'Static Data'!$AA$3:$AB$11,2,TRUE)</f>
        <v>1</v>
      </c>
      <c r="BY76" s="1">
        <f ca="1">VLOOKUP(BY54,'Static Data'!$AA$3:$AB$11,2,TRUE)</f>
        <v>1</v>
      </c>
      <c r="BZ76" s="1">
        <f ca="1">VLOOKUP(BZ54,'Static Data'!$AA$3:$AB$11,2,TRUE)</f>
        <v>1</v>
      </c>
      <c r="CA76" s="1">
        <f ca="1">VLOOKUP(CA54,'Static Data'!$AA$3:$AB$11,2,TRUE)</f>
        <v>1</v>
      </c>
      <c r="CB76" s="1">
        <f ca="1">VLOOKUP(CB54,'Static Data'!$AA$3:$AB$11,2,TRUE)</f>
        <v>1</v>
      </c>
      <c r="CC76" s="1">
        <f ca="1">VLOOKUP(CC54,'Static Data'!$AA$3:$AB$11,2,TRUE)</f>
        <v>1</v>
      </c>
      <c r="CD76" s="1">
        <f ca="1">VLOOKUP(CD54,'Static Data'!$AA$3:$AB$11,2,TRUE)</f>
        <v>1</v>
      </c>
      <c r="CE76" s="1">
        <f ca="1">VLOOKUP(CE54,'Static Data'!$AA$3:$AB$11,2,TRUE)</f>
        <v>1</v>
      </c>
      <c r="CF76" s="1">
        <f ca="1">VLOOKUP(CF54,'Static Data'!$AA$3:$AB$11,2,TRUE)</f>
        <v>1</v>
      </c>
      <c r="CG76" s="1">
        <f ca="1">VLOOKUP(CG54,'Static Data'!$AA$3:$AB$11,2,TRUE)</f>
        <v>1</v>
      </c>
      <c r="CH76" s="1">
        <f ca="1">VLOOKUP(CH54,'Static Data'!$AA$3:$AB$11,2,TRUE)</f>
        <v>1</v>
      </c>
      <c r="CI76" s="1">
        <f ca="1">VLOOKUP(CI54,'Static Data'!$AA$3:$AB$11,2,TRUE)</f>
        <v>1</v>
      </c>
      <c r="CJ76" s="1">
        <f ca="1">VLOOKUP(CJ54,'Static Data'!$AA$3:$AB$11,2,TRUE)</f>
        <v>1</v>
      </c>
      <c r="CK76" s="1">
        <f ca="1">VLOOKUP(CK54,'Static Data'!$AA$3:$AB$11,2,TRUE)</f>
        <v>1</v>
      </c>
      <c r="CL76" s="1">
        <f ca="1">VLOOKUP(CL54,'Static Data'!$AA$3:$AB$11,2,TRUE)</f>
        <v>1</v>
      </c>
      <c r="CM76" s="1">
        <f ca="1">VLOOKUP(CM54,'Static Data'!$AA$3:$AB$11,2,TRUE)</f>
        <v>1</v>
      </c>
      <c r="CN76" s="1">
        <f ca="1">VLOOKUP(CN54,'Static Data'!$AA$3:$AB$11,2,TRUE)</f>
        <v>1</v>
      </c>
      <c r="CO76" s="1">
        <f ca="1">VLOOKUP(CO54,'Static Data'!$AA$3:$AB$11,2,TRUE)</f>
        <v>1</v>
      </c>
      <c r="CP76" s="1">
        <f ca="1">VLOOKUP(CP54,'Static Data'!$AA$3:$AB$11,2,TRUE)</f>
        <v>1</v>
      </c>
      <c r="CQ76" s="1">
        <f ca="1">VLOOKUP(CQ54,'Static Data'!$AA$3:$AB$11,2,TRUE)</f>
        <v>1</v>
      </c>
      <c r="CR76" s="1">
        <f ca="1">VLOOKUP(CR54,'Static Data'!$AA$3:$AB$11,2,TRUE)</f>
        <v>1</v>
      </c>
      <c r="CS76" s="1">
        <f ca="1">VLOOKUP(CS54,'Static Data'!$AA$3:$AB$11,2,TRUE)</f>
        <v>1</v>
      </c>
      <c r="CT76" s="1">
        <f ca="1">VLOOKUP(CT54,'Static Data'!$AA$3:$AB$11,2,TRUE)</f>
        <v>1</v>
      </c>
      <c r="CU76" s="1">
        <f ca="1">VLOOKUP(CU54,'Static Data'!$AA$3:$AB$11,2,TRUE)</f>
        <v>1</v>
      </c>
      <c r="CV76" s="1">
        <f ca="1">VLOOKUP(CV54,'Static Data'!$AA$3:$AB$11,2,TRUE)</f>
        <v>1</v>
      </c>
      <c r="CW76" s="1">
        <f ca="1">VLOOKUP(CW54,'Static Data'!$AA$3:$AB$11,2,TRUE)</f>
        <v>1</v>
      </c>
      <c r="CX76" s="1">
        <f ca="1">VLOOKUP(CX54,'Static Data'!$AA$3:$AB$11,2,TRUE)</f>
        <v>1</v>
      </c>
      <c r="CY76" s="1">
        <f ca="1">VLOOKUP(CY54,'Static Data'!$AA$3:$AB$11,2,TRUE)</f>
        <v>1</v>
      </c>
      <c r="CZ76" s="1">
        <f ca="1">VLOOKUP(CZ54,'Static Data'!$AA$3:$AB$11,2,TRUE)</f>
        <v>1</v>
      </c>
      <c r="DA76" s="1">
        <f ca="1">VLOOKUP(DA54,'Static Data'!$AA$3:$AB$11,2,TRUE)</f>
        <v>1</v>
      </c>
      <c r="DB76" s="1">
        <f ca="1">VLOOKUP(DB54,'Static Data'!$AA$3:$AB$11,2,TRUE)</f>
        <v>1</v>
      </c>
      <c r="DC76" s="1">
        <f ca="1">VLOOKUP(DC54,'Static Data'!$AA$3:$AB$11,2,TRUE)</f>
        <v>1</v>
      </c>
      <c r="DD76" s="1">
        <f ca="1">VLOOKUP(DD54,'Static Data'!$AA$3:$AB$11,2,TRUE)</f>
        <v>1</v>
      </c>
      <c r="DE76" s="1">
        <f ca="1">VLOOKUP(DE54,'Static Data'!$AA$3:$AB$11,2,TRUE)</f>
        <v>1</v>
      </c>
      <c r="DF76" s="1">
        <f ca="1">VLOOKUP(DF54,'Static Data'!$AA$3:$AB$11,2,TRUE)</f>
        <v>1</v>
      </c>
      <c r="DG76" s="1">
        <f ca="1">VLOOKUP(DG54,'Static Data'!$AA$3:$AB$11,2,TRUE)</f>
        <v>1</v>
      </c>
      <c r="DH76" s="1">
        <f ca="1">VLOOKUP(DH54,'Static Data'!$AA$3:$AB$11,2,TRUE)</f>
        <v>1</v>
      </c>
      <c r="DI76" s="1">
        <f ca="1">VLOOKUP(DI54,'Static Data'!$AA$3:$AB$11,2,TRUE)</f>
        <v>1</v>
      </c>
      <c r="DJ76" s="1">
        <f ca="1">VLOOKUP(DJ54,'Static Data'!$AA$3:$AB$11,2,TRUE)</f>
        <v>1</v>
      </c>
      <c r="DK76" s="1">
        <f ca="1">VLOOKUP(DK54,'Static Data'!$AA$3:$AB$11,2,TRUE)</f>
        <v>1</v>
      </c>
      <c r="DL76" s="1">
        <f ca="1">VLOOKUP(DL54,'Static Data'!$AA$3:$AB$11,2,TRUE)</f>
        <v>1</v>
      </c>
      <c r="DM76" s="1">
        <f ca="1">VLOOKUP(DM54,'Static Data'!$AA$3:$AB$11,2,TRUE)</f>
        <v>1</v>
      </c>
      <c r="DN76" s="1">
        <f ca="1">VLOOKUP(DN54,'Static Data'!$AA$3:$AB$11,2,TRUE)</f>
        <v>1</v>
      </c>
      <c r="DO76" s="1">
        <f ca="1">VLOOKUP(DO54,'Static Data'!$AA$3:$AB$11,2,TRUE)</f>
        <v>1</v>
      </c>
      <c r="DP76" s="1">
        <f ca="1">VLOOKUP(DP54,'Static Data'!$AA$3:$AB$11,2,TRUE)</f>
        <v>1</v>
      </c>
      <c r="DQ76" s="1">
        <f ca="1">VLOOKUP(DQ54,'Static Data'!$AA$3:$AB$11,2,TRUE)</f>
        <v>1</v>
      </c>
      <c r="DR76" s="1">
        <f ca="1">VLOOKUP(DR54,'Static Data'!$AA$3:$AB$11,2,TRUE)</f>
        <v>1</v>
      </c>
      <c r="DS76" s="1">
        <f ca="1">VLOOKUP(DS54,'Static Data'!$AA$3:$AB$11,2,TRUE)</f>
        <v>1</v>
      </c>
      <c r="DT76" s="1">
        <f ca="1">VLOOKUP(DT54,'Static Data'!$AA$3:$AB$11,2,TRUE)</f>
        <v>1</v>
      </c>
      <c r="DU76" s="1">
        <f ca="1">VLOOKUP(DU54,'Static Data'!$AA$3:$AB$11,2,TRUE)</f>
        <v>1</v>
      </c>
      <c r="DV76" s="1">
        <f ca="1">VLOOKUP(DV54,'Static Data'!$AA$3:$AB$11,2,TRUE)</f>
        <v>1</v>
      </c>
      <c r="DW76" s="1">
        <f ca="1">VLOOKUP(DW54,'Static Data'!$AA$3:$AB$11,2,TRUE)</f>
        <v>1</v>
      </c>
      <c r="DX76" s="1">
        <f ca="1">VLOOKUP(DX54,'Static Data'!$AA$3:$AB$11,2,TRUE)</f>
        <v>1</v>
      </c>
      <c r="DY76" s="1">
        <f ca="1">VLOOKUP(DY54,'Static Data'!$AA$3:$AB$11,2,TRUE)</f>
        <v>1</v>
      </c>
      <c r="DZ76" s="1">
        <f ca="1">VLOOKUP(DZ54,'Static Data'!$AA$3:$AB$11,2,TRUE)</f>
        <v>1</v>
      </c>
      <c r="EA76" s="1">
        <f ca="1">VLOOKUP(EA54,'Static Data'!$AA$3:$AB$11,2,TRUE)</f>
        <v>1</v>
      </c>
      <c r="EB76" s="1">
        <f ca="1">VLOOKUP(EB54,'Static Data'!$AA$3:$AB$11,2,TRUE)</f>
        <v>1</v>
      </c>
      <c r="EC76" s="1">
        <f ca="1">VLOOKUP(EC54,'Static Data'!$AA$3:$AB$11,2,TRUE)</f>
        <v>1</v>
      </c>
      <c r="ED76" s="1">
        <f ca="1">VLOOKUP(ED54,'Static Data'!$AA$3:$AB$11,2,TRUE)</f>
        <v>1</v>
      </c>
      <c r="EE76" s="1">
        <f ca="1">VLOOKUP(EE54,'Static Data'!$AA$3:$AB$11,2,TRUE)</f>
        <v>1</v>
      </c>
      <c r="EF76" s="1">
        <f ca="1">VLOOKUP(EF54,'Static Data'!$AA$3:$AB$11,2,TRUE)</f>
        <v>1</v>
      </c>
      <c r="EG76" s="1">
        <f ca="1">VLOOKUP(EG54,'Static Data'!$AA$3:$AB$11,2,TRUE)</f>
        <v>1</v>
      </c>
      <c r="EH76" s="1">
        <f ca="1">VLOOKUP(EH54,'Static Data'!$AA$3:$AB$11,2,TRUE)</f>
        <v>1</v>
      </c>
      <c r="EI76" s="1">
        <f ca="1">VLOOKUP(EI54,'Static Data'!$AA$3:$AB$11,2,TRUE)</f>
        <v>1</v>
      </c>
      <c r="EJ76" s="1">
        <f ca="1">VLOOKUP(EJ54,'Static Data'!$AA$3:$AB$11,2,TRUE)</f>
        <v>1</v>
      </c>
      <c r="EK76" s="1">
        <f ca="1">VLOOKUP(EK54,'Static Data'!$AA$3:$AB$11,2,TRUE)</f>
        <v>1</v>
      </c>
      <c r="EL76" s="1">
        <f ca="1">VLOOKUP(EL54,'Static Data'!$AA$3:$AB$11,2,TRUE)</f>
        <v>1</v>
      </c>
      <c r="EM76" s="1">
        <f ca="1">VLOOKUP(EM54,'Static Data'!$AA$3:$AB$11,2,TRUE)</f>
        <v>1</v>
      </c>
      <c r="EN76" s="1">
        <f ca="1">VLOOKUP(EN54,'Static Data'!$AA$3:$AB$11,2,TRUE)</f>
        <v>1</v>
      </c>
      <c r="EO76" s="1">
        <f ca="1">VLOOKUP(EO54,'Static Data'!$AA$3:$AB$11,2,TRUE)</f>
        <v>1</v>
      </c>
      <c r="EP76" s="1">
        <f ca="1">VLOOKUP(EP54,'Static Data'!$AA$3:$AB$11,2,TRUE)</f>
        <v>1</v>
      </c>
      <c r="EQ76" s="1">
        <f ca="1">VLOOKUP(EQ54,'Static Data'!$AA$3:$AB$11,2,TRUE)</f>
        <v>1</v>
      </c>
      <c r="ER76" s="1">
        <f ca="1">VLOOKUP(ER54,'Static Data'!$AA$3:$AB$11,2,TRUE)</f>
        <v>1</v>
      </c>
      <c r="ES76" s="1">
        <f ca="1">VLOOKUP(ES54,'Static Data'!$AA$3:$AB$11,2,TRUE)</f>
        <v>1</v>
      </c>
      <c r="ET76" s="1">
        <f ca="1">VLOOKUP(ET54,'Static Data'!$AA$3:$AB$11,2,TRUE)</f>
        <v>1</v>
      </c>
      <c r="EU76" s="1">
        <f ca="1">VLOOKUP(EU54,'Static Data'!$AA$3:$AB$11,2,TRUE)</f>
        <v>1</v>
      </c>
      <c r="EV76" s="1">
        <f ca="1">VLOOKUP(EV54,'Static Data'!$AA$3:$AB$11,2,TRUE)</f>
        <v>1</v>
      </c>
      <c r="EW76" s="1">
        <f ca="1">VLOOKUP(EW54,'Static Data'!$AA$3:$AB$11,2,TRUE)</f>
        <v>1</v>
      </c>
      <c r="EX76" s="1">
        <f ca="1">VLOOKUP(EX54,'Static Data'!$AA$3:$AB$11,2,TRUE)</f>
        <v>1</v>
      </c>
      <c r="EY76" s="1">
        <f ca="1">VLOOKUP(EY54,'Static Data'!$AA$3:$AB$11,2,TRUE)</f>
        <v>1</v>
      </c>
      <c r="EZ76" s="1">
        <f ca="1">VLOOKUP(EZ54,'Static Data'!$AA$3:$AB$11,2,TRUE)</f>
        <v>1</v>
      </c>
      <c r="FA76" s="1">
        <f ca="1">VLOOKUP(FA54,'Static Data'!$AA$3:$AB$11,2,TRUE)</f>
        <v>1</v>
      </c>
      <c r="FB76" s="1">
        <f ca="1">VLOOKUP(FB54,'Static Data'!$AA$3:$AB$11,2,TRUE)</f>
        <v>1</v>
      </c>
      <c r="FC76" s="1">
        <f ca="1">VLOOKUP(FC54,'Static Data'!$AA$3:$AB$11,2,TRUE)</f>
        <v>1</v>
      </c>
      <c r="FD76" s="1">
        <f ca="1">VLOOKUP(FD54,'Static Data'!$AA$3:$AB$11,2,TRUE)</f>
        <v>1</v>
      </c>
      <c r="FE76" s="1">
        <f ca="1">VLOOKUP(FE54,'Static Data'!$AA$3:$AB$11,2,TRUE)</f>
        <v>1</v>
      </c>
      <c r="FF76" s="1">
        <f ca="1">VLOOKUP(FF54,'Static Data'!$AA$3:$AB$11,2,TRUE)</f>
        <v>1</v>
      </c>
      <c r="FG76" s="1">
        <f ca="1">VLOOKUP(FG54,'Static Data'!$AA$3:$AB$11,2,TRUE)</f>
        <v>1</v>
      </c>
      <c r="FH76" s="1">
        <f ca="1">VLOOKUP(FH54,'Static Data'!$AA$3:$AB$11,2,TRUE)</f>
        <v>1</v>
      </c>
      <c r="FI76" s="1">
        <f ca="1">VLOOKUP(FI54,'Static Data'!$AA$3:$AB$11,2,TRUE)</f>
        <v>1</v>
      </c>
      <c r="FJ76" s="1">
        <f ca="1">VLOOKUP(FJ54,'Static Data'!$AA$3:$AB$11,2,TRUE)</f>
        <v>1</v>
      </c>
      <c r="FK76" s="1">
        <f ca="1">VLOOKUP(FK54,'Static Data'!$AA$3:$AB$11,2,TRUE)</f>
        <v>1</v>
      </c>
      <c r="FL76" s="1">
        <f ca="1">VLOOKUP(FL54,'Static Data'!$AA$3:$AB$11,2,TRUE)</f>
        <v>1</v>
      </c>
      <c r="FM76" s="1">
        <f ca="1">VLOOKUP(FM54,'Static Data'!$AA$3:$AB$11,2,TRUE)</f>
        <v>1</v>
      </c>
      <c r="FN76" s="1">
        <f ca="1">VLOOKUP(FN54,'Static Data'!$AA$3:$AB$11,2,TRUE)</f>
        <v>1</v>
      </c>
      <c r="FO76" s="1">
        <f ca="1">VLOOKUP(FO54,'Static Data'!$AA$3:$AB$11,2,TRUE)</f>
        <v>1</v>
      </c>
      <c r="FP76" s="1">
        <f ca="1">VLOOKUP(FP54,'Static Data'!$AA$3:$AB$11,2,TRUE)</f>
        <v>1</v>
      </c>
      <c r="FQ76" s="1">
        <f ca="1">VLOOKUP(FQ54,'Static Data'!$AA$3:$AB$11,2,TRUE)</f>
        <v>1</v>
      </c>
      <c r="FR76" s="1">
        <f ca="1">VLOOKUP(FR54,'Static Data'!$AA$3:$AB$11,2,TRUE)</f>
        <v>1</v>
      </c>
      <c r="FS76" s="1">
        <f ca="1">VLOOKUP(FS54,'Static Data'!$AA$3:$AB$11,2,TRUE)</f>
        <v>1</v>
      </c>
      <c r="FT76" s="1">
        <f ca="1">VLOOKUP(FT54,'Static Data'!$AA$3:$AB$11,2,TRUE)</f>
        <v>1</v>
      </c>
      <c r="FU76" s="1">
        <f ca="1">VLOOKUP(FU54,'Static Data'!$AA$3:$AB$11,2,TRUE)</f>
        <v>1</v>
      </c>
      <c r="FV76" s="1">
        <f ca="1">VLOOKUP(FV54,'Static Data'!$AA$3:$AB$11,2,TRUE)</f>
        <v>1</v>
      </c>
      <c r="FW76" s="1">
        <f ca="1">VLOOKUP(FW54,'Static Data'!$AA$3:$AB$11,2,TRUE)</f>
        <v>1</v>
      </c>
      <c r="FX76" s="1">
        <f ca="1">VLOOKUP(FX54,'Static Data'!$AA$3:$AB$11,2,TRUE)</f>
        <v>1</v>
      </c>
      <c r="FY76" s="1">
        <f ca="1">VLOOKUP(FY54,'Static Data'!$AA$3:$AB$11,2,TRUE)</f>
        <v>1</v>
      </c>
      <c r="FZ76" s="1">
        <f ca="1">VLOOKUP(FZ54,'Static Data'!$AA$3:$AB$11,2,TRUE)</f>
        <v>1</v>
      </c>
      <c r="GA76" s="1">
        <f ca="1">VLOOKUP(GA54,'Static Data'!$AA$3:$AB$11,2,TRUE)</f>
        <v>1</v>
      </c>
      <c r="GB76" s="1">
        <f ca="1">VLOOKUP(GB54,'Static Data'!$AA$3:$AB$11,2,TRUE)</f>
        <v>1</v>
      </c>
      <c r="GC76" s="1">
        <f ca="1">VLOOKUP(GC54,'Static Data'!$AA$3:$AB$11,2,TRUE)</f>
        <v>1</v>
      </c>
      <c r="GD76" s="1">
        <f ca="1">VLOOKUP(GD54,'Static Data'!$AA$3:$AB$11,2,TRUE)</f>
        <v>1</v>
      </c>
      <c r="GE76" s="1">
        <f ca="1">VLOOKUP(GE54,'Static Data'!$AA$3:$AB$11,2,TRUE)</f>
        <v>1</v>
      </c>
      <c r="GF76" s="1">
        <f ca="1">VLOOKUP(GF54,'Static Data'!$AA$3:$AB$11,2,TRUE)</f>
        <v>1</v>
      </c>
      <c r="GG76" s="1">
        <f ca="1">VLOOKUP(GG54,'Static Data'!$AA$3:$AB$11,2,TRUE)</f>
        <v>1</v>
      </c>
      <c r="GH76" s="1">
        <f ca="1">VLOOKUP(GH54,'Static Data'!$AA$3:$AB$11,2,TRUE)</f>
        <v>1</v>
      </c>
      <c r="GI76" s="1">
        <f ca="1">VLOOKUP(GI54,'Static Data'!$AA$3:$AB$11,2,TRUE)</f>
        <v>1</v>
      </c>
      <c r="GJ76" s="1">
        <f ca="1">VLOOKUP(GJ54,'Static Data'!$AA$3:$AB$11,2,TRUE)</f>
        <v>1</v>
      </c>
      <c r="GK76" s="1">
        <f ca="1">VLOOKUP(GK54,'Static Data'!$AA$3:$AB$11,2,TRUE)</f>
        <v>1</v>
      </c>
      <c r="GL76" s="1">
        <f ca="1">VLOOKUP(GL54,'Static Data'!$AA$3:$AB$11,2,TRUE)</f>
        <v>1</v>
      </c>
      <c r="GM76" s="1">
        <f ca="1">VLOOKUP(GM54,'Static Data'!$AA$3:$AB$11,2,TRUE)</f>
        <v>1</v>
      </c>
      <c r="GN76" s="1">
        <f ca="1">VLOOKUP(GN54,'Static Data'!$AA$3:$AB$11,2,TRUE)</f>
        <v>1</v>
      </c>
      <c r="GO76" s="1">
        <f ca="1">VLOOKUP(GO54,'Static Data'!$AA$3:$AB$11,2,TRUE)</f>
        <v>1</v>
      </c>
      <c r="GP76" s="1">
        <f ca="1">VLOOKUP(GP54,'Static Data'!$AA$3:$AB$11,2,TRUE)</f>
        <v>1</v>
      </c>
      <c r="GQ76" s="1">
        <f ca="1">VLOOKUP(GQ54,'Static Data'!$AA$3:$AB$11,2,TRUE)</f>
        <v>1</v>
      </c>
      <c r="GR76" s="1">
        <f ca="1">VLOOKUP(GR54,'Static Data'!$AA$3:$AB$11,2,TRUE)</f>
        <v>1</v>
      </c>
      <c r="GS76" s="1">
        <f ca="1">VLOOKUP(GS54,'Static Data'!$AA$3:$AB$11,2,TRUE)</f>
        <v>1</v>
      </c>
      <c r="GT76" s="1">
        <f ca="1">VLOOKUP(GT54,'Static Data'!$AA$3:$AB$11,2,TRUE)</f>
        <v>1</v>
      </c>
      <c r="GU76" s="1">
        <f ca="1">VLOOKUP(GU54,'Static Data'!$AA$3:$AB$11,2,TRUE)</f>
        <v>1</v>
      </c>
    </row>
    <row r="77" spans="9:203">
      <c r="I77"/>
      <c r="J77"/>
      <c r="K77" s="93">
        <v>0</v>
      </c>
      <c r="L77" s="1">
        <f t="shared" si="204"/>
        <v>0</v>
      </c>
      <c r="M77" s="1">
        <f t="shared" si="39"/>
        <v>40</v>
      </c>
      <c r="N77" s="1" t="str">
        <f t="shared" si="205"/>
        <v>003C0D</v>
      </c>
      <c r="R77" s="90" t="str">
        <f t="shared" si="36"/>
        <v>0D3C00</v>
      </c>
      <c r="T77" s="60">
        <f t="shared" si="23"/>
        <v>70</v>
      </c>
      <c r="U77" s="123">
        <f t="shared" si="208"/>
        <v>584.86201857385299</v>
      </c>
      <c r="V77" s="62">
        <f t="shared" si="206"/>
        <v>35653</v>
      </c>
      <c r="W77" s="59">
        <f t="shared" si="207"/>
        <v>70</v>
      </c>
      <c r="BX77" s="1">
        <f ca="1">VLOOKUP(BX55,'Static Data'!$AA$3:$AB$11,2,TRUE)</f>
        <v>1</v>
      </c>
      <c r="BY77" s="1">
        <f ca="1">VLOOKUP(BY55,'Static Data'!$AA$3:$AB$11,2,TRUE)</f>
        <v>1</v>
      </c>
      <c r="BZ77" s="1">
        <f ca="1">VLOOKUP(BZ55,'Static Data'!$AA$3:$AB$11,2,TRUE)</f>
        <v>1</v>
      </c>
      <c r="CA77" s="1">
        <f ca="1">VLOOKUP(CA55,'Static Data'!$AA$3:$AB$11,2,TRUE)</f>
        <v>1</v>
      </c>
      <c r="CB77" s="1">
        <f ca="1">VLOOKUP(CB55,'Static Data'!$AA$3:$AB$11,2,TRUE)</f>
        <v>1</v>
      </c>
      <c r="CC77" s="1">
        <f ca="1">VLOOKUP(CC55,'Static Data'!$AA$3:$AB$11,2,TRUE)</f>
        <v>1</v>
      </c>
      <c r="CD77" s="1">
        <f ca="1">VLOOKUP(CD55,'Static Data'!$AA$3:$AB$11,2,TRUE)</f>
        <v>1</v>
      </c>
      <c r="CE77" s="1">
        <f ca="1">VLOOKUP(CE55,'Static Data'!$AA$3:$AB$11,2,TRUE)</f>
        <v>1</v>
      </c>
      <c r="CF77" s="1">
        <f ca="1">VLOOKUP(CF55,'Static Data'!$AA$3:$AB$11,2,TRUE)</f>
        <v>1</v>
      </c>
      <c r="CG77" s="1">
        <f ca="1">VLOOKUP(CG55,'Static Data'!$AA$3:$AB$11,2,TRUE)</f>
        <v>1</v>
      </c>
      <c r="CH77" s="1">
        <f ca="1">VLOOKUP(CH55,'Static Data'!$AA$3:$AB$11,2,TRUE)</f>
        <v>1</v>
      </c>
      <c r="CI77" s="1">
        <f ca="1">VLOOKUP(CI55,'Static Data'!$AA$3:$AB$11,2,TRUE)</f>
        <v>1</v>
      </c>
      <c r="CJ77" s="1">
        <f ca="1">VLOOKUP(CJ55,'Static Data'!$AA$3:$AB$11,2,TRUE)</f>
        <v>1</v>
      </c>
      <c r="CK77" s="1">
        <f ca="1">VLOOKUP(CK55,'Static Data'!$AA$3:$AB$11,2,TRUE)</f>
        <v>1</v>
      </c>
      <c r="CL77" s="1">
        <f ca="1">VLOOKUP(CL55,'Static Data'!$AA$3:$AB$11,2,TRUE)</f>
        <v>1</v>
      </c>
      <c r="CM77" s="1">
        <f ca="1">VLOOKUP(CM55,'Static Data'!$AA$3:$AB$11,2,TRUE)</f>
        <v>1</v>
      </c>
      <c r="CN77" s="1">
        <f ca="1">VLOOKUP(CN55,'Static Data'!$AA$3:$AB$11,2,TRUE)</f>
        <v>1</v>
      </c>
      <c r="CO77" s="1">
        <f ca="1">VLOOKUP(CO55,'Static Data'!$AA$3:$AB$11,2,TRUE)</f>
        <v>1</v>
      </c>
      <c r="CP77" s="1">
        <f ca="1">VLOOKUP(CP55,'Static Data'!$AA$3:$AB$11,2,TRUE)</f>
        <v>1</v>
      </c>
      <c r="CQ77" s="1">
        <f ca="1">VLOOKUP(CQ55,'Static Data'!$AA$3:$AB$11,2,TRUE)</f>
        <v>1</v>
      </c>
      <c r="CR77" s="1">
        <f ca="1">VLOOKUP(CR55,'Static Data'!$AA$3:$AB$11,2,TRUE)</f>
        <v>1</v>
      </c>
      <c r="CS77" s="1">
        <f ca="1">VLOOKUP(CS55,'Static Data'!$AA$3:$AB$11,2,TRUE)</f>
        <v>1</v>
      </c>
      <c r="CT77" s="1">
        <f ca="1">VLOOKUP(CT55,'Static Data'!$AA$3:$AB$11,2,TRUE)</f>
        <v>1</v>
      </c>
      <c r="CU77" s="1">
        <f ca="1">VLOOKUP(CU55,'Static Data'!$AA$3:$AB$11,2,TRUE)</f>
        <v>1</v>
      </c>
      <c r="CV77" s="1">
        <f ca="1">VLOOKUP(CV55,'Static Data'!$AA$3:$AB$11,2,TRUE)</f>
        <v>1</v>
      </c>
      <c r="CW77" s="1">
        <f ca="1">VLOOKUP(CW55,'Static Data'!$AA$3:$AB$11,2,TRUE)</f>
        <v>1</v>
      </c>
      <c r="CX77" s="1">
        <f ca="1">VLOOKUP(CX55,'Static Data'!$AA$3:$AB$11,2,TRUE)</f>
        <v>1</v>
      </c>
      <c r="CY77" s="1">
        <f ca="1">VLOOKUP(CY55,'Static Data'!$AA$3:$AB$11,2,TRUE)</f>
        <v>1</v>
      </c>
      <c r="CZ77" s="1">
        <f ca="1">VLOOKUP(CZ55,'Static Data'!$AA$3:$AB$11,2,TRUE)</f>
        <v>1</v>
      </c>
      <c r="DA77" s="1">
        <f ca="1">VLOOKUP(DA55,'Static Data'!$AA$3:$AB$11,2,TRUE)</f>
        <v>1</v>
      </c>
      <c r="DB77" s="1">
        <f ca="1">VLOOKUP(DB55,'Static Data'!$AA$3:$AB$11,2,TRUE)</f>
        <v>1</v>
      </c>
      <c r="DC77" s="1">
        <f ca="1">VLOOKUP(DC55,'Static Data'!$AA$3:$AB$11,2,TRUE)</f>
        <v>1</v>
      </c>
      <c r="DD77" s="1">
        <f ca="1">VLOOKUP(DD55,'Static Data'!$AA$3:$AB$11,2,TRUE)</f>
        <v>1</v>
      </c>
      <c r="DE77" s="1">
        <f ca="1">VLOOKUP(DE55,'Static Data'!$AA$3:$AB$11,2,TRUE)</f>
        <v>1</v>
      </c>
      <c r="DF77" s="1">
        <f ca="1">VLOOKUP(DF55,'Static Data'!$AA$3:$AB$11,2,TRUE)</f>
        <v>1</v>
      </c>
      <c r="DG77" s="1">
        <f ca="1">VLOOKUP(DG55,'Static Data'!$AA$3:$AB$11,2,TRUE)</f>
        <v>1</v>
      </c>
      <c r="DH77" s="1">
        <f ca="1">VLOOKUP(DH55,'Static Data'!$AA$3:$AB$11,2,TRUE)</f>
        <v>1</v>
      </c>
      <c r="DI77" s="1">
        <f ca="1">VLOOKUP(DI55,'Static Data'!$AA$3:$AB$11,2,TRUE)</f>
        <v>1</v>
      </c>
      <c r="DJ77" s="1">
        <f ca="1">VLOOKUP(DJ55,'Static Data'!$AA$3:$AB$11,2,TRUE)</f>
        <v>1</v>
      </c>
      <c r="DK77" s="1">
        <f ca="1">VLOOKUP(DK55,'Static Data'!$AA$3:$AB$11,2,TRUE)</f>
        <v>1</v>
      </c>
      <c r="DL77" s="1">
        <f ca="1">VLOOKUP(DL55,'Static Data'!$AA$3:$AB$11,2,TRUE)</f>
        <v>1</v>
      </c>
      <c r="DM77" s="1">
        <f ca="1">VLOOKUP(DM55,'Static Data'!$AA$3:$AB$11,2,TRUE)</f>
        <v>1</v>
      </c>
      <c r="DN77" s="1">
        <f ca="1">VLOOKUP(DN55,'Static Data'!$AA$3:$AB$11,2,TRUE)</f>
        <v>1</v>
      </c>
      <c r="DO77" s="1">
        <f ca="1">VLOOKUP(DO55,'Static Data'!$AA$3:$AB$11,2,TRUE)</f>
        <v>1</v>
      </c>
      <c r="DP77" s="1">
        <f ca="1">VLOOKUP(DP55,'Static Data'!$AA$3:$AB$11,2,TRUE)</f>
        <v>1</v>
      </c>
      <c r="DQ77" s="1">
        <f ca="1">VLOOKUP(DQ55,'Static Data'!$AA$3:$AB$11,2,TRUE)</f>
        <v>1</v>
      </c>
      <c r="DR77" s="1">
        <f ca="1">VLOOKUP(DR55,'Static Data'!$AA$3:$AB$11,2,TRUE)</f>
        <v>1</v>
      </c>
      <c r="DS77" s="1">
        <f ca="1">VLOOKUP(DS55,'Static Data'!$AA$3:$AB$11,2,TRUE)</f>
        <v>1</v>
      </c>
      <c r="DT77" s="1">
        <f ca="1">VLOOKUP(DT55,'Static Data'!$AA$3:$AB$11,2,TRUE)</f>
        <v>1</v>
      </c>
      <c r="DU77" s="1">
        <f ca="1">VLOOKUP(DU55,'Static Data'!$AA$3:$AB$11,2,TRUE)</f>
        <v>1</v>
      </c>
      <c r="DV77" s="1">
        <f ca="1">VLOOKUP(DV55,'Static Data'!$AA$3:$AB$11,2,TRUE)</f>
        <v>1</v>
      </c>
      <c r="DW77" s="1">
        <f ca="1">VLOOKUP(DW55,'Static Data'!$AA$3:$AB$11,2,TRUE)</f>
        <v>1</v>
      </c>
      <c r="DX77" s="1">
        <f ca="1">VLOOKUP(DX55,'Static Data'!$AA$3:$AB$11,2,TRUE)</f>
        <v>1</v>
      </c>
      <c r="DY77" s="1">
        <f ca="1">VLOOKUP(DY55,'Static Data'!$AA$3:$AB$11,2,TRUE)</f>
        <v>1</v>
      </c>
      <c r="DZ77" s="1">
        <f ca="1">VLOOKUP(DZ55,'Static Data'!$AA$3:$AB$11,2,TRUE)</f>
        <v>1</v>
      </c>
      <c r="EA77" s="1">
        <f ca="1">VLOOKUP(EA55,'Static Data'!$AA$3:$AB$11,2,TRUE)</f>
        <v>1</v>
      </c>
      <c r="EB77" s="1">
        <f ca="1">VLOOKUP(EB55,'Static Data'!$AA$3:$AB$11,2,TRUE)</f>
        <v>1</v>
      </c>
      <c r="EC77" s="1">
        <f ca="1">VLOOKUP(EC55,'Static Data'!$AA$3:$AB$11,2,TRUE)</f>
        <v>1</v>
      </c>
      <c r="ED77" s="1">
        <f ca="1">VLOOKUP(ED55,'Static Data'!$AA$3:$AB$11,2,TRUE)</f>
        <v>1</v>
      </c>
      <c r="EE77" s="1">
        <f ca="1">VLOOKUP(EE55,'Static Data'!$AA$3:$AB$11,2,TRUE)</f>
        <v>1</v>
      </c>
      <c r="EF77" s="1">
        <f ca="1">VLOOKUP(EF55,'Static Data'!$AA$3:$AB$11,2,TRUE)</f>
        <v>1</v>
      </c>
      <c r="EG77" s="1">
        <f ca="1">VLOOKUP(EG55,'Static Data'!$AA$3:$AB$11,2,TRUE)</f>
        <v>1</v>
      </c>
      <c r="EH77" s="1">
        <f ca="1">VLOOKUP(EH55,'Static Data'!$AA$3:$AB$11,2,TRUE)</f>
        <v>1</v>
      </c>
      <c r="EI77" s="1">
        <f ca="1">VLOOKUP(EI55,'Static Data'!$AA$3:$AB$11,2,TRUE)</f>
        <v>1</v>
      </c>
      <c r="EJ77" s="1">
        <f ca="1">VLOOKUP(EJ55,'Static Data'!$AA$3:$AB$11,2,TRUE)</f>
        <v>1</v>
      </c>
      <c r="EK77" s="1">
        <f ca="1">VLOOKUP(EK55,'Static Data'!$AA$3:$AB$11,2,TRUE)</f>
        <v>1</v>
      </c>
      <c r="EL77" s="1">
        <f ca="1">VLOOKUP(EL55,'Static Data'!$AA$3:$AB$11,2,TRUE)</f>
        <v>1</v>
      </c>
      <c r="EM77" s="1">
        <f ca="1">VLOOKUP(EM55,'Static Data'!$AA$3:$AB$11,2,TRUE)</f>
        <v>1</v>
      </c>
      <c r="EN77" s="1">
        <f ca="1">VLOOKUP(EN55,'Static Data'!$AA$3:$AB$11,2,TRUE)</f>
        <v>1</v>
      </c>
      <c r="EO77" s="1">
        <f ca="1">VLOOKUP(EO55,'Static Data'!$AA$3:$AB$11,2,TRUE)</f>
        <v>1</v>
      </c>
      <c r="EP77" s="1">
        <f ca="1">VLOOKUP(EP55,'Static Data'!$AA$3:$AB$11,2,TRUE)</f>
        <v>1</v>
      </c>
      <c r="EQ77" s="1">
        <f ca="1">VLOOKUP(EQ55,'Static Data'!$AA$3:$AB$11,2,TRUE)</f>
        <v>1</v>
      </c>
      <c r="ER77" s="1">
        <f ca="1">VLOOKUP(ER55,'Static Data'!$AA$3:$AB$11,2,TRUE)</f>
        <v>1</v>
      </c>
      <c r="ES77" s="1">
        <f ca="1">VLOOKUP(ES55,'Static Data'!$AA$3:$AB$11,2,TRUE)</f>
        <v>1</v>
      </c>
      <c r="ET77" s="1">
        <f ca="1">VLOOKUP(ET55,'Static Data'!$AA$3:$AB$11,2,TRUE)</f>
        <v>1</v>
      </c>
      <c r="EU77" s="1">
        <f ca="1">VLOOKUP(EU55,'Static Data'!$AA$3:$AB$11,2,TRUE)</f>
        <v>1</v>
      </c>
      <c r="EV77" s="1">
        <f ca="1">VLOOKUP(EV55,'Static Data'!$AA$3:$AB$11,2,TRUE)</f>
        <v>1</v>
      </c>
      <c r="EW77" s="1">
        <f ca="1">VLOOKUP(EW55,'Static Data'!$AA$3:$AB$11,2,TRUE)</f>
        <v>1</v>
      </c>
      <c r="EX77" s="1">
        <f ca="1">VLOOKUP(EX55,'Static Data'!$AA$3:$AB$11,2,TRUE)</f>
        <v>1</v>
      </c>
      <c r="EY77" s="1">
        <f ca="1">VLOOKUP(EY55,'Static Data'!$AA$3:$AB$11,2,TRUE)</f>
        <v>1</v>
      </c>
      <c r="EZ77" s="1">
        <f ca="1">VLOOKUP(EZ55,'Static Data'!$AA$3:$AB$11,2,TRUE)</f>
        <v>1</v>
      </c>
      <c r="FA77" s="1">
        <f ca="1">VLOOKUP(FA55,'Static Data'!$AA$3:$AB$11,2,TRUE)</f>
        <v>1</v>
      </c>
      <c r="FB77" s="1">
        <f ca="1">VLOOKUP(FB55,'Static Data'!$AA$3:$AB$11,2,TRUE)</f>
        <v>1</v>
      </c>
      <c r="FC77" s="1">
        <f ca="1">VLOOKUP(FC55,'Static Data'!$AA$3:$AB$11,2,TRUE)</f>
        <v>1</v>
      </c>
      <c r="FD77" s="1">
        <f ca="1">VLOOKUP(FD55,'Static Data'!$AA$3:$AB$11,2,TRUE)</f>
        <v>1</v>
      </c>
      <c r="FE77" s="1">
        <f ca="1">VLOOKUP(FE55,'Static Data'!$AA$3:$AB$11,2,TRUE)</f>
        <v>1</v>
      </c>
      <c r="FF77" s="1">
        <f ca="1">VLOOKUP(FF55,'Static Data'!$AA$3:$AB$11,2,TRUE)</f>
        <v>1</v>
      </c>
      <c r="FG77" s="1">
        <f ca="1">VLOOKUP(FG55,'Static Data'!$AA$3:$AB$11,2,TRUE)</f>
        <v>1</v>
      </c>
      <c r="FH77" s="1">
        <f ca="1">VLOOKUP(FH55,'Static Data'!$AA$3:$AB$11,2,TRUE)</f>
        <v>1</v>
      </c>
      <c r="FI77" s="1">
        <f ca="1">VLOOKUP(FI55,'Static Data'!$AA$3:$AB$11,2,TRUE)</f>
        <v>1</v>
      </c>
      <c r="FJ77" s="1">
        <f ca="1">VLOOKUP(FJ55,'Static Data'!$AA$3:$AB$11,2,TRUE)</f>
        <v>1</v>
      </c>
      <c r="FK77" s="1">
        <f ca="1">VLOOKUP(FK55,'Static Data'!$AA$3:$AB$11,2,TRUE)</f>
        <v>1</v>
      </c>
      <c r="FL77" s="1">
        <f ca="1">VLOOKUP(FL55,'Static Data'!$AA$3:$AB$11,2,TRUE)</f>
        <v>1</v>
      </c>
      <c r="FM77" s="1">
        <f ca="1">VLOOKUP(FM55,'Static Data'!$AA$3:$AB$11,2,TRUE)</f>
        <v>1</v>
      </c>
      <c r="FN77" s="1">
        <f ca="1">VLOOKUP(FN55,'Static Data'!$AA$3:$AB$11,2,TRUE)</f>
        <v>1</v>
      </c>
      <c r="FO77" s="1">
        <f ca="1">VLOOKUP(FO55,'Static Data'!$AA$3:$AB$11,2,TRUE)</f>
        <v>1</v>
      </c>
      <c r="FP77" s="1">
        <f ca="1">VLOOKUP(FP55,'Static Data'!$AA$3:$AB$11,2,TRUE)</f>
        <v>1</v>
      </c>
      <c r="FQ77" s="1">
        <f ca="1">VLOOKUP(FQ55,'Static Data'!$AA$3:$AB$11,2,TRUE)</f>
        <v>1</v>
      </c>
      <c r="FR77" s="1">
        <f ca="1">VLOOKUP(FR55,'Static Data'!$AA$3:$AB$11,2,TRUE)</f>
        <v>1</v>
      </c>
      <c r="FS77" s="1">
        <f ca="1">VLOOKUP(FS55,'Static Data'!$AA$3:$AB$11,2,TRUE)</f>
        <v>1</v>
      </c>
      <c r="FT77" s="1">
        <f ca="1">VLOOKUP(FT55,'Static Data'!$AA$3:$AB$11,2,TRUE)</f>
        <v>1</v>
      </c>
      <c r="FU77" s="1">
        <f ca="1">VLOOKUP(FU55,'Static Data'!$AA$3:$AB$11,2,TRUE)</f>
        <v>1</v>
      </c>
      <c r="FV77" s="1">
        <f ca="1">VLOOKUP(FV55,'Static Data'!$AA$3:$AB$11,2,TRUE)</f>
        <v>1</v>
      </c>
      <c r="FW77" s="1">
        <f ca="1">VLOOKUP(FW55,'Static Data'!$AA$3:$AB$11,2,TRUE)</f>
        <v>1</v>
      </c>
      <c r="FX77" s="1">
        <f ca="1">VLOOKUP(FX55,'Static Data'!$AA$3:$AB$11,2,TRUE)</f>
        <v>1</v>
      </c>
      <c r="FY77" s="1">
        <f ca="1">VLOOKUP(FY55,'Static Data'!$AA$3:$AB$11,2,TRUE)</f>
        <v>1</v>
      </c>
      <c r="FZ77" s="1">
        <f ca="1">VLOOKUP(FZ55,'Static Data'!$AA$3:$AB$11,2,TRUE)</f>
        <v>1</v>
      </c>
      <c r="GA77" s="1">
        <f ca="1">VLOOKUP(GA55,'Static Data'!$AA$3:$AB$11,2,TRUE)</f>
        <v>1</v>
      </c>
      <c r="GB77" s="1">
        <f ca="1">VLOOKUP(GB55,'Static Data'!$AA$3:$AB$11,2,TRUE)</f>
        <v>1</v>
      </c>
      <c r="GC77" s="1">
        <f ca="1">VLOOKUP(GC55,'Static Data'!$AA$3:$AB$11,2,TRUE)</f>
        <v>1</v>
      </c>
      <c r="GD77" s="1">
        <f ca="1">VLOOKUP(GD55,'Static Data'!$AA$3:$AB$11,2,TRUE)</f>
        <v>1</v>
      </c>
      <c r="GE77" s="1">
        <f ca="1">VLOOKUP(GE55,'Static Data'!$AA$3:$AB$11,2,TRUE)</f>
        <v>1</v>
      </c>
      <c r="GF77" s="1">
        <f ca="1">VLOOKUP(GF55,'Static Data'!$AA$3:$AB$11,2,TRUE)</f>
        <v>1</v>
      </c>
      <c r="GG77" s="1">
        <f ca="1">VLOOKUP(GG55,'Static Data'!$AA$3:$AB$11,2,TRUE)</f>
        <v>1</v>
      </c>
      <c r="GH77" s="1">
        <f ca="1">VLOOKUP(GH55,'Static Data'!$AA$3:$AB$11,2,TRUE)</f>
        <v>1</v>
      </c>
      <c r="GI77" s="1">
        <f ca="1">VLOOKUP(GI55,'Static Data'!$AA$3:$AB$11,2,TRUE)</f>
        <v>1</v>
      </c>
      <c r="GJ77" s="1">
        <f ca="1">VLOOKUP(GJ55,'Static Data'!$AA$3:$AB$11,2,TRUE)</f>
        <v>1</v>
      </c>
      <c r="GK77" s="1">
        <f ca="1">VLOOKUP(GK55,'Static Data'!$AA$3:$AB$11,2,TRUE)</f>
        <v>1</v>
      </c>
      <c r="GL77" s="1">
        <f ca="1">VLOOKUP(GL55,'Static Data'!$AA$3:$AB$11,2,TRUE)</f>
        <v>1</v>
      </c>
      <c r="GM77" s="1">
        <f ca="1">VLOOKUP(GM55,'Static Data'!$AA$3:$AB$11,2,TRUE)</f>
        <v>1</v>
      </c>
      <c r="GN77" s="1">
        <f ca="1">VLOOKUP(GN55,'Static Data'!$AA$3:$AB$11,2,TRUE)</f>
        <v>1</v>
      </c>
      <c r="GO77" s="1">
        <f ca="1">VLOOKUP(GO55,'Static Data'!$AA$3:$AB$11,2,TRUE)</f>
        <v>1</v>
      </c>
      <c r="GP77" s="1">
        <f ca="1">VLOOKUP(GP55,'Static Data'!$AA$3:$AB$11,2,TRUE)</f>
        <v>1</v>
      </c>
      <c r="GQ77" s="1">
        <f ca="1">VLOOKUP(GQ55,'Static Data'!$AA$3:$AB$11,2,TRUE)</f>
        <v>1</v>
      </c>
      <c r="GR77" s="1">
        <f ca="1">VLOOKUP(GR55,'Static Data'!$AA$3:$AB$11,2,TRUE)</f>
        <v>1</v>
      </c>
      <c r="GS77" s="1">
        <f ca="1">VLOOKUP(GS55,'Static Data'!$AA$3:$AB$11,2,TRUE)</f>
        <v>1</v>
      </c>
      <c r="GT77" s="1">
        <f ca="1">VLOOKUP(GT55,'Static Data'!$AA$3:$AB$11,2,TRUE)</f>
        <v>1</v>
      </c>
      <c r="GU77" s="1">
        <f ca="1">VLOOKUP(GU55,'Static Data'!$AA$3:$AB$11,2,TRUE)</f>
        <v>1</v>
      </c>
    </row>
    <row r="78" spans="9:203">
      <c r="I78"/>
      <c r="J78"/>
      <c r="K78" s="93">
        <v>0</v>
      </c>
      <c r="L78" s="1">
        <f t="shared" si="204"/>
        <v>0</v>
      </c>
      <c r="M78" s="1">
        <f t="shared" si="39"/>
        <v>41</v>
      </c>
      <c r="N78" s="1" t="str">
        <f t="shared" si="205"/>
        <v>003E53</v>
      </c>
      <c r="R78" s="90" t="str">
        <f t="shared" si="36"/>
        <v>533E00</v>
      </c>
      <c r="T78" s="60">
        <f t="shared" si="23"/>
        <v>71</v>
      </c>
      <c r="U78" s="123">
        <f t="shared" si="208"/>
        <v>597.45663389552158</v>
      </c>
      <c r="V78" s="62">
        <f t="shared" si="206"/>
        <v>36421</v>
      </c>
      <c r="W78" s="59">
        <f t="shared" si="207"/>
        <v>71</v>
      </c>
      <c r="BX78" s="1">
        <f ca="1">VLOOKUP(BX56,'Static Data'!$AA$3:$AB$11,2,TRUE)</f>
        <v>1</v>
      </c>
      <c r="BY78" s="1">
        <f ca="1">VLOOKUP(BY56,'Static Data'!$AA$3:$AB$11,2,TRUE)</f>
        <v>1</v>
      </c>
      <c r="BZ78" s="1">
        <f ca="1">VLOOKUP(BZ56,'Static Data'!$AA$3:$AB$11,2,TRUE)</f>
        <v>1</v>
      </c>
      <c r="CA78" s="1">
        <f ca="1">VLOOKUP(CA56,'Static Data'!$AA$3:$AB$11,2,TRUE)</f>
        <v>1</v>
      </c>
      <c r="CB78" s="1">
        <f ca="1">VLOOKUP(CB56,'Static Data'!$AA$3:$AB$11,2,TRUE)</f>
        <v>1</v>
      </c>
      <c r="CC78" s="1">
        <f ca="1">VLOOKUP(CC56,'Static Data'!$AA$3:$AB$11,2,TRUE)</f>
        <v>1</v>
      </c>
      <c r="CD78" s="1">
        <f ca="1">VLOOKUP(CD56,'Static Data'!$AA$3:$AB$11,2,TRUE)</f>
        <v>1</v>
      </c>
      <c r="CE78" s="1">
        <f ca="1">VLOOKUP(CE56,'Static Data'!$AA$3:$AB$11,2,TRUE)</f>
        <v>1</v>
      </c>
      <c r="CF78" s="1">
        <f ca="1">VLOOKUP(CF56,'Static Data'!$AA$3:$AB$11,2,TRUE)</f>
        <v>1</v>
      </c>
      <c r="CG78" s="1">
        <f ca="1">VLOOKUP(CG56,'Static Data'!$AA$3:$AB$11,2,TRUE)</f>
        <v>1</v>
      </c>
      <c r="CH78" s="1">
        <f ca="1">VLOOKUP(CH56,'Static Data'!$AA$3:$AB$11,2,TRUE)</f>
        <v>1</v>
      </c>
      <c r="CI78" s="1">
        <f ca="1">VLOOKUP(CI56,'Static Data'!$AA$3:$AB$11,2,TRUE)</f>
        <v>1</v>
      </c>
      <c r="CJ78" s="1">
        <f ca="1">VLOOKUP(CJ56,'Static Data'!$AA$3:$AB$11,2,TRUE)</f>
        <v>1</v>
      </c>
      <c r="CK78" s="1">
        <f ca="1">VLOOKUP(CK56,'Static Data'!$AA$3:$AB$11,2,TRUE)</f>
        <v>1</v>
      </c>
      <c r="CL78" s="1">
        <f ca="1">VLOOKUP(CL56,'Static Data'!$AA$3:$AB$11,2,TRUE)</f>
        <v>1</v>
      </c>
      <c r="CM78" s="1">
        <f ca="1">VLOOKUP(CM56,'Static Data'!$AA$3:$AB$11,2,TRUE)</f>
        <v>1</v>
      </c>
      <c r="CN78" s="1">
        <f ca="1">VLOOKUP(CN56,'Static Data'!$AA$3:$AB$11,2,TRUE)</f>
        <v>1</v>
      </c>
      <c r="CO78" s="1">
        <f ca="1">VLOOKUP(CO56,'Static Data'!$AA$3:$AB$11,2,TRUE)</f>
        <v>1</v>
      </c>
      <c r="CP78" s="1">
        <f ca="1">VLOOKUP(CP56,'Static Data'!$AA$3:$AB$11,2,TRUE)</f>
        <v>1</v>
      </c>
      <c r="CQ78" s="1">
        <f ca="1">VLOOKUP(CQ56,'Static Data'!$AA$3:$AB$11,2,TRUE)</f>
        <v>1</v>
      </c>
      <c r="CR78" s="1">
        <f ca="1">VLOOKUP(CR56,'Static Data'!$AA$3:$AB$11,2,TRUE)</f>
        <v>1</v>
      </c>
      <c r="CS78" s="1">
        <f ca="1">VLOOKUP(CS56,'Static Data'!$AA$3:$AB$11,2,TRUE)</f>
        <v>1</v>
      </c>
      <c r="CT78" s="1">
        <f ca="1">VLOOKUP(CT56,'Static Data'!$AA$3:$AB$11,2,TRUE)</f>
        <v>1</v>
      </c>
      <c r="CU78" s="1">
        <f ca="1">VLOOKUP(CU56,'Static Data'!$AA$3:$AB$11,2,TRUE)</f>
        <v>1</v>
      </c>
      <c r="CV78" s="1">
        <f ca="1">VLOOKUP(CV56,'Static Data'!$AA$3:$AB$11,2,TRUE)</f>
        <v>1</v>
      </c>
      <c r="CW78" s="1">
        <f ca="1">VLOOKUP(CW56,'Static Data'!$AA$3:$AB$11,2,TRUE)</f>
        <v>1</v>
      </c>
      <c r="CX78" s="1">
        <f ca="1">VLOOKUP(CX56,'Static Data'!$AA$3:$AB$11,2,TRUE)</f>
        <v>1</v>
      </c>
      <c r="CY78" s="1">
        <f ca="1">VLOOKUP(CY56,'Static Data'!$AA$3:$AB$11,2,TRUE)</f>
        <v>1</v>
      </c>
      <c r="CZ78" s="1">
        <f ca="1">VLOOKUP(CZ56,'Static Data'!$AA$3:$AB$11,2,TRUE)</f>
        <v>1</v>
      </c>
      <c r="DA78" s="1">
        <f ca="1">VLOOKUP(DA56,'Static Data'!$AA$3:$AB$11,2,TRUE)</f>
        <v>1</v>
      </c>
      <c r="DB78" s="1">
        <f ca="1">VLOOKUP(DB56,'Static Data'!$AA$3:$AB$11,2,TRUE)</f>
        <v>1</v>
      </c>
      <c r="DC78" s="1">
        <f ca="1">VLOOKUP(DC56,'Static Data'!$AA$3:$AB$11,2,TRUE)</f>
        <v>1</v>
      </c>
      <c r="DD78" s="1">
        <f ca="1">VLOOKUP(DD56,'Static Data'!$AA$3:$AB$11,2,TRUE)</f>
        <v>1</v>
      </c>
      <c r="DE78" s="1">
        <f ca="1">VLOOKUP(DE56,'Static Data'!$AA$3:$AB$11,2,TRUE)</f>
        <v>1</v>
      </c>
      <c r="DF78" s="1">
        <f ca="1">VLOOKUP(DF56,'Static Data'!$AA$3:$AB$11,2,TRUE)</f>
        <v>1</v>
      </c>
      <c r="DG78" s="1">
        <f ca="1">VLOOKUP(DG56,'Static Data'!$AA$3:$AB$11,2,TRUE)</f>
        <v>1</v>
      </c>
      <c r="DH78" s="1">
        <f ca="1">VLOOKUP(DH56,'Static Data'!$AA$3:$AB$11,2,TRUE)</f>
        <v>1</v>
      </c>
      <c r="DI78" s="1">
        <f ca="1">VLOOKUP(DI56,'Static Data'!$AA$3:$AB$11,2,TRUE)</f>
        <v>1</v>
      </c>
      <c r="DJ78" s="1">
        <f ca="1">VLOOKUP(DJ56,'Static Data'!$AA$3:$AB$11,2,TRUE)</f>
        <v>1</v>
      </c>
      <c r="DK78" s="1">
        <f ca="1">VLOOKUP(DK56,'Static Data'!$AA$3:$AB$11,2,TRUE)</f>
        <v>1</v>
      </c>
      <c r="DL78" s="1">
        <f ca="1">VLOOKUP(DL56,'Static Data'!$AA$3:$AB$11,2,TRUE)</f>
        <v>1</v>
      </c>
      <c r="DM78" s="1">
        <f ca="1">VLOOKUP(DM56,'Static Data'!$AA$3:$AB$11,2,TRUE)</f>
        <v>1</v>
      </c>
      <c r="DN78" s="1">
        <f ca="1">VLOOKUP(DN56,'Static Data'!$AA$3:$AB$11,2,TRUE)</f>
        <v>1</v>
      </c>
      <c r="DO78" s="1">
        <f ca="1">VLOOKUP(DO56,'Static Data'!$AA$3:$AB$11,2,TRUE)</f>
        <v>1</v>
      </c>
      <c r="DP78" s="1">
        <f ca="1">VLOOKUP(DP56,'Static Data'!$AA$3:$AB$11,2,TRUE)</f>
        <v>1</v>
      </c>
      <c r="DQ78" s="1">
        <f ca="1">VLOOKUP(DQ56,'Static Data'!$AA$3:$AB$11,2,TRUE)</f>
        <v>1</v>
      </c>
      <c r="DR78" s="1">
        <f ca="1">VLOOKUP(DR56,'Static Data'!$AA$3:$AB$11,2,TRUE)</f>
        <v>1</v>
      </c>
      <c r="DS78" s="1">
        <f ca="1">VLOOKUP(DS56,'Static Data'!$AA$3:$AB$11,2,TRUE)</f>
        <v>1</v>
      </c>
      <c r="DT78" s="1">
        <f ca="1">VLOOKUP(DT56,'Static Data'!$AA$3:$AB$11,2,TRUE)</f>
        <v>1</v>
      </c>
      <c r="DU78" s="1">
        <f ca="1">VLOOKUP(DU56,'Static Data'!$AA$3:$AB$11,2,TRUE)</f>
        <v>1</v>
      </c>
      <c r="DV78" s="1">
        <f ca="1">VLOOKUP(DV56,'Static Data'!$AA$3:$AB$11,2,TRUE)</f>
        <v>1</v>
      </c>
      <c r="DW78" s="1">
        <f ca="1">VLOOKUP(DW56,'Static Data'!$AA$3:$AB$11,2,TRUE)</f>
        <v>1</v>
      </c>
      <c r="DX78" s="1">
        <f ca="1">VLOOKUP(DX56,'Static Data'!$AA$3:$AB$11,2,TRUE)</f>
        <v>1</v>
      </c>
      <c r="DY78" s="1">
        <f ca="1">VLOOKUP(DY56,'Static Data'!$AA$3:$AB$11,2,TRUE)</f>
        <v>1</v>
      </c>
      <c r="DZ78" s="1">
        <f ca="1">VLOOKUP(DZ56,'Static Data'!$AA$3:$AB$11,2,TRUE)</f>
        <v>1</v>
      </c>
      <c r="EA78" s="1">
        <f ca="1">VLOOKUP(EA56,'Static Data'!$AA$3:$AB$11,2,TRUE)</f>
        <v>1</v>
      </c>
      <c r="EB78" s="1">
        <f ca="1">VLOOKUP(EB56,'Static Data'!$AA$3:$AB$11,2,TRUE)</f>
        <v>1</v>
      </c>
      <c r="EC78" s="1">
        <f ca="1">VLOOKUP(EC56,'Static Data'!$AA$3:$AB$11,2,TRUE)</f>
        <v>1</v>
      </c>
      <c r="ED78" s="1">
        <f ca="1">VLOOKUP(ED56,'Static Data'!$AA$3:$AB$11,2,TRUE)</f>
        <v>1</v>
      </c>
      <c r="EE78" s="1">
        <f ca="1">VLOOKUP(EE56,'Static Data'!$AA$3:$AB$11,2,TRUE)</f>
        <v>1</v>
      </c>
      <c r="EF78" s="1">
        <f ca="1">VLOOKUP(EF56,'Static Data'!$AA$3:$AB$11,2,TRUE)</f>
        <v>1</v>
      </c>
      <c r="EG78" s="1">
        <f ca="1">VLOOKUP(EG56,'Static Data'!$AA$3:$AB$11,2,TRUE)</f>
        <v>1</v>
      </c>
      <c r="EH78" s="1">
        <f ca="1">VLOOKUP(EH56,'Static Data'!$AA$3:$AB$11,2,TRUE)</f>
        <v>1</v>
      </c>
      <c r="EI78" s="1">
        <f ca="1">VLOOKUP(EI56,'Static Data'!$AA$3:$AB$11,2,TRUE)</f>
        <v>1</v>
      </c>
      <c r="EJ78" s="1">
        <f ca="1">VLOOKUP(EJ56,'Static Data'!$AA$3:$AB$11,2,TRUE)</f>
        <v>1</v>
      </c>
      <c r="EK78" s="1">
        <f ca="1">VLOOKUP(EK56,'Static Data'!$AA$3:$AB$11,2,TRUE)</f>
        <v>1</v>
      </c>
      <c r="EL78" s="1">
        <f ca="1">VLOOKUP(EL56,'Static Data'!$AA$3:$AB$11,2,TRUE)</f>
        <v>1</v>
      </c>
      <c r="EM78" s="1">
        <f ca="1">VLOOKUP(EM56,'Static Data'!$AA$3:$AB$11,2,TRUE)</f>
        <v>1</v>
      </c>
      <c r="EN78" s="1">
        <f ca="1">VLOOKUP(EN56,'Static Data'!$AA$3:$AB$11,2,TRUE)</f>
        <v>1</v>
      </c>
      <c r="EO78" s="1">
        <f ca="1">VLOOKUP(EO56,'Static Data'!$AA$3:$AB$11,2,TRUE)</f>
        <v>1</v>
      </c>
      <c r="EP78" s="1">
        <f ca="1">VLOOKUP(EP56,'Static Data'!$AA$3:$AB$11,2,TRUE)</f>
        <v>1</v>
      </c>
      <c r="EQ78" s="1">
        <f ca="1">VLOOKUP(EQ56,'Static Data'!$AA$3:$AB$11,2,TRUE)</f>
        <v>1</v>
      </c>
      <c r="ER78" s="1">
        <f ca="1">VLOOKUP(ER56,'Static Data'!$AA$3:$AB$11,2,TRUE)</f>
        <v>1</v>
      </c>
      <c r="ES78" s="1">
        <f ca="1">VLOOKUP(ES56,'Static Data'!$AA$3:$AB$11,2,TRUE)</f>
        <v>1</v>
      </c>
      <c r="ET78" s="1">
        <f ca="1">VLOOKUP(ET56,'Static Data'!$AA$3:$AB$11,2,TRUE)</f>
        <v>1</v>
      </c>
      <c r="EU78" s="1">
        <f ca="1">VLOOKUP(EU56,'Static Data'!$AA$3:$AB$11,2,TRUE)</f>
        <v>1</v>
      </c>
      <c r="EV78" s="1">
        <f ca="1">VLOOKUP(EV56,'Static Data'!$AA$3:$AB$11,2,TRUE)</f>
        <v>1</v>
      </c>
      <c r="EW78" s="1">
        <f ca="1">VLOOKUP(EW56,'Static Data'!$AA$3:$AB$11,2,TRUE)</f>
        <v>1</v>
      </c>
      <c r="EX78" s="1">
        <f ca="1">VLOOKUP(EX56,'Static Data'!$AA$3:$AB$11,2,TRUE)</f>
        <v>1</v>
      </c>
      <c r="EY78" s="1">
        <f ca="1">VLOOKUP(EY56,'Static Data'!$AA$3:$AB$11,2,TRUE)</f>
        <v>1</v>
      </c>
      <c r="EZ78" s="1">
        <f ca="1">VLOOKUP(EZ56,'Static Data'!$AA$3:$AB$11,2,TRUE)</f>
        <v>1</v>
      </c>
      <c r="FA78" s="1">
        <f ca="1">VLOOKUP(FA56,'Static Data'!$AA$3:$AB$11,2,TRUE)</f>
        <v>1</v>
      </c>
      <c r="FB78" s="1">
        <f ca="1">VLOOKUP(FB56,'Static Data'!$AA$3:$AB$11,2,TRUE)</f>
        <v>1</v>
      </c>
      <c r="FC78" s="1">
        <f ca="1">VLOOKUP(FC56,'Static Data'!$AA$3:$AB$11,2,TRUE)</f>
        <v>1</v>
      </c>
      <c r="FD78" s="1">
        <f ca="1">VLOOKUP(FD56,'Static Data'!$AA$3:$AB$11,2,TRUE)</f>
        <v>1</v>
      </c>
      <c r="FE78" s="1">
        <f ca="1">VLOOKUP(FE56,'Static Data'!$AA$3:$AB$11,2,TRUE)</f>
        <v>1</v>
      </c>
      <c r="FF78" s="1">
        <f ca="1">VLOOKUP(FF56,'Static Data'!$AA$3:$AB$11,2,TRUE)</f>
        <v>1</v>
      </c>
      <c r="FG78" s="1">
        <f ca="1">VLOOKUP(FG56,'Static Data'!$AA$3:$AB$11,2,TRUE)</f>
        <v>1</v>
      </c>
      <c r="FH78" s="1">
        <f ca="1">VLOOKUP(FH56,'Static Data'!$AA$3:$AB$11,2,TRUE)</f>
        <v>1</v>
      </c>
      <c r="FI78" s="1">
        <f ca="1">VLOOKUP(FI56,'Static Data'!$AA$3:$AB$11,2,TRUE)</f>
        <v>1</v>
      </c>
      <c r="FJ78" s="1">
        <f ca="1">VLOOKUP(FJ56,'Static Data'!$AA$3:$AB$11,2,TRUE)</f>
        <v>1</v>
      </c>
      <c r="FK78" s="1">
        <f ca="1">VLOOKUP(FK56,'Static Data'!$AA$3:$AB$11,2,TRUE)</f>
        <v>1</v>
      </c>
      <c r="FL78" s="1">
        <f ca="1">VLOOKUP(FL56,'Static Data'!$AA$3:$AB$11,2,TRUE)</f>
        <v>1</v>
      </c>
      <c r="FM78" s="1">
        <f ca="1">VLOOKUP(FM56,'Static Data'!$AA$3:$AB$11,2,TRUE)</f>
        <v>1</v>
      </c>
      <c r="FN78" s="1">
        <f ca="1">VLOOKUP(FN56,'Static Data'!$AA$3:$AB$11,2,TRUE)</f>
        <v>1</v>
      </c>
      <c r="FO78" s="1">
        <f ca="1">VLOOKUP(FO56,'Static Data'!$AA$3:$AB$11,2,TRUE)</f>
        <v>1</v>
      </c>
      <c r="FP78" s="1">
        <f ca="1">VLOOKUP(FP56,'Static Data'!$AA$3:$AB$11,2,TRUE)</f>
        <v>1</v>
      </c>
      <c r="FQ78" s="1">
        <f ca="1">VLOOKUP(FQ56,'Static Data'!$AA$3:$AB$11,2,TRUE)</f>
        <v>1</v>
      </c>
      <c r="FR78" s="1">
        <f ca="1">VLOOKUP(FR56,'Static Data'!$AA$3:$AB$11,2,TRUE)</f>
        <v>1</v>
      </c>
      <c r="FS78" s="1">
        <f ca="1">VLOOKUP(FS56,'Static Data'!$AA$3:$AB$11,2,TRUE)</f>
        <v>1</v>
      </c>
      <c r="FT78" s="1">
        <f ca="1">VLOOKUP(FT56,'Static Data'!$AA$3:$AB$11,2,TRUE)</f>
        <v>1</v>
      </c>
      <c r="FU78" s="1">
        <f ca="1">VLOOKUP(FU56,'Static Data'!$AA$3:$AB$11,2,TRUE)</f>
        <v>1</v>
      </c>
      <c r="FV78" s="1">
        <f ca="1">VLOOKUP(FV56,'Static Data'!$AA$3:$AB$11,2,TRUE)</f>
        <v>1</v>
      </c>
      <c r="FW78" s="1">
        <f ca="1">VLOOKUP(FW56,'Static Data'!$AA$3:$AB$11,2,TRUE)</f>
        <v>1</v>
      </c>
      <c r="FX78" s="1">
        <f ca="1">VLOOKUP(FX56,'Static Data'!$AA$3:$AB$11,2,TRUE)</f>
        <v>1</v>
      </c>
      <c r="FY78" s="1">
        <f ca="1">VLOOKUP(FY56,'Static Data'!$AA$3:$AB$11,2,TRUE)</f>
        <v>1</v>
      </c>
      <c r="FZ78" s="1">
        <f ca="1">VLOOKUP(FZ56,'Static Data'!$AA$3:$AB$11,2,TRUE)</f>
        <v>1</v>
      </c>
      <c r="GA78" s="1">
        <f ca="1">VLOOKUP(GA56,'Static Data'!$AA$3:$AB$11,2,TRUE)</f>
        <v>1</v>
      </c>
      <c r="GB78" s="1">
        <f ca="1">VLOOKUP(GB56,'Static Data'!$AA$3:$AB$11,2,TRUE)</f>
        <v>1</v>
      </c>
      <c r="GC78" s="1">
        <f ca="1">VLOOKUP(GC56,'Static Data'!$AA$3:$AB$11,2,TRUE)</f>
        <v>1</v>
      </c>
      <c r="GD78" s="1">
        <f ca="1">VLOOKUP(GD56,'Static Data'!$AA$3:$AB$11,2,TRUE)</f>
        <v>1</v>
      </c>
      <c r="GE78" s="1">
        <f ca="1">VLOOKUP(GE56,'Static Data'!$AA$3:$AB$11,2,TRUE)</f>
        <v>1</v>
      </c>
      <c r="GF78" s="1">
        <f ca="1">VLOOKUP(GF56,'Static Data'!$AA$3:$AB$11,2,TRUE)</f>
        <v>1</v>
      </c>
      <c r="GG78" s="1">
        <f ca="1">VLOOKUP(GG56,'Static Data'!$AA$3:$AB$11,2,TRUE)</f>
        <v>1</v>
      </c>
      <c r="GH78" s="1">
        <f ca="1">VLOOKUP(GH56,'Static Data'!$AA$3:$AB$11,2,TRUE)</f>
        <v>1</v>
      </c>
      <c r="GI78" s="1">
        <f ca="1">VLOOKUP(GI56,'Static Data'!$AA$3:$AB$11,2,TRUE)</f>
        <v>1</v>
      </c>
      <c r="GJ78" s="1">
        <f ca="1">VLOOKUP(GJ56,'Static Data'!$AA$3:$AB$11,2,TRUE)</f>
        <v>1</v>
      </c>
      <c r="GK78" s="1">
        <f ca="1">VLOOKUP(GK56,'Static Data'!$AA$3:$AB$11,2,TRUE)</f>
        <v>1</v>
      </c>
      <c r="GL78" s="1">
        <f ca="1">VLOOKUP(GL56,'Static Data'!$AA$3:$AB$11,2,TRUE)</f>
        <v>1</v>
      </c>
      <c r="GM78" s="1">
        <f ca="1">VLOOKUP(GM56,'Static Data'!$AA$3:$AB$11,2,TRUE)</f>
        <v>1</v>
      </c>
      <c r="GN78" s="1">
        <f ca="1">VLOOKUP(GN56,'Static Data'!$AA$3:$AB$11,2,TRUE)</f>
        <v>1</v>
      </c>
      <c r="GO78" s="1">
        <f ca="1">VLOOKUP(GO56,'Static Data'!$AA$3:$AB$11,2,TRUE)</f>
        <v>1</v>
      </c>
      <c r="GP78" s="1">
        <f ca="1">VLOOKUP(GP56,'Static Data'!$AA$3:$AB$11,2,TRUE)</f>
        <v>1</v>
      </c>
      <c r="GQ78" s="1">
        <f ca="1">VLOOKUP(GQ56,'Static Data'!$AA$3:$AB$11,2,TRUE)</f>
        <v>1</v>
      </c>
      <c r="GR78" s="1">
        <f ca="1">VLOOKUP(GR56,'Static Data'!$AA$3:$AB$11,2,TRUE)</f>
        <v>1</v>
      </c>
      <c r="GS78" s="1">
        <f ca="1">VLOOKUP(GS56,'Static Data'!$AA$3:$AB$11,2,TRUE)</f>
        <v>1</v>
      </c>
      <c r="GT78" s="1">
        <f ca="1">VLOOKUP(GT56,'Static Data'!$AA$3:$AB$11,2,TRUE)</f>
        <v>1</v>
      </c>
      <c r="GU78" s="1">
        <f ca="1">VLOOKUP(GU56,'Static Data'!$AA$3:$AB$11,2,TRUE)</f>
        <v>1</v>
      </c>
    </row>
    <row r="79" spans="9:203">
      <c r="I79"/>
      <c r="J79"/>
      <c r="K79" s="93">
        <v>0</v>
      </c>
      <c r="L79" s="1">
        <f t="shared" si="204"/>
        <v>0</v>
      </c>
      <c r="M79" s="1">
        <f t="shared" si="39"/>
        <v>42</v>
      </c>
      <c r="N79" s="1" t="str">
        <f t="shared" si="205"/>
        <v>0040A0</v>
      </c>
      <c r="R79" s="90" t="str">
        <f t="shared" si="36"/>
        <v>A04000</v>
      </c>
      <c r="T79" s="60">
        <f t="shared" si="23"/>
        <v>72</v>
      </c>
      <c r="U79" s="123">
        <f t="shared" si="208"/>
        <v>610.14025894517704</v>
      </c>
      <c r="V79" s="62">
        <f t="shared" si="206"/>
        <v>37194</v>
      </c>
      <c r="W79" s="59">
        <f t="shared" si="207"/>
        <v>72</v>
      </c>
      <c r="BX79" s="1">
        <f ca="1">VLOOKUP(BX57,'Static Data'!$AA$3:$AB$11,2,TRUE)</f>
        <v>1</v>
      </c>
      <c r="BY79" s="1">
        <f ca="1">VLOOKUP(BY57,'Static Data'!$AA$3:$AB$11,2,TRUE)</f>
        <v>1</v>
      </c>
      <c r="BZ79" s="1">
        <f ca="1">VLOOKUP(BZ57,'Static Data'!$AA$3:$AB$11,2,TRUE)</f>
        <v>1</v>
      </c>
      <c r="CA79" s="1">
        <f ca="1">VLOOKUP(CA57,'Static Data'!$AA$3:$AB$11,2,TRUE)</f>
        <v>1</v>
      </c>
      <c r="CB79" s="1">
        <f ca="1">VLOOKUP(CB57,'Static Data'!$AA$3:$AB$11,2,TRUE)</f>
        <v>1</v>
      </c>
      <c r="CC79" s="1">
        <f ca="1">VLOOKUP(CC57,'Static Data'!$AA$3:$AB$11,2,TRUE)</f>
        <v>1</v>
      </c>
      <c r="CD79" s="1">
        <f ca="1">VLOOKUP(CD57,'Static Data'!$AA$3:$AB$11,2,TRUE)</f>
        <v>1</v>
      </c>
      <c r="CE79" s="1">
        <f ca="1">VLOOKUP(CE57,'Static Data'!$AA$3:$AB$11,2,TRUE)</f>
        <v>1</v>
      </c>
      <c r="CF79" s="1">
        <f ca="1">VLOOKUP(CF57,'Static Data'!$AA$3:$AB$11,2,TRUE)</f>
        <v>1</v>
      </c>
      <c r="CG79" s="1">
        <f ca="1">VLOOKUP(CG57,'Static Data'!$AA$3:$AB$11,2,TRUE)</f>
        <v>1</v>
      </c>
      <c r="CH79" s="1">
        <f ca="1">VLOOKUP(CH57,'Static Data'!$AA$3:$AB$11,2,TRUE)</f>
        <v>1</v>
      </c>
      <c r="CI79" s="1">
        <f ca="1">VLOOKUP(CI57,'Static Data'!$AA$3:$AB$11,2,TRUE)</f>
        <v>1</v>
      </c>
      <c r="CJ79" s="1">
        <f ca="1">VLOOKUP(CJ57,'Static Data'!$AA$3:$AB$11,2,TRUE)</f>
        <v>1</v>
      </c>
      <c r="CK79" s="1">
        <f ca="1">VLOOKUP(CK57,'Static Data'!$AA$3:$AB$11,2,TRUE)</f>
        <v>1</v>
      </c>
      <c r="CL79" s="1">
        <f ca="1">VLOOKUP(CL57,'Static Data'!$AA$3:$AB$11,2,TRUE)</f>
        <v>1</v>
      </c>
      <c r="CM79" s="1">
        <f ca="1">VLOOKUP(CM57,'Static Data'!$AA$3:$AB$11,2,TRUE)</f>
        <v>1</v>
      </c>
      <c r="CN79" s="1">
        <f ca="1">VLOOKUP(CN57,'Static Data'!$AA$3:$AB$11,2,TRUE)</f>
        <v>1</v>
      </c>
      <c r="CO79" s="1">
        <f ca="1">VLOOKUP(CO57,'Static Data'!$AA$3:$AB$11,2,TRUE)</f>
        <v>1</v>
      </c>
      <c r="CP79" s="1">
        <f ca="1">VLOOKUP(CP57,'Static Data'!$AA$3:$AB$11,2,TRUE)</f>
        <v>1</v>
      </c>
      <c r="CQ79" s="1">
        <f ca="1">VLOOKUP(CQ57,'Static Data'!$AA$3:$AB$11,2,TRUE)</f>
        <v>1</v>
      </c>
      <c r="CR79" s="1">
        <f ca="1">VLOOKUP(CR57,'Static Data'!$AA$3:$AB$11,2,TRUE)</f>
        <v>1</v>
      </c>
      <c r="CS79" s="1">
        <f ca="1">VLOOKUP(CS57,'Static Data'!$AA$3:$AB$11,2,TRUE)</f>
        <v>1</v>
      </c>
      <c r="CT79" s="1">
        <f ca="1">VLOOKUP(CT57,'Static Data'!$AA$3:$AB$11,2,TRUE)</f>
        <v>1</v>
      </c>
      <c r="CU79" s="1">
        <f ca="1">VLOOKUP(CU57,'Static Data'!$AA$3:$AB$11,2,TRUE)</f>
        <v>1</v>
      </c>
      <c r="CV79" s="1">
        <f ca="1">VLOOKUP(CV57,'Static Data'!$AA$3:$AB$11,2,TRUE)</f>
        <v>1</v>
      </c>
      <c r="CW79" s="1">
        <f ca="1">VLOOKUP(CW57,'Static Data'!$AA$3:$AB$11,2,TRUE)</f>
        <v>1</v>
      </c>
      <c r="CX79" s="1">
        <f ca="1">VLOOKUP(CX57,'Static Data'!$AA$3:$AB$11,2,TRUE)</f>
        <v>1</v>
      </c>
      <c r="CY79" s="1">
        <f ca="1">VLOOKUP(CY57,'Static Data'!$AA$3:$AB$11,2,TRUE)</f>
        <v>1</v>
      </c>
      <c r="CZ79" s="1">
        <f ca="1">VLOOKUP(CZ57,'Static Data'!$AA$3:$AB$11,2,TRUE)</f>
        <v>1</v>
      </c>
      <c r="DA79" s="1">
        <f ca="1">VLOOKUP(DA57,'Static Data'!$AA$3:$AB$11,2,TRUE)</f>
        <v>1</v>
      </c>
      <c r="DB79" s="1">
        <f ca="1">VLOOKUP(DB57,'Static Data'!$AA$3:$AB$11,2,TRUE)</f>
        <v>1</v>
      </c>
      <c r="DC79" s="1">
        <f ca="1">VLOOKUP(DC57,'Static Data'!$AA$3:$AB$11,2,TRUE)</f>
        <v>1</v>
      </c>
      <c r="DD79" s="1">
        <f ca="1">VLOOKUP(DD57,'Static Data'!$AA$3:$AB$11,2,TRUE)</f>
        <v>1</v>
      </c>
      <c r="DE79" s="1">
        <f ca="1">VLOOKUP(DE57,'Static Data'!$AA$3:$AB$11,2,TRUE)</f>
        <v>1</v>
      </c>
      <c r="DF79" s="1">
        <f ca="1">VLOOKUP(DF57,'Static Data'!$AA$3:$AB$11,2,TRUE)</f>
        <v>1</v>
      </c>
      <c r="DG79" s="1">
        <f ca="1">VLOOKUP(DG57,'Static Data'!$AA$3:$AB$11,2,TRUE)</f>
        <v>1</v>
      </c>
      <c r="DH79" s="1">
        <f ca="1">VLOOKUP(DH57,'Static Data'!$AA$3:$AB$11,2,TRUE)</f>
        <v>1</v>
      </c>
      <c r="DI79" s="1">
        <f ca="1">VLOOKUP(DI57,'Static Data'!$AA$3:$AB$11,2,TRUE)</f>
        <v>1</v>
      </c>
      <c r="DJ79" s="1">
        <f ca="1">VLOOKUP(DJ57,'Static Data'!$AA$3:$AB$11,2,TRUE)</f>
        <v>1</v>
      </c>
      <c r="DK79" s="1">
        <f ca="1">VLOOKUP(DK57,'Static Data'!$AA$3:$AB$11,2,TRUE)</f>
        <v>1</v>
      </c>
      <c r="DL79" s="1">
        <f ca="1">VLOOKUP(DL57,'Static Data'!$AA$3:$AB$11,2,TRUE)</f>
        <v>1</v>
      </c>
      <c r="DM79" s="1">
        <f ca="1">VLOOKUP(DM57,'Static Data'!$AA$3:$AB$11,2,TRUE)</f>
        <v>1</v>
      </c>
      <c r="DN79" s="1">
        <f ca="1">VLOOKUP(DN57,'Static Data'!$AA$3:$AB$11,2,TRUE)</f>
        <v>1</v>
      </c>
      <c r="DO79" s="1">
        <f ca="1">VLOOKUP(DO57,'Static Data'!$AA$3:$AB$11,2,TRUE)</f>
        <v>1</v>
      </c>
      <c r="DP79" s="1">
        <f ca="1">VLOOKUP(DP57,'Static Data'!$AA$3:$AB$11,2,TRUE)</f>
        <v>1</v>
      </c>
      <c r="DQ79" s="1">
        <f ca="1">VLOOKUP(DQ57,'Static Data'!$AA$3:$AB$11,2,TRUE)</f>
        <v>1</v>
      </c>
      <c r="DR79" s="1">
        <f ca="1">VLOOKUP(DR57,'Static Data'!$AA$3:$AB$11,2,TRUE)</f>
        <v>1</v>
      </c>
      <c r="DS79" s="1">
        <f ca="1">VLOOKUP(DS57,'Static Data'!$AA$3:$AB$11,2,TRUE)</f>
        <v>1</v>
      </c>
      <c r="DT79" s="1">
        <f ca="1">VLOOKUP(DT57,'Static Data'!$AA$3:$AB$11,2,TRUE)</f>
        <v>1</v>
      </c>
      <c r="DU79" s="1">
        <f ca="1">VLOOKUP(DU57,'Static Data'!$AA$3:$AB$11,2,TRUE)</f>
        <v>1</v>
      </c>
      <c r="DV79" s="1">
        <f ca="1">VLOOKUP(DV57,'Static Data'!$AA$3:$AB$11,2,TRUE)</f>
        <v>1</v>
      </c>
      <c r="DW79" s="1">
        <f ca="1">VLOOKUP(DW57,'Static Data'!$AA$3:$AB$11,2,TRUE)</f>
        <v>1</v>
      </c>
      <c r="DX79" s="1">
        <f ca="1">VLOOKUP(DX57,'Static Data'!$AA$3:$AB$11,2,TRUE)</f>
        <v>1</v>
      </c>
      <c r="DY79" s="1">
        <f ca="1">VLOOKUP(DY57,'Static Data'!$AA$3:$AB$11,2,TRUE)</f>
        <v>1</v>
      </c>
      <c r="DZ79" s="1">
        <f ca="1">VLOOKUP(DZ57,'Static Data'!$AA$3:$AB$11,2,TRUE)</f>
        <v>1</v>
      </c>
      <c r="EA79" s="1">
        <f ca="1">VLOOKUP(EA57,'Static Data'!$AA$3:$AB$11,2,TRUE)</f>
        <v>1</v>
      </c>
      <c r="EB79" s="1">
        <f ca="1">VLOOKUP(EB57,'Static Data'!$AA$3:$AB$11,2,TRUE)</f>
        <v>1</v>
      </c>
      <c r="EC79" s="1">
        <f ca="1">VLOOKUP(EC57,'Static Data'!$AA$3:$AB$11,2,TRUE)</f>
        <v>1</v>
      </c>
      <c r="ED79" s="1">
        <f ca="1">VLOOKUP(ED57,'Static Data'!$AA$3:$AB$11,2,TRUE)</f>
        <v>1</v>
      </c>
      <c r="EE79" s="1">
        <f ca="1">VLOOKUP(EE57,'Static Data'!$AA$3:$AB$11,2,TRUE)</f>
        <v>1</v>
      </c>
      <c r="EF79" s="1">
        <f ca="1">VLOOKUP(EF57,'Static Data'!$AA$3:$AB$11,2,TRUE)</f>
        <v>1</v>
      </c>
      <c r="EG79" s="1">
        <f ca="1">VLOOKUP(EG57,'Static Data'!$AA$3:$AB$11,2,TRUE)</f>
        <v>1</v>
      </c>
      <c r="EH79" s="1">
        <f ca="1">VLOOKUP(EH57,'Static Data'!$AA$3:$AB$11,2,TRUE)</f>
        <v>1</v>
      </c>
      <c r="EI79" s="1">
        <f ca="1">VLOOKUP(EI57,'Static Data'!$AA$3:$AB$11,2,TRUE)</f>
        <v>1</v>
      </c>
      <c r="EJ79" s="1">
        <f ca="1">VLOOKUP(EJ57,'Static Data'!$AA$3:$AB$11,2,TRUE)</f>
        <v>1</v>
      </c>
      <c r="EK79" s="1">
        <f ca="1">VLOOKUP(EK57,'Static Data'!$AA$3:$AB$11,2,TRUE)</f>
        <v>1</v>
      </c>
      <c r="EL79" s="1">
        <f ca="1">VLOOKUP(EL57,'Static Data'!$AA$3:$AB$11,2,TRUE)</f>
        <v>1</v>
      </c>
      <c r="EM79" s="1">
        <f ca="1">VLOOKUP(EM57,'Static Data'!$AA$3:$AB$11,2,TRUE)</f>
        <v>1</v>
      </c>
      <c r="EN79" s="1">
        <f ca="1">VLOOKUP(EN57,'Static Data'!$AA$3:$AB$11,2,TRUE)</f>
        <v>1</v>
      </c>
      <c r="EO79" s="1">
        <f ca="1">VLOOKUP(EO57,'Static Data'!$AA$3:$AB$11,2,TRUE)</f>
        <v>1</v>
      </c>
      <c r="EP79" s="1">
        <f ca="1">VLOOKUP(EP57,'Static Data'!$AA$3:$AB$11,2,TRUE)</f>
        <v>1</v>
      </c>
      <c r="EQ79" s="1">
        <f ca="1">VLOOKUP(EQ57,'Static Data'!$AA$3:$AB$11,2,TRUE)</f>
        <v>1</v>
      </c>
      <c r="ER79" s="1">
        <f ca="1">VLOOKUP(ER57,'Static Data'!$AA$3:$AB$11,2,TRUE)</f>
        <v>1</v>
      </c>
      <c r="ES79" s="1">
        <f ca="1">VLOOKUP(ES57,'Static Data'!$AA$3:$AB$11,2,TRUE)</f>
        <v>1</v>
      </c>
      <c r="ET79" s="1">
        <f ca="1">VLOOKUP(ET57,'Static Data'!$AA$3:$AB$11,2,TRUE)</f>
        <v>1</v>
      </c>
      <c r="EU79" s="1">
        <f ca="1">VLOOKUP(EU57,'Static Data'!$AA$3:$AB$11,2,TRUE)</f>
        <v>1</v>
      </c>
      <c r="EV79" s="1">
        <f ca="1">VLOOKUP(EV57,'Static Data'!$AA$3:$AB$11,2,TRUE)</f>
        <v>1</v>
      </c>
      <c r="EW79" s="1">
        <f ca="1">VLOOKUP(EW57,'Static Data'!$AA$3:$AB$11,2,TRUE)</f>
        <v>1</v>
      </c>
      <c r="EX79" s="1">
        <f ca="1">VLOOKUP(EX57,'Static Data'!$AA$3:$AB$11,2,TRUE)</f>
        <v>1</v>
      </c>
      <c r="EY79" s="1">
        <f ca="1">VLOOKUP(EY57,'Static Data'!$AA$3:$AB$11,2,TRUE)</f>
        <v>1</v>
      </c>
      <c r="EZ79" s="1">
        <f ca="1">VLOOKUP(EZ57,'Static Data'!$AA$3:$AB$11,2,TRUE)</f>
        <v>1</v>
      </c>
      <c r="FA79" s="1">
        <f ca="1">VLOOKUP(FA57,'Static Data'!$AA$3:$AB$11,2,TRUE)</f>
        <v>1</v>
      </c>
      <c r="FB79" s="1">
        <f ca="1">VLOOKUP(FB57,'Static Data'!$AA$3:$AB$11,2,TRUE)</f>
        <v>1</v>
      </c>
      <c r="FC79" s="1">
        <f ca="1">VLOOKUP(FC57,'Static Data'!$AA$3:$AB$11,2,TRUE)</f>
        <v>1</v>
      </c>
      <c r="FD79" s="1">
        <f ca="1">VLOOKUP(FD57,'Static Data'!$AA$3:$AB$11,2,TRUE)</f>
        <v>1</v>
      </c>
      <c r="FE79" s="1">
        <f ca="1">VLOOKUP(FE57,'Static Data'!$AA$3:$AB$11,2,TRUE)</f>
        <v>1</v>
      </c>
      <c r="FF79" s="1">
        <f ca="1">VLOOKUP(FF57,'Static Data'!$AA$3:$AB$11,2,TRUE)</f>
        <v>1</v>
      </c>
      <c r="FG79" s="1">
        <f ca="1">VLOOKUP(FG57,'Static Data'!$AA$3:$AB$11,2,TRUE)</f>
        <v>1</v>
      </c>
      <c r="FH79" s="1">
        <f ca="1">VLOOKUP(FH57,'Static Data'!$AA$3:$AB$11,2,TRUE)</f>
        <v>1</v>
      </c>
      <c r="FI79" s="1">
        <f ca="1">VLOOKUP(FI57,'Static Data'!$AA$3:$AB$11,2,TRUE)</f>
        <v>1</v>
      </c>
      <c r="FJ79" s="1">
        <f ca="1">VLOOKUP(FJ57,'Static Data'!$AA$3:$AB$11,2,TRUE)</f>
        <v>1</v>
      </c>
      <c r="FK79" s="1">
        <f ca="1">VLOOKUP(FK57,'Static Data'!$AA$3:$AB$11,2,TRUE)</f>
        <v>1</v>
      </c>
      <c r="FL79" s="1">
        <f ca="1">VLOOKUP(FL57,'Static Data'!$AA$3:$AB$11,2,TRUE)</f>
        <v>1</v>
      </c>
      <c r="FM79" s="1">
        <f ca="1">VLOOKUP(FM57,'Static Data'!$AA$3:$AB$11,2,TRUE)</f>
        <v>1</v>
      </c>
      <c r="FN79" s="1">
        <f ca="1">VLOOKUP(FN57,'Static Data'!$AA$3:$AB$11,2,TRUE)</f>
        <v>1</v>
      </c>
      <c r="FO79" s="1">
        <f ca="1">VLOOKUP(FO57,'Static Data'!$AA$3:$AB$11,2,TRUE)</f>
        <v>1</v>
      </c>
      <c r="FP79" s="1">
        <f ca="1">VLOOKUP(FP57,'Static Data'!$AA$3:$AB$11,2,TRUE)</f>
        <v>1</v>
      </c>
      <c r="FQ79" s="1">
        <f ca="1">VLOOKUP(FQ57,'Static Data'!$AA$3:$AB$11,2,TRUE)</f>
        <v>1</v>
      </c>
      <c r="FR79" s="1">
        <f ca="1">VLOOKUP(FR57,'Static Data'!$AA$3:$AB$11,2,TRUE)</f>
        <v>1</v>
      </c>
      <c r="FS79" s="1">
        <f ca="1">VLOOKUP(FS57,'Static Data'!$AA$3:$AB$11,2,TRUE)</f>
        <v>1</v>
      </c>
      <c r="FT79" s="1">
        <f ca="1">VLOOKUP(FT57,'Static Data'!$AA$3:$AB$11,2,TRUE)</f>
        <v>1</v>
      </c>
      <c r="FU79" s="1">
        <f ca="1">VLOOKUP(FU57,'Static Data'!$AA$3:$AB$11,2,TRUE)</f>
        <v>1</v>
      </c>
      <c r="FV79" s="1">
        <f ca="1">VLOOKUP(FV57,'Static Data'!$AA$3:$AB$11,2,TRUE)</f>
        <v>1</v>
      </c>
      <c r="FW79" s="1">
        <f ca="1">VLOOKUP(FW57,'Static Data'!$AA$3:$AB$11,2,TRUE)</f>
        <v>1</v>
      </c>
      <c r="FX79" s="1">
        <f ca="1">VLOOKUP(FX57,'Static Data'!$AA$3:$AB$11,2,TRUE)</f>
        <v>1</v>
      </c>
      <c r="FY79" s="1">
        <f ca="1">VLOOKUP(FY57,'Static Data'!$AA$3:$AB$11,2,TRUE)</f>
        <v>1</v>
      </c>
      <c r="FZ79" s="1">
        <f ca="1">VLOOKUP(FZ57,'Static Data'!$AA$3:$AB$11,2,TRUE)</f>
        <v>1</v>
      </c>
      <c r="GA79" s="1">
        <f ca="1">VLOOKUP(GA57,'Static Data'!$AA$3:$AB$11,2,TRUE)</f>
        <v>1</v>
      </c>
      <c r="GB79" s="1">
        <f ca="1">VLOOKUP(GB57,'Static Data'!$AA$3:$AB$11,2,TRUE)</f>
        <v>1</v>
      </c>
      <c r="GC79" s="1">
        <f ca="1">VLOOKUP(GC57,'Static Data'!$AA$3:$AB$11,2,TRUE)</f>
        <v>1</v>
      </c>
      <c r="GD79" s="1">
        <f ca="1">VLOOKUP(GD57,'Static Data'!$AA$3:$AB$11,2,TRUE)</f>
        <v>1</v>
      </c>
      <c r="GE79" s="1">
        <f ca="1">VLOOKUP(GE57,'Static Data'!$AA$3:$AB$11,2,TRUE)</f>
        <v>1</v>
      </c>
      <c r="GF79" s="1">
        <f ca="1">VLOOKUP(GF57,'Static Data'!$AA$3:$AB$11,2,TRUE)</f>
        <v>1</v>
      </c>
      <c r="GG79" s="1">
        <f ca="1">VLOOKUP(GG57,'Static Data'!$AA$3:$AB$11,2,TRUE)</f>
        <v>1</v>
      </c>
      <c r="GH79" s="1">
        <f ca="1">VLOOKUP(GH57,'Static Data'!$AA$3:$AB$11,2,TRUE)</f>
        <v>1</v>
      </c>
      <c r="GI79" s="1">
        <f ca="1">VLOOKUP(GI57,'Static Data'!$AA$3:$AB$11,2,TRUE)</f>
        <v>1</v>
      </c>
      <c r="GJ79" s="1">
        <f ca="1">VLOOKUP(GJ57,'Static Data'!$AA$3:$AB$11,2,TRUE)</f>
        <v>1</v>
      </c>
      <c r="GK79" s="1">
        <f ca="1">VLOOKUP(GK57,'Static Data'!$AA$3:$AB$11,2,TRUE)</f>
        <v>1</v>
      </c>
      <c r="GL79" s="1">
        <f ca="1">VLOOKUP(GL57,'Static Data'!$AA$3:$AB$11,2,TRUE)</f>
        <v>1</v>
      </c>
      <c r="GM79" s="1">
        <f ca="1">VLOOKUP(GM57,'Static Data'!$AA$3:$AB$11,2,TRUE)</f>
        <v>1</v>
      </c>
      <c r="GN79" s="1">
        <f ca="1">VLOOKUP(GN57,'Static Data'!$AA$3:$AB$11,2,TRUE)</f>
        <v>1</v>
      </c>
      <c r="GO79" s="1">
        <f ca="1">VLOOKUP(GO57,'Static Data'!$AA$3:$AB$11,2,TRUE)</f>
        <v>1</v>
      </c>
      <c r="GP79" s="1">
        <f ca="1">VLOOKUP(GP57,'Static Data'!$AA$3:$AB$11,2,TRUE)</f>
        <v>1</v>
      </c>
      <c r="GQ79" s="1">
        <f ca="1">VLOOKUP(GQ57,'Static Data'!$AA$3:$AB$11,2,TRUE)</f>
        <v>1</v>
      </c>
      <c r="GR79" s="1">
        <f ca="1">VLOOKUP(GR57,'Static Data'!$AA$3:$AB$11,2,TRUE)</f>
        <v>1</v>
      </c>
      <c r="GS79" s="1">
        <f ca="1">VLOOKUP(GS57,'Static Data'!$AA$3:$AB$11,2,TRUE)</f>
        <v>1</v>
      </c>
      <c r="GT79" s="1">
        <f ca="1">VLOOKUP(GT57,'Static Data'!$AA$3:$AB$11,2,TRUE)</f>
        <v>1</v>
      </c>
      <c r="GU79" s="1">
        <f ca="1">VLOOKUP(GU57,'Static Data'!$AA$3:$AB$11,2,TRUE)</f>
        <v>1</v>
      </c>
    </row>
    <row r="80" spans="9:203">
      <c r="I80"/>
      <c r="J80"/>
      <c r="K80" s="1">
        <f>IF(LEN(D18),1,0)</f>
        <v>0</v>
      </c>
      <c r="L80" s="1">
        <f t="shared" si="204"/>
        <v>0</v>
      </c>
      <c r="M80" s="1">
        <f t="shared" si="39"/>
        <v>43</v>
      </c>
      <c r="N80" s="1" t="str">
        <f t="shared" si="205"/>
        <v>0042F4</v>
      </c>
      <c r="R80" s="90" t="str">
        <f t="shared" si="36"/>
        <v>F44200</v>
      </c>
      <c r="T80" s="60">
        <f t="shared" si="23"/>
        <v>73</v>
      </c>
      <c r="U80" s="123">
        <f t="shared" si="208"/>
        <v>622.91227340817977</v>
      </c>
      <c r="V80" s="62">
        <f t="shared" si="206"/>
        <v>37973</v>
      </c>
      <c r="W80" s="59">
        <f t="shared" si="207"/>
        <v>73</v>
      </c>
      <c r="BX80" s="1">
        <f ca="1">VLOOKUP(BX58,'Static Data'!$AA$3:$AB$11,2,TRUE)</f>
        <v>1</v>
      </c>
      <c r="BY80" s="1">
        <f ca="1">VLOOKUP(BY58,'Static Data'!$AA$3:$AB$11,2,TRUE)</f>
        <v>1</v>
      </c>
      <c r="BZ80" s="1">
        <f ca="1">VLOOKUP(BZ58,'Static Data'!$AA$3:$AB$11,2,TRUE)</f>
        <v>1</v>
      </c>
      <c r="CA80" s="1">
        <f ca="1">VLOOKUP(CA58,'Static Data'!$AA$3:$AB$11,2,TRUE)</f>
        <v>1</v>
      </c>
      <c r="CB80" s="1">
        <f ca="1">VLOOKUP(CB58,'Static Data'!$AA$3:$AB$11,2,TRUE)</f>
        <v>1</v>
      </c>
      <c r="CC80" s="1">
        <f ca="1">VLOOKUP(CC58,'Static Data'!$AA$3:$AB$11,2,TRUE)</f>
        <v>1</v>
      </c>
      <c r="CD80" s="1">
        <f ca="1">VLOOKUP(CD58,'Static Data'!$AA$3:$AB$11,2,TRUE)</f>
        <v>1</v>
      </c>
      <c r="CE80" s="1">
        <f ca="1">VLOOKUP(CE58,'Static Data'!$AA$3:$AB$11,2,TRUE)</f>
        <v>1</v>
      </c>
      <c r="CF80" s="1">
        <f ca="1">VLOOKUP(CF58,'Static Data'!$AA$3:$AB$11,2,TRUE)</f>
        <v>1</v>
      </c>
      <c r="CG80" s="1">
        <f ca="1">VLOOKUP(CG58,'Static Data'!$AA$3:$AB$11,2,TRUE)</f>
        <v>1</v>
      </c>
      <c r="CH80" s="1">
        <f ca="1">VLOOKUP(CH58,'Static Data'!$AA$3:$AB$11,2,TRUE)</f>
        <v>1</v>
      </c>
      <c r="CI80" s="1">
        <f ca="1">VLOOKUP(CI58,'Static Data'!$AA$3:$AB$11,2,TRUE)</f>
        <v>1</v>
      </c>
      <c r="CJ80" s="1">
        <f ca="1">VLOOKUP(CJ58,'Static Data'!$AA$3:$AB$11,2,TRUE)</f>
        <v>1</v>
      </c>
      <c r="CK80" s="1">
        <f ca="1">VLOOKUP(CK58,'Static Data'!$AA$3:$AB$11,2,TRUE)</f>
        <v>1</v>
      </c>
      <c r="CL80" s="1">
        <f ca="1">VLOOKUP(CL58,'Static Data'!$AA$3:$AB$11,2,TRUE)</f>
        <v>1</v>
      </c>
      <c r="CM80" s="1">
        <f ca="1">VLOOKUP(CM58,'Static Data'!$AA$3:$AB$11,2,TRUE)</f>
        <v>1</v>
      </c>
      <c r="CN80" s="1">
        <f ca="1">VLOOKUP(CN58,'Static Data'!$AA$3:$AB$11,2,TRUE)</f>
        <v>1</v>
      </c>
      <c r="CO80" s="1">
        <f ca="1">VLOOKUP(CO58,'Static Data'!$AA$3:$AB$11,2,TRUE)</f>
        <v>1</v>
      </c>
      <c r="CP80" s="1">
        <f ca="1">VLOOKUP(CP58,'Static Data'!$AA$3:$AB$11,2,TRUE)</f>
        <v>1</v>
      </c>
      <c r="CQ80" s="1">
        <f ca="1">VLOOKUP(CQ58,'Static Data'!$AA$3:$AB$11,2,TRUE)</f>
        <v>1</v>
      </c>
      <c r="CR80" s="1">
        <f ca="1">VLOOKUP(CR58,'Static Data'!$AA$3:$AB$11,2,TRUE)</f>
        <v>1</v>
      </c>
      <c r="CS80" s="1">
        <f ca="1">VLOOKUP(CS58,'Static Data'!$AA$3:$AB$11,2,TRUE)</f>
        <v>1</v>
      </c>
      <c r="CT80" s="1">
        <f ca="1">VLOOKUP(CT58,'Static Data'!$AA$3:$AB$11,2,TRUE)</f>
        <v>1</v>
      </c>
      <c r="CU80" s="1">
        <f ca="1">VLOOKUP(CU58,'Static Data'!$AA$3:$AB$11,2,TRUE)</f>
        <v>1</v>
      </c>
      <c r="CV80" s="1">
        <f ca="1">VLOOKUP(CV58,'Static Data'!$AA$3:$AB$11,2,TRUE)</f>
        <v>1</v>
      </c>
      <c r="CW80" s="1">
        <f ca="1">VLOOKUP(CW58,'Static Data'!$AA$3:$AB$11,2,TRUE)</f>
        <v>1</v>
      </c>
      <c r="CX80" s="1">
        <f ca="1">VLOOKUP(CX58,'Static Data'!$AA$3:$AB$11,2,TRUE)</f>
        <v>1</v>
      </c>
      <c r="CY80" s="1">
        <f ca="1">VLOOKUP(CY58,'Static Data'!$AA$3:$AB$11,2,TRUE)</f>
        <v>1</v>
      </c>
      <c r="CZ80" s="1">
        <f ca="1">VLOOKUP(CZ58,'Static Data'!$AA$3:$AB$11,2,TRUE)</f>
        <v>1</v>
      </c>
      <c r="DA80" s="1">
        <f ca="1">VLOOKUP(DA58,'Static Data'!$AA$3:$AB$11,2,TRUE)</f>
        <v>1</v>
      </c>
      <c r="DB80" s="1">
        <f ca="1">VLOOKUP(DB58,'Static Data'!$AA$3:$AB$11,2,TRUE)</f>
        <v>1</v>
      </c>
      <c r="DC80" s="1">
        <f ca="1">VLOOKUP(DC58,'Static Data'!$AA$3:$AB$11,2,TRUE)</f>
        <v>1</v>
      </c>
      <c r="DD80" s="1">
        <f ca="1">VLOOKUP(DD58,'Static Data'!$AA$3:$AB$11,2,TRUE)</f>
        <v>1</v>
      </c>
      <c r="DE80" s="1">
        <f ca="1">VLOOKUP(DE58,'Static Data'!$AA$3:$AB$11,2,TRUE)</f>
        <v>1</v>
      </c>
      <c r="DF80" s="1">
        <f ca="1">VLOOKUP(DF58,'Static Data'!$AA$3:$AB$11,2,TRUE)</f>
        <v>1</v>
      </c>
      <c r="DG80" s="1">
        <f ca="1">VLOOKUP(DG58,'Static Data'!$AA$3:$AB$11,2,TRUE)</f>
        <v>1</v>
      </c>
      <c r="DH80" s="1">
        <f ca="1">VLOOKUP(DH58,'Static Data'!$AA$3:$AB$11,2,TRUE)</f>
        <v>1</v>
      </c>
      <c r="DI80" s="1">
        <f ca="1">VLOOKUP(DI58,'Static Data'!$AA$3:$AB$11,2,TRUE)</f>
        <v>1</v>
      </c>
      <c r="DJ80" s="1">
        <f ca="1">VLOOKUP(DJ58,'Static Data'!$AA$3:$AB$11,2,TRUE)</f>
        <v>1</v>
      </c>
      <c r="DK80" s="1">
        <f ca="1">VLOOKUP(DK58,'Static Data'!$AA$3:$AB$11,2,TRUE)</f>
        <v>1</v>
      </c>
      <c r="DL80" s="1">
        <f ca="1">VLOOKUP(DL58,'Static Data'!$AA$3:$AB$11,2,TRUE)</f>
        <v>1</v>
      </c>
      <c r="DM80" s="1">
        <f ca="1">VLOOKUP(DM58,'Static Data'!$AA$3:$AB$11,2,TRUE)</f>
        <v>1</v>
      </c>
      <c r="DN80" s="1">
        <f ca="1">VLOOKUP(DN58,'Static Data'!$AA$3:$AB$11,2,TRUE)</f>
        <v>1</v>
      </c>
      <c r="DO80" s="1">
        <f ca="1">VLOOKUP(DO58,'Static Data'!$AA$3:$AB$11,2,TRUE)</f>
        <v>1</v>
      </c>
      <c r="DP80" s="1">
        <f ca="1">VLOOKUP(DP58,'Static Data'!$AA$3:$AB$11,2,TRUE)</f>
        <v>1</v>
      </c>
      <c r="DQ80" s="1">
        <f ca="1">VLOOKUP(DQ58,'Static Data'!$AA$3:$AB$11,2,TRUE)</f>
        <v>1</v>
      </c>
      <c r="DR80" s="1">
        <f ca="1">VLOOKUP(DR58,'Static Data'!$AA$3:$AB$11,2,TRUE)</f>
        <v>1</v>
      </c>
      <c r="DS80" s="1">
        <f ca="1">VLOOKUP(DS58,'Static Data'!$AA$3:$AB$11,2,TRUE)</f>
        <v>1</v>
      </c>
      <c r="DT80" s="1">
        <f ca="1">VLOOKUP(DT58,'Static Data'!$AA$3:$AB$11,2,TRUE)</f>
        <v>1</v>
      </c>
      <c r="DU80" s="1">
        <f ca="1">VLOOKUP(DU58,'Static Data'!$AA$3:$AB$11,2,TRUE)</f>
        <v>1</v>
      </c>
      <c r="DV80" s="1">
        <f ca="1">VLOOKUP(DV58,'Static Data'!$AA$3:$AB$11,2,TRUE)</f>
        <v>1</v>
      </c>
      <c r="DW80" s="1">
        <f ca="1">VLOOKUP(DW58,'Static Data'!$AA$3:$AB$11,2,TRUE)</f>
        <v>1</v>
      </c>
      <c r="DX80" s="1">
        <f ca="1">VLOOKUP(DX58,'Static Data'!$AA$3:$AB$11,2,TRUE)</f>
        <v>1</v>
      </c>
      <c r="DY80" s="1">
        <f ca="1">VLOOKUP(DY58,'Static Data'!$AA$3:$AB$11,2,TRUE)</f>
        <v>1</v>
      </c>
      <c r="DZ80" s="1">
        <f ca="1">VLOOKUP(DZ58,'Static Data'!$AA$3:$AB$11,2,TRUE)</f>
        <v>1</v>
      </c>
      <c r="EA80" s="1">
        <f ca="1">VLOOKUP(EA58,'Static Data'!$AA$3:$AB$11,2,TRUE)</f>
        <v>1</v>
      </c>
      <c r="EB80" s="1">
        <f ca="1">VLOOKUP(EB58,'Static Data'!$AA$3:$AB$11,2,TRUE)</f>
        <v>1</v>
      </c>
      <c r="EC80" s="1">
        <f ca="1">VLOOKUP(EC58,'Static Data'!$AA$3:$AB$11,2,TRUE)</f>
        <v>1</v>
      </c>
      <c r="ED80" s="1">
        <f ca="1">VLOOKUP(ED58,'Static Data'!$AA$3:$AB$11,2,TRUE)</f>
        <v>1</v>
      </c>
      <c r="EE80" s="1">
        <f ca="1">VLOOKUP(EE58,'Static Data'!$AA$3:$AB$11,2,TRUE)</f>
        <v>1</v>
      </c>
      <c r="EF80" s="1">
        <f ca="1">VLOOKUP(EF58,'Static Data'!$AA$3:$AB$11,2,TRUE)</f>
        <v>1</v>
      </c>
      <c r="EG80" s="1">
        <f ca="1">VLOOKUP(EG58,'Static Data'!$AA$3:$AB$11,2,TRUE)</f>
        <v>1</v>
      </c>
      <c r="EH80" s="1">
        <f ca="1">VLOOKUP(EH58,'Static Data'!$AA$3:$AB$11,2,TRUE)</f>
        <v>1</v>
      </c>
      <c r="EI80" s="1">
        <f ca="1">VLOOKUP(EI58,'Static Data'!$AA$3:$AB$11,2,TRUE)</f>
        <v>1</v>
      </c>
      <c r="EJ80" s="1">
        <f ca="1">VLOOKUP(EJ58,'Static Data'!$AA$3:$AB$11,2,TRUE)</f>
        <v>1</v>
      </c>
      <c r="EK80" s="1">
        <f ca="1">VLOOKUP(EK58,'Static Data'!$AA$3:$AB$11,2,TRUE)</f>
        <v>1</v>
      </c>
      <c r="EL80" s="1">
        <f ca="1">VLOOKUP(EL58,'Static Data'!$AA$3:$AB$11,2,TRUE)</f>
        <v>1</v>
      </c>
      <c r="EM80" s="1">
        <f ca="1">VLOOKUP(EM58,'Static Data'!$AA$3:$AB$11,2,TRUE)</f>
        <v>1</v>
      </c>
      <c r="EN80" s="1">
        <f ca="1">VLOOKUP(EN58,'Static Data'!$AA$3:$AB$11,2,TRUE)</f>
        <v>1</v>
      </c>
      <c r="EO80" s="1">
        <f ca="1">VLOOKUP(EO58,'Static Data'!$AA$3:$AB$11,2,TRUE)</f>
        <v>1</v>
      </c>
      <c r="EP80" s="1">
        <f ca="1">VLOOKUP(EP58,'Static Data'!$AA$3:$AB$11,2,TRUE)</f>
        <v>1</v>
      </c>
      <c r="EQ80" s="1">
        <f ca="1">VLOOKUP(EQ58,'Static Data'!$AA$3:$AB$11,2,TRUE)</f>
        <v>1</v>
      </c>
      <c r="ER80" s="1">
        <f ca="1">VLOOKUP(ER58,'Static Data'!$AA$3:$AB$11,2,TRUE)</f>
        <v>1</v>
      </c>
      <c r="ES80" s="1">
        <f ca="1">VLOOKUP(ES58,'Static Data'!$AA$3:$AB$11,2,TRUE)</f>
        <v>1</v>
      </c>
      <c r="ET80" s="1">
        <f ca="1">VLOOKUP(ET58,'Static Data'!$AA$3:$AB$11,2,TRUE)</f>
        <v>1</v>
      </c>
      <c r="EU80" s="1">
        <f ca="1">VLOOKUP(EU58,'Static Data'!$AA$3:$AB$11,2,TRUE)</f>
        <v>1</v>
      </c>
      <c r="EV80" s="1">
        <f ca="1">VLOOKUP(EV58,'Static Data'!$AA$3:$AB$11,2,TRUE)</f>
        <v>1</v>
      </c>
      <c r="EW80" s="1">
        <f ca="1">VLOOKUP(EW58,'Static Data'!$AA$3:$AB$11,2,TRUE)</f>
        <v>1</v>
      </c>
      <c r="EX80" s="1">
        <f ca="1">VLOOKUP(EX58,'Static Data'!$AA$3:$AB$11,2,TRUE)</f>
        <v>1</v>
      </c>
      <c r="EY80" s="1">
        <f ca="1">VLOOKUP(EY58,'Static Data'!$AA$3:$AB$11,2,TRUE)</f>
        <v>1</v>
      </c>
      <c r="EZ80" s="1">
        <f ca="1">VLOOKUP(EZ58,'Static Data'!$AA$3:$AB$11,2,TRUE)</f>
        <v>1</v>
      </c>
      <c r="FA80" s="1">
        <f ca="1">VLOOKUP(FA58,'Static Data'!$AA$3:$AB$11,2,TRUE)</f>
        <v>1</v>
      </c>
      <c r="FB80" s="1">
        <f ca="1">VLOOKUP(FB58,'Static Data'!$AA$3:$AB$11,2,TRUE)</f>
        <v>1</v>
      </c>
      <c r="FC80" s="1">
        <f ca="1">VLOOKUP(FC58,'Static Data'!$AA$3:$AB$11,2,TRUE)</f>
        <v>1</v>
      </c>
      <c r="FD80" s="1">
        <f ca="1">VLOOKUP(FD58,'Static Data'!$AA$3:$AB$11,2,TRUE)</f>
        <v>1</v>
      </c>
      <c r="FE80" s="1">
        <f ca="1">VLOOKUP(FE58,'Static Data'!$AA$3:$AB$11,2,TRUE)</f>
        <v>1</v>
      </c>
      <c r="FF80" s="1">
        <f ca="1">VLOOKUP(FF58,'Static Data'!$AA$3:$AB$11,2,TRUE)</f>
        <v>1</v>
      </c>
      <c r="FG80" s="1">
        <f ca="1">VLOOKUP(FG58,'Static Data'!$AA$3:$AB$11,2,TRUE)</f>
        <v>1</v>
      </c>
      <c r="FH80" s="1">
        <f ca="1">VLOOKUP(FH58,'Static Data'!$AA$3:$AB$11,2,TRUE)</f>
        <v>1</v>
      </c>
      <c r="FI80" s="1">
        <f ca="1">VLOOKUP(FI58,'Static Data'!$AA$3:$AB$11,2,TRUE)</f>
        <v>1</v>
      </c>
      <c r="FJ80" s="1">
        <f ca="1">VLOOKUP(FJ58,'Static Data'!$AA$3:$AB$11,2,TRUE)</f>
        <v>1</v>
      </c>
      <c r="FK80" s="1">
        <f ca="1">VLOOKUP(FK58,'Static Data'!$AA$3:$AB$11,2,TRUE)</f>
        <v>1</v>
      </c>
      <c r="FL80" s="1">
        <f ca="1">VLOOKUP(FL58,'Static Data'!$AA$3:$AB$11,2,TRUE)</f>
        <v>1</v>
      </c>
      <c r="FM80" s="1">
        <f ca="1">VLOOKUP(FM58,'Static Data'!$AA$3:$AB$11,2,TRUE)</f>
        <v>1</v>
      </c>
      <c r="FN80" s="1">
        <f ca="1">VLOOKUP(FN58,'Static Data'!$AA$3:$AB$11,2,TRUE)</f>
        <v>1</v>
      </c>
      <c r="FO80" s="1">
        <f ca="1">VLOOKUP(FO58,'Static Data'!$AA$3:$AB$11,2,TRUE)</f>
        <v>1</v>
      </c>
      <c r="FP80" s="1">
        <f ca="1">VLOOKUP(FP58,'Static Data'!$AA$3:$AB$11,2,TRUE)</f>
        <v>1</v>
      </c>
      <c r="FQ80" s="1">
        <f ca="1">VLOOKUP(FQ58,'Static Data'!$AA$3:$AB$11,2,TRUE)</f>
        <v>1</v>
      </c>
      <c r="FR80" s="1">
        <f ca="1">VLOOKUP(FR58,'Static Data'!$AA$3:$AB$11,2,TRUE)</f>
        <v>1</v>
      </c>
      <c r="FS80" s="1">
        <f ca="1">VLOOKUP(FS58,'Static Data'!$AA$3:$AB$11,2,TRUE)</f>
        <v>1</v>
      </c>
      <c r="FT80" s="1">
        <f ca="1">VLOOKUP(FT58,'Static Data'!$AA$3:$AB$11,2,TRUE)</f>
        <v>1</v>
      </c>
      <c r="FU80" s="1">
        <f ca="1">VLOOKUP(FU58,'Static Data'!$AA$3:$AB$11,2,TRUE)</f>
        <v>1</v>
      </c>
      <c r="FV80" s="1">
        <f ca="1">VLOOKUP(FV58,'Static Data'!$AA$3:$AB$11,2,TRUE)</f>
        <v>1</v>
      </c>
      <c r="FW80" s="1">
        <f ca="1">VLOOKUP(FW58,'Static Data'!$AA$3:$AB$11,2,TRUE)</f>
        <v>1</v>
      </c>
      <c r="FX80" s="1">
        <f ca="1">VLOOKUP(FX58,'Static Data'!$AA$3:$AB$11,2,TRUE)</f>
        <v>1</v>
      </c>
      <c r="FY80" s="1">
        <f ca="1">VLOOKUP(FY58,'Static Data'!$AA$3:$AB$11,2,TRUE)</f>
        <v>1</v>
      </c>
      <c r="FZ80" s="1">
        <f ca="1">VLOOKUP(FZ58,'Static Data'!$AA$3:$AB$11,2,TRUE)</f>
        <v>1</v>
      </c>
      <c r="GA80" s="1">
        <f ca="1">VLOOKUP(GA58,'Static Data'!$AA$3:$AB$11,2,TRUE)</f>
        <v>1</v>
      </c>
      <c r="GB80" s="1">
        <f ca="1">VLOOKUP(GB58,'Static Data'!$AA$3:$AB$11,2,TRUE)</f>
        <v>1</v>
      </c>
      <c r="GC80" s="1">
        <f ca="1">VLOOKUP(GC58,'Static Data'!$AA$3:$AB$11,2,TRUE)</f>
        <v>1</v>
      </c>
      <c r="GD80" s="1">
        <f ca="1">VLOOKUP(GD58,'Static Data'!$AA$3:$AB$11,2,TRUE)</f>
        <v>1</v>
      </c>
      <c r="GE80" s="1">
        <f ca="1">VLOOKUP(GE58,'Static Data'!$AA$3:$AB$11,2,TRUE)</f>
        <v>1</v>
      </c>
      <c r="GF80" s="1">
        <f ca="1">VLOOKUP(GF58,'Static Data'!$AA$3:$AB$11,2,TRUE)</f>
        <v>1</v>
      </c>
      <c r="GG80" s="1">
        <f ca="1">VLOOKUP(GG58,'Static Data'!$AA$3:$AB$11,2,TRUE)</f>
        <v>1</v>
      </c>
      <c r="GH80" s="1">
        <f ca="1">VLOOKUP(GH58,'Static Data'!$AA$3:$AB$11,2,TRUE)</f>
        <v>1</v>
      </c>
      <c r="GI80" s="1">
        <f ca="1">VLOOKUP(GI58,'Static Data'!$AA$3:$AB$11,2,TRUE)</f>
        <v>1</v>
      </c>
      <c r="GJ80" s="1">
        <f ca="1">VLOOKUP(GJ58,'Static Data'!$AA$3:$AB$11,2,TRUE)</f>
        <v>1</v>
      </c>
      <c r="GK80" s="1">
        <f ca="1">VLOOKUP(GK58,'Static Data'!$AA$3:$AB$11,2,TRUE)</f>
        <v>1</v>
      </c>
      <c r="GL80" s="1">
        <f ca="1">VLOOKUP(GL58,'Static Data'!$AA$3:$AB$11,2,TRUE)</f>
        <v>1</v>
      </c>
      <c r="GM80" s="1">
        <f ca="1">VLOOKUP(GM58,'Static Data'!$AA$3:$AB$11,2,TRUE)</f>
        <v>1</v>
      </c>
      <c r="GN80" s="1">
        <f ca="1">VLOOKUP(GN58,'Static Data'!$AA$3:$AB$11,2,TRUE)</f>
        <v>1</v>
      </c>
      <c r="GO80" s="1">
        <f ca="1">VLOOKUP(GO58,'Static Data'!$AA$3:$AB$11,2,TRUE)</f>
        <v>1</v>
      </c>
      <c r="GP80" s="1">
        <f ca="1">VLOOKUP(GP58,'Static Data'!$AA$3:$AB$11,2,TRUE)</f>
        <v>1</v>
      </c>
      <c r="GQ80" s="1">
        <f ca="1">VLOOKUP(GQ58,'Static Data'!$AA$3:$AB$11,2,TRUE)</f>
        <v>1</v>
      </c>
      <c r="GR80" s="1">
        <f ca="1">VLOOKUP(GR58,'Static Data'!$AA$3:$AB$11,2,TRUE)</f>
        <v>1</v>
      </c>
      <c r="GS80" s="1">
        <f ca="1">VLOOKUP(GS58,'Static Data'!$AA$3:$AB$11,2,TRUE)</f>
        <v>1</v>
      </c>
      <c r="GT80" s="1">
        <f ca="1">VLOOKUP(GT58,'Static Data'!$AA$3:$AB$11,2,TRUE)</f>
        <v>1</v>
      </c>
      <c r="GU80" s="1">
        <f ca="1">VLOOKUP(GU58,'Static Data'!$AA$3:$AB$11,2,TRUE)</f>
        <v>1</v>
      </c>
    </row>
    <row r="81" spans="9:203">
      <c r="I81"/>
      <c r="J81"/>
      <c r="K81" s="1">
        <f>IF(LEN(D19),1,0)</f>
        <v>0</v>
      </c>
      <c r="L81" s="1">
        <f t="shared" si="204"/>
        <v>0</v>
      </c>
      <c r="M81" s="1">
        <f t="shared" si="39"/>
        <v>44</v>
      </c>
      <c r="N81" s="1" t="str">
        <f t="shared" si="205"/>
        <v>00454F</v>
      </c>
      <c r="R81" s="90" t="str">
        <f t="shared" si="36"/>
        <v>4F4500</v>
      </c>
      <c r="T81" s="60">
        <f t="shared" si="23"/>
        <v>74</v>
      </c>
      <c r="U81" s="123">
        <f t="shared" si="208"/>
        <v>635.7720697611544</v>
      </c>
      <c r="V81" s="62">
        <f t="shared" si="206"/>
        <v>38757</v>
      </c>
      <c r="W81" s="59">
        <f t="shared" si="207"/>
        <v>74</v>
      </c>
      <c r="BX81" s="1">
        <f ca="1">VLOOKUP(BX59,'Static Data'!$AA$3:$AB$11,2,TRUE)</f>
        <v>1</v>
      </c>
      <c r="BY81" s="1">
        <f ca="1">VLOOKUP(BY59,'Static Data'!$AA$3:$AB$11,2,TRUE)</f>
        <v>1</v>
      </c>
      <c r="BZ81" s="1">
        <f ca="1">VLOOKUP(BZ59,'Static Data'!$AA$3:$AB$11,2,TRUE)</f>
        <v>1</v>
      </c>
      <c r="CA81" s="1">
        <f ca="1">VLOOKUP(CA59,'Static Data'!$AA$3:$AB$11,2,TRUE)</f>
        <v>1</v>
      </c>
      <c r="CB81" s="1">
        <f ca="1">VLOOKUP(CB59,'Static Data'!$AA$3:$AB$11,2,TRUE)</f>
        <v>1</v>
      </c>
      <c r="CC81" s="1">
        <f ca="1">VLOOKUP(CC59,'Static Data'!$AA$3:$AB$11,2,TRUE)</f>
        <v>1</v>
      </c>
      <c r="CD81" s="1">
        <f ca="1">VLOOKUP(CD59,'Static Data'!$AA$3:$AB$11,2,TRUE)</f>
        <v>1</v>
      </c>
      <c r="CE81" s="1">
        <f ca="1">VLOOKUP(CE59,'Static Data'!$AA$3:$AB$11,2,TRUE)</f>
        <v>1</v>
      </c>
      <c r="CF81" s="1">
        <f ca="1">VLOOKUP(CF59,'Static Data'!$AA$3:$AB$11,2,TRUE)</f>
        <v>1</v>
      </c>
      <c r="CG81" s="1">
        <f ca="1">VLOOKUP(CG59,'Static Data'!$AA$3:$AB$11,2,TRUE)</f>
        <v>1</v>
      </c>
      <c r="CH81" s="1">
        <f ca="1">VLOOKUP(CH59,'Static Data'!$AA$3:$AB$11,2,TRUE)</f>
        <v>1</v>
      </c>
      <c r="CI81" s="1">
        <f ca="1">VLOOKUP(CI59,'Static Data'!$AA$3:$AB$11,2,TRUE)</f>
        <v>1</v>
      </c>
      <c r="CJ81" s="1">
        <f ca="1">VLOOKUP(CJ59,'Static Data'!$AA$3:$AB$11,2,TRUE)</f>
        <v>1</v>
      </c>
      <c r="CK81" s="1">
        <f ca="1">VLOOKUP(CK59,'Static Data'!$AA$3:$AB$11,2,TRUE)</f>
        <v>1</v>
      </c>
      <c r="CL81" s="1">
        <f ca="1">VLOOKUP(CL59,'Static Data'!$AA$3:$AB$11,2,TRUE)</f>
        <v>1</v>
      </c>
      <c r="CM81" s="1">
        <f ca="1">VLOOKUP(CM59,'Static Data'!$AA$3:$AB$11,2,TRUE)</f>
        <v>1</v>
      </c>
      <c r="CN81" s="1">
        <f ca="1">VLOOKUP(CN59,'Static Data'!$AA$3:$AB$11,2,TRUE)</f>
        <v>1</v>
      </c>
      <c r="CO81" s="1">
        <f ca="1">VLOOKUP(CO59,'Static Data'!$AA$3:$AB$11,2,TRUE)</f>
        <v>1</v>
      </c>
      <c r="CP81" s="1">
        <f ca="1">VLOOKUP(CP59,'Static Data'!$AA$3:$AB$11,2,TRUE)</f>
        <v>1</v>
      </c>
      <c r="CQ81" s="1">
        <f ca="1">VLOOKUP(CQ59,'Static Data'!$AA$3:$AB$11,2,TRUE)</f>
        <v>1</v>
      </c>
      <c r="CR81" s="1">
        <f ca="1">VLOOKUP(CR59,'Static Data'!$AA$3:$AB$11,2,TRUE)</f>
        <v>1</v>
      </c>
      <c r="CS81" s="1">
        <f ca="1">VLOOKUP(CS59,'Static Data'!$AA$3:$AB$11,2,TRUE)</f>
        <v>1</v>
      </c>
      <c r="CT81" s="1">
        <f ca="1">VLOOKUP(CT59,'Static Data'!$AA$3:$AB$11,2,TRUE)</f>
        <v>1</v>
      </c>
      <c r="CU81" s="1">
        <f ca="1">VLOOKUP(CU59,'Static Data'!$AA$3:$AB$11,2,TRUE)</f>
        <v>1</v>
      </c>
      <c r="CV81" s="1">
        <f ca="1">VLOOKUP(CV59,'Static Data'!$AA$3:$AB$11,2,TRUE)</f>
        <v>1</v>
      </c>
      <c r="CW81" s="1">
        <f ca="1">VLOOKUP(CW59,'Static Data'!$AA$3:$AB$11,2,TRUE)</f>
        <v>1</v>
      </c>
      <c r="CX81" s="1">
        <f ca="1">VLOOKUP(CX59,'Static Data'!$AA$3:$AB$11,2,TRUE)</f>
        <v>1</v>
      </c>
      <c r="CY81" s="1">
        <f ca="1">VLOOKUP(CY59,'Static Data'!$AA$3:$AB$11,2,TRUE)</f>
        <v>1</v>
      </c>
      <c r="CZ81" s="1">
        <f ca="1">VLOOKUP(CZ59,'Static Data'!$AA$3:$AB$11,2,TRUE)</f>
        <v>1</v>
      </c>
      <c r="DA81" s="1">
        <f ca="1">VLOOKUP(DA59,'Static Data'!$AA$3:$AB$11,2,TRUE)</f>
        <v>1</v>
      </c>
      <c r="DB81" s="1">
        <f ca="1">VLOOKUP(DB59,'Static Data'!$AA$3:$AB$11,2,TRUE)</f>
        <v>1</v>
      </c>
      <c r="DC81" s="1">
        <f ca="1">VLOOKUP(DC59,'Static Data'!$AA$3:$AB$11,2,TRUE)</f>
        <v>1</v>
      </c>
      <c r="DD81" s="1">
        <f ca="1">VLOOKUP(DD59,'Static Data'!$AA$3:$AB$11,2,TRUE)</f>
        <v>1</v>
      </c>
      <c r="DE81" s="1">
        <f ca="1">VLOOKUP(DE59,'Static Data'!$AA$3:$AB$11,2,TRUE)</f>
        <v>1</v>
      </c>
      <c r="DF81" s="1">
        <f ca="1">VLOOKUP(DF59,'Static Data'!$AA$3:$AB$11,2,TRUE)</f>
        <v>1</v>
      </c>
      <c r="DG81" s="1">
        <f ca="1">VLOOKUP(DG59,'Static Data'!$AA$3:$AB$11,2,TRUE)</f>
        <v>1</v>
      </c>
      <c r="DH81" s="1">
        <f ca="1">VLOOKUP(DH59,'Static Data'!$AA$3:$AB$11,2,TRUE)</f>
        <v>1</v>
      </c>
      <c r="DI81" s="1">
        <f ca="1">VLOOKUP(DI59,'Static Data'!$AA$3:$AB$11,2,TRUE)</f>
        <v>1</v>
      </c>
      <c r="DJ81" s="1">
        <f ca="1">VLOOKUP(DJ59,'Static Data'!$AA$3:$AB$11,2,TRUE)</f>
        <v>1</v>
      </c>
      <c r="DK81" s="1">
        <f ca="1">VLOOKUP(DK59,'Static Data'!$AA$3:$AB$11,2,TRUE)</f>
        <v>1</v>
      </c>
      <c r="DL81" s="1">
        <f ca="1">VLOOKUP(DL59,'Static Data'!$AA$3:$AB$11,2,TRUE)</f>
        <v>1</v>
      </c>
      <c r="DM81" s="1">
        <f ca="1">VLOOKUP(DM59,'Static Data'!$AA$3:$AB$11,2,TRUE)</f>
        <v>1</v>
      </c>
      <c r="DN81" s="1">
        <f ca="1">VLOOKUP(DN59,'Static Data'!$AA$3:$AB$11,2,TRUE)</f>
        <v>1</v>
      </c>
      <c r="DO81" s="1">
        <f ca="1">VLOOKUP(DO59,'Static Data'!$AA$3:$AB$11,2,TRUE)</f>
        <v>1</v>
      </c>
      <c r="DP81" s="1">
        <f ca="1">VLOOKUP(DP59,'Static Data'!$AA$3:$AB$11,2,TRUE)</f>
        <v>1</v>
      </c>
      <c r="DQ81" s="1">
        <f ca="1">VLOOKUP(DQ59,'Static Data'!$AA$3:$AB$11,2,TRUE)</f>
        <v>1</v>
      </c>
      <c r="DR81" s="1">
        <f ca="1">VLOOKUP(DR59,'Static Data'!$AA$3:$AB$11,2,TRUE)</f>
        <v>1</v>
      </c>
      <c r="DS81" s="1">
        <f ca="1">VLOOKUP(DS59,'Static Data'!$AA$3:$AB$11,2,TRUE)</f>
        <v>1</v>
      </c>
      <c r="DT81" s="1">
        <f ca="1">VLOOKUP(DT59,'Static Data'!$AA$3:$AB$11,2,TRUE)</f>
        <v>1</v>
      </c>
      <c r="DU81" s="1">
        <f ca="1">VLOOKUP(DU59,'Static Data'!$AA$3:$AB$11,2,TRUE)</f>
        <v>1</v>
      </c>
      <c r="DV81" s="1">
        <f ca="1">VLOOKUP(DV59,'Static Data'!$AA$3:$AB$11,2,TRUE)</f>
        <v>1</v>
      </c>
      <c r="DW81" s="1">
        <f ca="1">VLOOKUP(DW59,'Static Data'!$AA$3:$AB$11,2,TRUE)</f>
        <v>1</v>
      </c>
      <c r="DX81" s="1">
        <f ca="1">VLOOKUP(DX59,'Static Data'!$AA$3:$AB$11,2,TRUE)</f>
        <v>1</v>
      </c>
      <c r="DY81" s="1">
        <f ca="1">VLOOKUP(DY59,'Static Data'!$AA$3:$AB$11,2,TRUE)</f>
        <v>1</v>
      </c>
      <c r="DZ81" s="1">
        <f ca="1">VLOOKUP(DZ59,'Static Data'!$AA$3:$AB$11,2,TRUE)</f>
        <v>1</v>
      </c>
      <c r="EA81" s="1">
        <f ca="1">VLOOKUP(EA59,'Static Data'!$AA$3:$AB$11,2,TRUE)</f>
        <v>1</v>
      </c>
      <c r="EB81" s="1">
        <f ca="1">VLOOKUP(EB59,'Static Data'!$AA$3:$AB$11,2,TRUE)</f>
        <v>1</v>
      </c>
      <c r="EC81" s="1">
        <f ca="1">VLOOKUP(EC59,'Static Data'!$AA$3:$AB$11,2,TRUE)</f>
        <v>1</v>
      </c>
      <c r="ED81" s="1">
        <f ca="1">VLOOKUP(ED59,'Static Data'!$AA$3:$AB$11,2,TRUE)</f>
        <v>1</v>
      </c>
      <c r="EE81" s="1">
        <f ca="1">VLOOKUP(EE59,'Static Data'!$AA$3:$AB$11,2,TRUE)</f>
        <v>1</v>
      </c>
      <c r="EF81" s="1">
        <f ca="1">VLOOKUP(EF59,'Static Data'!$AA$3:$AB$11,2,TRUE)</f>
        <v>1</v>
      </c>
      <c r="EG81" s="1">
        <f ca="1">VLOOKUP(EG59,'Static Data'!$AA$3:$AB$11,2,TRUE)</f>
        <v>1</v>
      </c>
      <c r="EH81" s="1">
        <f ca="1">VLOOKUP(EH59,'Static Data'!$AA$3:$AB$11,2,TRUE)</f>
        <v>1</v>
      </c>
      <c r="EI81" s="1">
        <f ca="1">VLOOKUP(EI59,'Static Data'!$AA$3:$AB$11,2,TRUE)</f>
        <v>1</v>
      </c>
      <c r="EJ81" s="1">
        <f ca="1">VLOOKUP(EJ59,'Static Data'!$AA$3:$AB$11,2,TRUE)</f>
        <v>1</v>
      </c>
      <c r="EK81" s="1">
        <f ca="1">VLOOKUP(EK59,'Static Data'!$AA$3:$AB$11,2,TRUE)</f>
        <v>1</v>
      </c>
      <c r="EL81" s="1">
        <f ca="1">VLOOKUP(EL59,'Static Data'!$AA$3:$AB$11,2,TRUE)</f>
        <v>1</v>
      </c>
      <c r="EM81" s="1">
        <f ca="1">VLOOKUP(EM59,'Static Data'!$AA$3:$AB$11,2,TRUE)</f>
        <v>1</v>
      </c>
      <c r="EN81" s="1">
        <f ca="1">VLOOKUP(EN59,'Static Data'!$AA$3:$AB$11,2,TRUE)</f>
        <v>1</v>
      </c>
      <c r="EO81" s="1">
        <f ca="1">VLOOKUP(EO59,'Static Data'!$AA$3:$AB$11,2,TRUE)</f>
        <v>1</v>
      </c>
      <c r="EP81" s="1">
        <f ca="1">VLOOKUP(EP59,'Static Data'!$AA$3:$AB$11,2,TRUE)</f>
        <v>1</v>
      </c>
      <c r="EQ81" s="1">
        <f ca="1">VLOOKUP(EQ59,'Static Data'!$AA$3:$AB$11,2,TRUE)</f>
        <v>1</v>
      </c>
      <c r="ER81" s="1">
        <f ca="1">VLOOKUP(ER59,'Static Data'!$AA$3:$AB$11,2,TRUE)</f>
        <v>1</v>
      </c>
      <c r="ES81" s="1">
        <f ca="1">VLOOKUP(ES59,'Static Data'!$AA$3:$AB$11,2,TRUE)</f>
        <v>1</v>
      </c>
      <c r="ET81" s="1">
        <f ca="1">VLOOKUP(ET59,'Static Data'!$AA$3:$AB$11,2,TRUE)</f>
        <v>1</v>
      </c>
      <c r="EU81" s="1">
        <f ca="1">VLOOKUP(EU59,'Static Data'!$AA$3:$AB$11,2,TRUE)</f>
        <v>1</v>
      </c>
      <c r="EV81" s="1">
        <f ca="1">VLOOKUP(EV59,'Static Data'!$AA$3:$AB$11,2,TRUE)</f>
        <v>1</v>
      </c>
      <c r="EW81" s="1">
        <f ca="1">VLOOKUP(EW59,'Static Data'!$AA$3:$AB$11,2,TRUE)</f>
        <v>1</v>
      </c>
      <c r="EX81" s="1">
        <f ca="1">VLOOKUP(EX59,'Static Data'!$AA$3:$AB$11,2,TRUE)</f>
        <v>1</v>
      </c>
      <c r="EY81" s="1">
        <f ca="1">VLOOKUP(EY59,'Static Data'!$AA$3:$AB$11,2,TRUE)</f>
        <v>1</v>
      </c>
      <c r="EZ81" s="1">
        <f ca="1">VLOOKUP(EZ59,'Static Data'!$AA$3:$AB$11,2,TRUE)</f>
        <v>1</v>
      </c>
      <c r="FA81" s="1">
        <f ca="1">VLOOKUP(FA59,'Static Data'!$AA$3:$AB$11,2,TRUE)</f>
        <v>1</v>
      </c>
      <c r="FB81" s="1">
        <f ca="1">VLOOKUP(FB59,'Static Data'!$AA$3:$AB$11,2,TRUE)</f>
        <v>1</v>
      </c>
      <c r="FC81" s="1">
        <f ca="1">VLOOKUP(FC59,'Static Data'!$AA$3:$AB$11,2,TRUE)</f>
        <v>1</v>
      </c>
      <c r="FD81" s="1">
        <f ca="1">VLOOKUP(FD59,'Static Data'!$AA$3:$AB$11,2,TRUE)</f>
        <v>1</v>
      </c>
      <c r="FE81" s="1">
        <f ca="1">VLOOKUP(FE59,'Static Data'!$AA$3:$AB$11,2,TRUE)</f>
        <v>1</v>
      </c>
      <c r="FF81" s="1">
        <f ca="1">VLOOKUP(FF59,'Static Data'!$AA$3:$AB$11,2,TRUE)</f>
        <v>1</v>
      </c>
      <c r="FG81" s="1">
        <f ca="1">VLOOKUP(FG59,'Static Data'!$AA$3:$AB$11,2,TRUE)</f>
        <v>1</v>
      </c>
      <c r="FH81" s="1">
        <f ca="1">VLOOKUP(FH59,'Static Data'!$AA$3:$AB$11,2,TRUE)</f>
        <v>1</v>
      </c>
      <c r="FI81" s="1">
        <f ca="1">VLOOKUP(FI59,'Static Data'!$AA$3:$AB$11,2,TRUE)</f>
        <v>1</v>
      </c>
      <c r="FJ81" s="1">
        <f ca="1">VLOOKUP(FJ59,'Static Data'!$AA$3:$AB$11,2,TRUE)</f>
        <v>1</v>
      </c>
      <c r="FK81" s="1">
        <f ca="1">VLOOKUP(FK59,'Static Data'!$AA$3:$AB$11,2,TRUE)</f>
        <v>1</v>
      </c>
      <c r="FL81" s="1">
        <f ca="1">VLOOKUP(FL59,'Static Data'!$AA$3:$AB$11,2,TRUE)</f>
        <v>1</v>
      </c>
      <c r="FM81" s="1">
        <f ca="1">VLOOKUP(FM59,'Static Data'!$AA$3:$AB$11,2,TRUE)</f>
        <v>1</v>
      </c>
      <c r="FN81" s="1">
        <f ca="1">VLOOKUP(FN59,'Static Data'!$AA$3:$AB$11,2,TRUE)</f>
        <v>1</v>
      </c>
      <c r="FO81" s="1">
        <f ca="1">VLOOKUP(FO59,'Static Data'!$AA$3:$AB$11,2,TRUE)</f>
        <v>1</v>
      </c>
      <c r="FP81" s="1">
        <f ca="1">VLOOKUP(FP59,'Static Data'!$AA$3:$AB$11,2,TRUE)</f>
        <v>1</v>
      </c>
      <c r="FQ81" s="1">
        <f ca="1">VLOOKUP(FQ59,'Static Data'!$AA$3:$AB$11,2,TRUE)</f>
        <v>1</v>
      </c>
      <c r="FR81" s="1">
        <f ca="1">VLOOKUP(FR59,'Static Data'!$AA$3:$AB$11,2,TRUE)</f>
        <v>1</v>
      </c>
      <c r="FS81" s="1">
        <f ca="1">VLOOKUP(FS59,'Static Data'!$AA$3:$AB$11,2,TRUE)</f>
        <v>1</v>
      </c>
      <c r="FT81" s="1">
        <f ca="1">VLOOKUP(FT59,'Static Data'!$AA$3:$AB$11,2,TRUE)</f>
        <v>1</v>
      </c>
      <c r="FU81" s="1">
        <f ca="1">VLOOKUP(FU59,'Static Data'!$AA$3:$AB$11,2,TRUE)</f>
        <v>1</v>
      </c>
      <c r="FV81" s="1">
        <f ca="1">VLOOKUP(FV59,'Static Data'!$AA$3:$AB$11,2,TRUE)</f>
        <v>1</v>
      </c>
      <c r="FW81" s="1">
        <f ca="1">VLOOKUP(FW59,'Static Data'!$AA$3:$AB$11,2,TRUE)</f>
        <v>1</v>
      </c>
      <c r="FX81" s="1">
        <f ca="1">VLOOKUP(FX59,'Static Data'!$AA$3:$AB$11,2,TRUE)</f>
        <v>1</v>
      </c>
      <c r="FY81" s="1">
        <f ca="1">VLOOKUP(FY59,'Static Data'!$AA$3:$AB$11,2,TRUE)</f>
        <v>1</v>
      </c>
      <c r="FZ81" s="1">
        <f ca="1">VLOOKUP(FZ59,'Static Data'!$AA$3:$AB$11,2,TRUE)</f>
        <v>1</v>
      </c>
      <c r="GA81" s="1">
        <f ca="1">VLOOKUP(GA59,'Static Data'!$AA$3:$AB$11,2,TRUE)</f>
        <v>1</v>
      </c>
      <c r="GB81" s="1">
        <f ca="1">VLOOKUP(GB59,'Static Data'!$AA$3:$AB$11,2,TRUE)</f>
        <v>1</v>
      </c>
      <c r="GC81" s="1">
        <f ca="1">VLOOKUP(GC59,'Static Data'!$AA$3:$AB$11,2,TRUE)</f>
        <v>1</v>
      </c>
      <c r="GD81" s="1">
        <f ca="1">VLOOKUP(GD59,'Static Data'!$AA$3:$AB$11,2,TRUE)</f>
        <v>1</v>
      </c>
      <c r="GE81" s="1">
        <f ca="1">VLOOKUP(GE59,'Static Data'!$AA$3:$AB$11,2,TRUE)</f>
        <v>1</v>
      </c>
      <c r="GF81" s="1">
        <f ca="1">VLOOKUP(GF59,'Static Data'!$AA$3:$AB$11,2,TRUE)</f>
        <v>1</v>
      </c>
      <c r="GG81" s="1">
        <f ca="1">VLOOKUP(GG59,'Static Data'!$AA$3:$AB$11,2,TRUE)</f>
        <v>1</v>
      </c>
      <c r="GH81" s="1">
        <f ca="1">VLOOKUP(GH59,'Static Data'!$AA$3:$AB$11,2,TRUE)</f>
        <v>1</v>
      </c>
      <c r="GI81" s="1">
        <f ca="1">VLOOKUP(GI59,'Static Data'!$AA$3:$AB$11,2,TRUE)</f>
        <v>1</v>
      </c>
      <c r="GJ81" s="1">
        <f ca="1">VLOOKUP(GJ59,'Static Data'!$AA$3:$AB$11,2,TRUE)</f>
        <v>1</v>
      </c>
      <c r="GK81" s="1">
        <f ca="1">VLOOKUP(GK59,'Static Data'!$AA$3:$AB$11,2,TRUE)</f>
        <v>1</v>
      </c>
      <c r="GL81" s="1">
        <f ca="1">VLOOKUP(GL59,'Static Data'!$AA$3:$AB$11,2,TRUE)</f>
        <v>1</v>
      </c>
      <c r="GM81" s="1">
        <f ca="1">VLOOKUP(GM59,'Static Data'!$AA$3:$AB$11,2,TRUE)</f>
        <v>1</v>
      </c>
      <c r="GN81" s="1">
        <f ca="1">VLOOKUP(GN59,'Static Data'!$AA$3:$AB$11,2,TRUE)</f>
        <v>1</v>
      </c>
      <c r="GO81" s="1">
        <f ca="1">VLOOKUP(GO59,'Static Data'!$AA$3:$AB$11,2,TRUE)</f>
        <v>1</v>
      </c>
      <c r="GP81" s="1">
        <f ca="1">VLOOKUP(GP59,'Static Data'!$AA$3:$AB$11,2,TRUE)</f>
        <v>1</v>
      </c>
      <c r="GQ81" s="1">
        <f ca="1">VLOOKUP(GQ59,'Static Data'!$AA$3:$AB$11,2,TRUE)</f>
        <v>1</v>
      </c>
      <c r="GR81" s="1">
        <f ca="1">VLOOKUP(GR59,'Static Data'!$AA$3:$AB$11,2,TRUE)</f>
        <v>1</v>
      </c>
      <c r="GS81" s="1">
        <f ca="1">VLOOKUP(GS59,'Static Data'!$AA$3:$AB$11,2,TRUE)</f>
        <v>1</v>
      </c>
      <c r="GT81" s="1">
        <f ca="1">VLOOKUP(GT59,'Static Data'!$AA$3:$AB$11,2,TRUE)</f>
        <v>1</v>
      </c>
      <c r="GU81" s="1">
        <f ca="1">VLOOKUP(GU59,'Static Data'!$AA$3:$AB$11,2,TRUE)</f>
        <v>1</v>
      </c>
    </row>
    <row r="82" spans="9:203">
      <c r="I82"/>
      <c r="J82"/>
      <c r="K82" s="1">
        <f>IF(LEN(D20),1,0)</f>
        <v>0</v>
      </c>
      <c r="L82" s="1">
        <f t="shared" si="204"/>
        <v>0</v>
      </c>
      <c r="M82" s="1">
        <f t="shared" si="39"/>
        <v>45</v>
      </c>
      <c r="N82" s="1" t="str">
        <f t="shared" si="205"/>
        <v>0047B1</v>
      </c>
      <c r="R82" s="90" t="str">
        <f t="shared" si="36"/>
        <v>B14700</v>
      </c>
      <c r="T82" s="60">
        <f t="shared" si="23"/>
        <v>75</v>
      </c>
      <c r="U82" s="123">
        <f t="shared" si="208"/>
        <v>648.71905283832905</v>
      </c>
      <c r="V82" s="62">
        <f t="shared" si="206"/>
        <v>39546</v>
      </c>
      <c r="W82" s="59">
        <f t="shared" si="207"/>
        <v>75</v>
      </c>
      <c r="BX82" s="1">
        <f ca="1">VLOOKUP(BX60,'Static Data'!$AA$3:$AB$11,2,TRUE)</f>
        <v>1</v>
      </c>
      <c r="BY82" s="1">
        <f ca="1">VLOOKUP(BY60,'Static Data'!$AA$3:$AB$11,2,TRUE)</f>
        <v>1</v>
      </c>
      <c r="BZ82" s="1">
        <f ca="1">VLOOKUP(BZ60,'Static Data'!$AA$3:$AB$11,2,TRUE)</f>
        <v>1</v>
      </c>
      <c r="CA82" s="1">
        <f ca="1">VLOOKUP(CA60,'Static Data'!$AA$3:$AB$11,2,TRUE)</f>
        <v>1</v>
      </c>
      <c r="CB82" s="1">
        <f ca="1">VLOOKUP(CB60,'Static Data'!$AA$3:$AB$11,2,TRUE)</f>
        <v>1</v>
      </c>
      <c r="CC82" s="1">
        <f ca="1">VLOOKUP(CC60,'Static Data'!$AA$3:$AB$11,2,TRUE)</f>
        <v>1</v>
      </c>
      <c r="CD82" s="1">
        <f ca="1">VLOOKUP(CD60,'Static Data'!$AA$3:$AB$11,2,TRUE)</f>
        <v>1</v>
      </c>
      <c r="CE82" s="1">
        <f ca="1">VLOOKUP(CE60,'Static Data'!$AA$3:$AB$11,2,TRUE)</f>
        <v>1</v>
      </c>
      <c r="CF82" s="1">
        <f ca="1">VLOOKUP(CF60,'Static Data'!$AA$3:$AB$11,2,TRUE)</f>
        <v>1</v>
      </c>
      <c r="CG82" s="1">
        <f ca="1">VLOOKUP(CG60,'Static Data'!$AA$3:$AB$11,2,TRUE)</f>
        <v>1</v>
      </c>
      <c r="CH82" s="1">
        <f ca="1">VLOOKUP(CH60,'Static Data'!$AA$3:$AB$11,2,TRUE)</f>
        <v>1</v>
      </c>
      <c r="CI82" s="1">
        <f ca="1">VLOOKUP(CI60,'Static Data'!$AA$3:$AB$11,2,TRUE)</f>
        <v>1</v>
      </c>
      <c r="CJ82" s="1">
        <f ca="1">VLOOKUP(CJ60,'Static Data'!$AA$3:$AB$11,2,TRUE)</f>
        <v>1</v>
      </c>
      <c r="CK82" s="1">
        <f ca="1">VLOOKUP(CK60,'Static Data'!$AA$3:$AB$11,2,TRUE)</f>
        <v>1</v>
      </c>
      <c r="CL82" s="1">
        <f ca="1">VLOOKUP(CL60,'Static Data'!$AA$3:$AB$11,2,TRUE)</f>
        <v>1</v>
      </c>
      <c r="CM82" s="1">
        <f ca="1">VLOOKUP(CM60,'Static Data'!$AA$3:$AB$11,2,TRUE)</f>
        <v>1</v>
      </c>
      <c r="CN82" s="1">
        <f ca="1">VLOOKUP(CN60,'Static Data'!$AA$3:$AB$11,2,TRUE)</f>
        <v>1</v>
      </c>
      <c r="CO82" s="1">
        <f ca="1">VLOOKUP(CO60,'Static Data'!$AA$3:$AB$11,2,TRUE)</f>
        <v>1</v>
      </c>
      <c r="CP82" s="1">
        <f ca="1">VLOOKUP(CP60,'Static Data'!$AA$3:$AB$11,2,TRUE)</f>
        <v>1</v>
      </c>
      <c r="CQ82" s="1">
        <f ca="1">VLOOKUP(CQ60,'Static Data'!$AA$3:$AB$11,2,TRUE)</f>
        <v>1</v>
      </c>
      <c r="CR82" s="1">
        <f ca="1">VLOOKUP(CR60,'Static Data'!$AA$3:$AB$11,2,TRUE)</f>
        <v>1</v>
      </c>
      <c r="CS82" s="1">
        <f ca="1">VLOOKUP(CS60,'Static Data'!$AA$3:$AB$11,2,TRUE)</f>
        <v>1</v>
      </c>
      <c r="CT82" s="1">
        <f ca="1">VLOOKUP(CT60,'Static Data'!$AA$3:$AB$11,2,TRUE)</f>
        <v>1</v>
      </c>
      <c r="CU82" s="1">
        <f ca="1">VLOOKUP(CU60,'Static Data'!$AA$3:$AB$11,2,TRUE)</f>
        <v>1</v>
      </c>
      <c r="CV82" s="1">
        <f ca="1">VLOOKUP(CV60,'Static Data'!$AA$3:$AB$11,2,TRUE)</f>
        <v>1</v>
      </c>
      <c r="CW82" s="1">
        <f ca="1">VLOOKUP(CW60,'Static Data'!$AA$3:$AB$11,2,TRUE)</f>
        <v>1</v>
      </c>
      <c r="CX82" s="1">
        <f ca="1">VLOOKUP(CX60,'Static Data'!$AA$3:$AB$11,2,TRUE)</f>
        <v>1</v>
      </c>
      <c r="CY82" s="1">
        <f ca="1">VLOOKUP(CY60,'Static Data'!$AA$3:$AB$11,2,TRUE)</f>
        <v>1</v>
      </c>
      <c r="CZ82" s="1">
        <f ca="1">VLOOKUP(CZ60,'Static Data'!$AA$3:$AB$11,2,TRUE)</f>
        <v>1</v>
      </c>
      <c r="DA82" s="1">
        <f ca="1">VLOOKUP(DA60,'Static Data'!$AA$3:$AB$11,2,TRUE)</f>
        <v>1</v>
      </c>
      <c r="DB82" s="1">
        <f ca="1">VLOOKUP(DB60,'Static Data'!$AA$3:$AB$11,2,TRUE)</f>
        <v>1</v>
      </c>
      <c r="DC82" s="1">
        <f ca="1">VLOOKUP(DC60,'Static Data'!$AA$3:$AB$11,2,TRUE)</f>
        <v>1</v>
      </c>
      <c r="DD82" s="1">
        <f ca="1">VLOOKUP(DD60,'Static Data'!$AA$3:$AB$11,2,TRUE)</f>
        <v>1</v>
      </c>
      <c r="DE82" s="1">
        <f ca="1">VLOOKUP(DE60,'Static Data'!$AA$3:$AB$11,2,TRUE)</f>
        <v>1</v>
      </c>
      <c r="DF82" s="1">
        <f ca="1">VLOOKUP(DF60,'Static Data'!$AA$3:$AB$11,2,TRUE)</f>
        <v>1</v>
      </c>
      <c r="DG82" s="1">
        <f ca="1">VLOOKUP(DG60,'Static Data'!$AA$3:$AB$11,2,TRUE)</f>
        <v>1</v>
      </c>
      <c r="DH82" s="1">
        <f ca="1">VLOOKUP(DH60,'Static Data'!$AA$3:$AB$11,2,TRUE)</f>
        <v>1</v>
      </c>
      <c r="DI82" s="1">
        <f ca="1">VLOOKUP(DI60,'Static Data'!$AA$3:$AB$11,2,TRUE)</f>
        <v>1</v>
      </c>
      <c r="DJ82" s="1">
        <f ca="1">VLOOKUP(DJ60,'Static Data'!$AA$3:$AB$11,2,TRUE)</f>
        <v>1</v>
      </c>
      <c r="DK82" s="1">
        <f ca="1">VLOOKUP(DK60,'Static Data'!$AA$3:$AB$11,2,TRUE)</f>
        <v>1</v>
      </c>
      <c r="DL82" s="1">
        <f ca="1">VLOOKUP(DL60,'Static Data'!$AA$3:$AB$11,2,TRUE)</f>
        <v>1</v>
      </c>
      <c r="DM82" s="1">
        <f ca="1">VLOOKUP(DM60,'Static Data'!$AA$3:$AB$11,2,TRUE)</f>
        <v>1</v>
      </c>
      <c r="DN82" s="1">
        <f ca="1">VLOOKUP(DN60,'Static Data'!$AA$3:$AB$11,2,TRUE)</f>
        <v>1</v>
      </c>
      <c r="DO82" s="1">
        <f ca="1">VLOOKUP(DO60,'Static Data'!$AA$3:$AB$11,2,TRUE)</f>
        <v>1</v>
      </c>
      <c r="DP82" s="1">
        <f ca="1">VLOOKUP(DP60,'Static Data'!$AA$3:$AB$11,2,TRUE)</f>
        <v>1</v>
      </c>
      <c r="DQ82" s="1">
        <f ca="1">VLOOKUP(DQ60,'Static Data'!$AA$3:$AB$11,2,TRUE)</f>
        <v>1</v>
      </c>
      <c r="DR82" s="1">
        <f ca="1">VLOOKUP(DR60,'Static Data'!$AA$3:$AB$11,2,TRUE)</f>
        <v>1</v>
      </c>
      <c r="DS82" s="1">
        <f ca="1">VLOOKUP(DS60,'Static Data'!$AA$3:$AB$11,2,TRUE)</f>
        <v>1</v>
      </c>
      <c r="DT82" s="1">
        <f ca="1">VLOOKUP(DT60,'Static Data'!$AA$3:$AB$11,2,TRUE)</f>
        <v>1</v>
      </c>
      <c r="DU82" s="1">
        <f ca="1">VLOOKUP(DU60,'Static Data'!$AA$3:$AB$11,2,TRUE)</f>
        <v>1</v>
      </c>
      <c r="DV82" s="1">
        <f ca="1">VLOOKUP(DV60,'Static Data'!$AA$3:$AB$11,2,TRUE)</f>
        <v>1</v>
      </c>
      <c r="DW82" s="1">
        <f ca="1">VLOOKUP(DW60,'Static Data'!$AA$3:$AB$11,2,TRUE)</f>
        <v>1</v>
      </c>
      <c r="DX82" s="1">
        <f ca="1">VLOOKUP(DX60,'Static Data'!$AA$3:$AB$11,2,TRUE)</f>
        <v>1</v>
      </c>
      <c r="DY82" s="1">
        <f ca="1">VLOOKUP(DY60,'Static Data'!$AA$3:$AB$11,2,TRUE)</f>
        <v>1</v>
      </c>
      <c r="DZ82" s="1">
        <f ca="1">VLOOKUP(DZ60,'Static Data'!$AA$3:$AB$11,2,TRUE)</f>
        <v>1</v>
      </c>
      <c r="EA82" s="1">
        <f ca="1">VLOOKUP(EA60,'Static Data'!$AA$3:$AB$11,2,TRUE)</f>
        <v>1</v>
      </c>
      <c r="EB82" s="1">
        <f ca="1">VLOOKUP(EB60,'Static Data'!$AA$3:$AB$11,2,TRUE)</f>
        <v>1</v>
      </c>
      <c r="EC82" s="1">
        <f ca="1">VLOOKUP(EC60,'Static Data'!$AA$3:$AB$11,2,TRUE)</f>
        <v>1</v>
      </c>
      <c r="ED82" s="1">
        <f ca="1">VLOOKUP(ED60,'Static Data'!$AA$3:$AB$11,2,TRUE)</f>
        <v>1</v>
      </c>
      <c r="EE82" s="1">
        <f ca="1">VLOOKUP(EE60,'Static Data'!$AA$3:$AB$11,2,TRUE)</f>
        <v>1</v>
      </c>
      <c r="EF82" s="1">
        <f ca="1">VLOOKUP(EF60,'Static Data'!$AA$3:$AB$11,2,TRUE)</f>
        <v>1</v>
      </c>
      <c r="EG82" s="1">
        <f ca="1">VLOOKUP(EG60,'Static Data'!$AA$3:$AB$11,2,TRUE)</f>
        <v>1</v>
      </c>
      <c r="EH82" s="1">
        <f ca="1">VLOOKUP(EH60,'Static Data'!$AA$3:$AB$11,2,TRUE)</f>
        <v>1</v>
      </c>
      <c r="EI82" s="1">
        <f ca="1">VLOOKUP(EI60,'Static Data'!$AA$3:$AB$11,2,TRUE)</f>
        <v>1</v>
      </c>
      <c r="EJ82" s="1">
        <f ca="1">VLOOKUP(EJ60,'Static Data'!$AA$3:$AB$11,2,TRUE)</f>
        <v>1</v>
      </c>
      <c r="EK82" s="1">
        <f ca="1">VLOOKUP(EK60,'Static Data'!$AA$3:$AB$11,2,TRUE)</f>
        <v>1</v>
      </c>
      <c r="EL82" s="1">
        <f ca="1">VLOOKUP(EL60,'Static Data'!$AA$3:$AB$11,2,TRUE)</f>
        <v>1</v>
      </c>
      <c r="EM82" s="1">
        <f ca="1">VLOOKUP(EM60,'Static Data'!$AA$3:$AB$11,2,TRUE)</f>
        <v>1</v>
      </c>
      <c r="EN82" s="1">
        <f ca="1">VLOOKUP(EN60,'Static Data'!$AA$3:$AB$11,2,TRUE)</f>
        <v>1</v>
      </c>
      <c r="EO82" s="1">
        <f ca="1">VLOOKUP(EO60,'Static Data'!$AA$3:$AB$11,2,TRUE)</f>
        <v>1</v>
      </c>
      <c r="EP82" s="1">
        <f ca="1">VLOOKUP(EP60,'Static Data'!$AA$3:$AB$11,2,TRUE)</f>
        <v>1</v>
      </c>
      <c r="EQ82" s="1">
        <f ca="1">VLOOKUP(EQ60,'Static Data'!$AA$3:$AB$11,2,TRUE)</f>
        <v>1</v>
      </c>
      <c r="ER82" s="1">
        <f ca="1">VLOOKUP(ER60,'Static Data'!$AA$3:$AB$11,2,TRUE)</f>
        <v>1</v>
      </c>
      <c r="ES82" s="1">
        <f ca="1">VLOOKUP(ES60,'Static Data'!$AA$3:$AB$11,2,TRUE)</f>
        <v>1</v>
      </c>
      <c r="ET82" s="1">
        <f ca="1">VLOOKUP(ET60,'Static Data'!$AA$3:$AB$11,2,TRUE)</f>
        <v>1</v>
      </c>
      <c r="EU82" s="1">
        <f ca="1">VLOOKUP(EU60,'Static Data'!$AA$3:$AB$11,2,TRUE)</f>
        <v>1</v>
      </c>
      <c r="EV82" s="1">
        <f ca="1">VLOOKUP(EV60,'Static Data'!$AA$3:$AB$11,2,TRUE)</f>
        <v>1</v>
      </c>
      <c r="EW82" s="1">
        <f ca="1">VLOOKUP(EW60,'Static Data'!$AA$3:$AB$11,2,TRUE)</f>
        <v>1</v>
      </c>
      <c r="EX82" s="1">
        <f ca="1">VLOOKUP(EX60,'Static Data'!$AA$3:$AB$11,2,TRUE)</f>
        <v>1</v>
      </c>
      <c r="EY82" s="1">
        <f ca="1">VLOOKUP(EY60,'Static Data'!$AA$3:$AB$11,2,TRUE)</f>
        <v>1</v>
      </c>
      <c r="EZ82" s="1">
        <f ca="1">VLOOKUP(EZ60,'Static Data'!$AA$3:$AB$11,2,TRUE)</f>
        <v>1</v>
      </c>
      <c r="FA82" s="1">
        <f ca="1">VLOOKUP(FA60,'Static Data'!$AA$3:$AB$11,2,TRUE)</f>
        <v>1</v>
      </c>
      <c r="FB82" s="1">
        <f ca="1">VLOOKUP(FB60,'Static Data'!$AA$3:$AB$11,2,TRUE)</f>
        <v>1</v>
      </c>
      <c r="FC82" s="1">
        <f ca="1">VLOOKUP(FC60,'Static Data'!$AA$3:$AB$11,2,TRUE)</f>
        <v>1</v>
      </c>
      <c r="FD82" s="1">
        <f ca="1">VLOOKUP(FD60,'Static Data'!$AA$3:$AB$11,2,TRUE)</f>
        <v>1</v>
      </c>
      <c r="FE82" s="1">
        <f ca="1">VLOOKUP(FE60,'Static Data'!$AA$3:$AB$11,2,TRUE)</f>
        <v>1</v>
      </c>
      <c r="FF82" s="1">
        <f ca="1">VLOOKUP(FF60,'Static Data'!$AA$3:$AB$11,2,TRUE)</f>
        <v>1</v>
      </c>
      <c r="FG82" s="1">
        <f ca="1">VLOOKUP(FG60,'Static Data'!$AA$3:$AB$11,2,TRUE)</f>
        <v>1</v>
      </c>
      <c r="FH82" s="1">
        <f ca="1">VLOOKUP(FH60,'Static Data'!$AA$3:$AB$11,2,TRUE)</f>
        <v>1</v>
      </c>
      <c r="FI82" s="1">
        <f ca="1">VLOOKUP(FI60,'Static Data'!$AA$3:$AB$11,2,TRUE)</f>
        <v>1</v>
      </c>
      <c r="FJ82" s="1">
        <f ca="1">VLOOKUP(FJ60,'Static Data'!$AA$3:$AB$11,2,TRUE)</f>
        <v>1</v>
      </c>
      <c r="FK82" s="1">
        <f ca="1">VLOOKUP(FK60,'Static Data'!$AA$3:$AB$11,2,TRUE)</f>
        <v>1</v>
      </c>
      <c r="FL82" s="1">
        <f ca="1">VLOOKUP(FL60,'Static Data'!$AA$3:$AB$11,2,TRUE)</f>
        <v>1</v>
      </c>
      <c r="FM82" s="1">
        <f ca="1">VLOOKUP(FM60,'Static Data'!$AA$3:$AB$11,2,TRUE)</f>
        <v>1</v>
      </c>
      <c r="FN82" s="1">
        <f ca="1">VLOOKUP(FN60,'Static Data'!$AA$3:$AB$11,2,TRUE)</f>
        <v>1</v>
      </c>
      <c r="FO82" s="1">
        <f ca="1">VLOOKUP(FO60,'Static Data'!$AA$3:$AB$11,2,TRUE)</f>
        <v>1</v>
      </c>
      <c r="FP82" s="1">
        <f ca="1">VLOOKUP(FP60,'Static Data'!$AA$3:$AB$11,2,TRUE)</f>
        <v>1</v>
      </c>
      <c r="FQ82" s="1">
        <f ca="1">VLOOKUP(FQ60,'Static Data'!$AA$3:$AB$11,2,TRUE)</f>
        <v>1</v>
      </c>
      <c r="FR82" s="1">
        <f ca="1">VLOOKUP(FR60,'Static Data'!$AA$3:$AB$11,2,TRUE)</f>
        <v>1</v>
      </c>
      <c r="FS82" s="1">
        <f ca="1">VLOOKUP(FS60,'Static Data'!$AA$3:$AB$11,2,TRUE)</f>
        <v>1</v>
      </c>
      <c r="FT82" s="1">
        <f ca="1">VLOOKUP(FT60,'Static Data'!$AA$3:$AB$11,2,TRUE)</f>
        <v>1</v>
      </c>
      <c r="FU82" s="1">
        <f ca="1">VLOOKUP(FU60,'Static Data'!$AA$3:$AB$11,2,TRUE)</f>
        <v>1</v>
      </c>
      <c r="FV82" s="1">
        <f ca="1">VLOOKUP(FV60,'Static Data'!$AA$3:$AB$11,2,TRUE)</f>
        <v>1</v>
      </c>
      <c r="FW82" s="1">
        <f ca="1">VLOOKUP(FW60,'Static Data'!$AA$3:$AB$11,2,TRUE)</f>
        <v>1</v>
      </c>
      <c r="FX82" s="1">
        <f ca="1">VLOOKUP(FX60,'Static Data'!$AA$3:$AB$11,2,TRUE)</f>
        <v>1</v>
      </c>
      <c r="FY82" s="1">
        <f ca="1">VLOOKUP(FY60,'Static Data'!$AA$3:$AB$11,2,TRUE)</f>
        <v>1</v>
      </c>
      <c r="FZ82" s="1">
        <f ca="1">VLOOKUP(FZ60,'Static Data'!$AA$3:$AB$11,2,TRUE)</f>
        <v>1</v>
      </c>
      <c r="GA82" s="1">
        <f ca="1">VLOOKUP(GA60,'Static Data'!$AA$3:$AB$11,2,TRUE)</f>
        <v>1</v>
      </c>
      <c r="GB82" s="1">
        <f ca="1">VLOOKUP(GB60,'Static Data'!$AA$3:$AB$11,2,TRUE)</f>
        <v>1</v>
      </c>
      <c r="GC82" s="1">
        <f ca="1">VLOOKUP(GC60,'Static Data'!$AA$3:$AB$11,2,TRUE)</f>
        <v>1</v>
      </c>
      <c r="GD82" s="1">
        <f ca="1">VLOOKUP(GD60,'Static Data'!$AA$3:$AB$11,2,TRUE)</f>
        <v>1</v>
      </c>
      <c r="GE82" s="1">
        <f ca="1">VLOOKUP(GE60,'Static Data'!$AA$3:$AB$11,2,TRUE)</f>
        <v>1</v>
      </c>
      <c r="GF82" s="1">
        <f ca="1">VLOOKUP(GF60,'Static Data'!$AA$3:$AB$11,2,TRUE)</f>
        <v>1</v>
      </c>
      <c r="GG82" s="1">
        <f ca="1">VLOOKUP(GG60,'Static Data'!$AA$3:$AB$11,2,TRUE)</f>
        <v>1</v>
      </c>
      <c r="GH82" s="1">
        <f ca="1">VLOOKUP(GH60,'Static Data'!$AA$3:$AB$11,2,TRUE)</f>
        <v>1</v>
      </c>
      <c r="GI82" s="1">
        <f ca="1">VLOOKUP(GI60,'Static Data'!$AA$3:$AB$11,2,TRUE)</f>
        <v>1</v>
      </c>
      <c r="GJ82" s="1">
        <f ca="1">VLOOKUP(GJ60,'Static Data'!$AA$3:$AB$11,2,TRUE)</f>
        <v>1</v>
      </c>
      <c r="GK82" s="1">
        <f ca="1">VLOOKUP(GK60,'Static Data'!$AA$3:$AB$11,2,TRUE)</f>
        <v>1</v>
      </c>
      <c r="GL82" s="1">
        <f ca="1">VLOOKUP(GL60,'Static Data'!$AA$3:$AB$11,2,TRUE)</f>
        <v>1</v>
      </c>
      <c r="GM82" s="1">
        <f ca="1">VLOOKUP(GM60,'Static Data'!$AA$3:$AB$11,2,TRUE)</f>
        <v>1</v>
      </c>
      <c r="GN82" s="1">
        <f ca="1">VLOOKUP(GN60,'Static Data'!$AA$3:$AB$11,2,TRUE)</f>
        <v>1</v>
      </c>
      <c r="GO82" s="1">
        <f ca="1">VLOOKUP(GO60,'Static Data'!$AA$3:$AB$11,2,TRUE)</f>
        <v>1</v>
      </c>
      <c r="GP82" s="1">
        <f ca="1">VLOOKUP(GP60,'Static Data'!$AA$3:$AB$11,2,TRUE)</f>
        <v>1</v>
      </c>
      <c r="GQ82" s="1">
        <f ca="1">VLOOKUP(GQ60,'Static Data'!$AA$3:$AB$11,2,TRUE)</f>
        <v>1</v>
      </c>
      <c r="GR82" s="1">
        <f ca="1">VLOOKUP(GR60,'Static Data'!$AA$3:$AB$11,2,TRUE)</f>
        <v>1</v>
      </c>
      <c r="GS82" s="1">
        <f ca="1">VLOOKUP(GS60,'Static Data'!$AA$3:$AB$11,2,TRUE)</f>
        <v>1</v>
      </c>
      <c r="GT82" s="1">
        <f ca="1">VLOOKUP(GT60,'Static Data'!$AA$3:$AB$11,2,TRUE)</f>
        <v>1</v>
      </c>
      <c r="GU82" s="1">
        <f ca="1">VLOOKUP(GU60,'Static Data'!$AA$3:$AB$11,2,TRUE)</f>
        <v>1</v>
      </c>
    </row>
    <row r="83" spans="9:203">
      <c r="I83"/>
      <c r="J83"/>
      <c r="K83"/>
      <c r="L83"/>
      <c r="M83" s="1">
        <f t="shared" si="39"/>
        <v>46</v>
      </c>
      <c r="N83" s="1" t="str">
        <f t="shared" si="205"/>
        <v>004A1A</v>
      </c>
      <c r="R83" s="90" t="str">
        <f t="shared" si="36"/>
        <v>1A4A00</v>
      </c>
      <c r="T83" s="60">
        <f t="shared" si="23"/>
        <v>76</v>
      </c>
      <c r="U83" s="123">
        <f t="shared" si="208"/>
        <v>661.75263941818253</v>
      </c>
      <c r="V83" s="62">
        <f t="shared" si="206"/>
        <v>40341</v>
      </c>
      <c r="W83" s="59">
        <f t="shared" si="207"/>
        <v>76</v>
      </c>
      <c r="BX83" s="1">
        <f ca="1">VLOOKUP(BX61,'Static Data'!$AA$3:$AB$11,2,TRUE)</f>
        <v>1</v>
      </c>
      <c r="BY83" s="1">
        <f ca="1">VLOOKUP(BY61,'Static Data'!$AA$3:$AB$11,2,TRUE)</f>
        <v>1</v>
      </c>
      <c r="BZ83" s="1">
        <f ca="1">VLOOKUP(BZ61,'Static Data'!$AA$3:$AB$11,2,TRUE)</f>
        <v>1</v>
      </c>
      <c r="CA83" s="1">
        <f ca="1">VLOOKUP(CA61,'Static Data'!$AA$3:$AB$11,2,TRUE)</f>
        <v>1</v>
      </c>
      <c r="CB83" s="1">
        <f ca="1">VLOOKUP(CB61,'Static Data'!$AA$3:$AB$11,2,TRUE)</f>
        <v>1</v>
      </c>
      <c r="CC83" s="1">
        <f ca="1">VLOOKUP(CC61,'Static Data'!$AA$3:$AB$11,2,TRUE)</f>
        <v>1</v>
      </c>
      <c r="CD83" s="1">
        <f ca="1">VLOOKUP(CD61,'Static Data'!$AA$3:$AB$11,2,TRUE)</f>
        <v>1</v>
      </c>
      <c r="CE83" s="1">
        <f ca="1">VLOOKUP(CE61,'Static Data'!$AA$3:$AB$11,2,TRUE)</f>
        <v>1</v>
      </c>
      <c r="CF83" s="1">
        <f ca="1">VLOOKUP(CF61,'Static Data'!$AA$3:$AB$11,2,TRUE)</f>
        <v>1</v>
      </c>
      <c r="CG83" s="1">
        <f ca="1">VLOOKUP(CG61,'Static Data'!$AA$3:$AB$11,2,TRUE)</f>
        <v>1</v>
      </c>
      <c r="CH83" s="1">
        <f ca="1">VLOOKUP(CH61,'Static Data'!$AA$3:$AB$11,2,TRUE)</f>
        <v>1</v>
      </c>
      <c r="CI83" s="1">
        <f ca="1">VLOOKUP(CI61,'Static Data'!$AA$3:$AB$11,2,TRUE)</f>
        <v>1</v>
      </c>
      <c r="CJ83" s="1">
        <f ca="1">VLOOKUP(CJ61,'Static Data'!$AA$3:$AB$11,2,TRUE)</f>
        <v>1</v>
      </c>
      <c r="CK83" s="1">
        <f ca="1">VLOOKUP(CK61,'Static Data'!$AA$3:$AB$11,2,TRUE)</f>
        <v>1</v>
      </c>
      <c r="CL83" s="1">
        <f ca="1">VLOOKUP(CL61,'Static Data'!$AA$3:$AB$11,2,TRUE)</f>
        <v>1</v>
      </c>
      <c r="CM83" s="1">
        <f ca="1">VLOOKUP(CM61,'Static Data'!$AA$3:$AB$11,2,TRUE)</f>
        <v>1</v>
      </c>
      <c r="CN83" s="1">
        <f ca="1">VLOOKUP(CN61,'Static Data'!$AA$3:$AB$11,2,TRUE)</f>
        <v>1</v>
      </c>
      <c r="CO83" s="1">
        <f ca="1">VLOOKUP(CO61,'Static Data'!$AA$3:$AB$11,2,TRUE)</f>
        <v>1</v>
      </c>
      <c r="CP83" s="1">
        <f ca="1">VLOOKUP(CP61,'Static Data'!$AA$3:$AB$11,2,TRUE)</f>
        <v>1</v>
      </c>
      <c r="CQ83" s="1">
        <f ca="1">VLOOKUP(CQ61,'Static Data'!$AA$3:$AB$11,2,TRUE)</f>
        <v>1</v>
      </c>
      <c r="CR83" s="1">
        <f ca="1">VLOOKUP(CR61,'Static Data'!$AA$3:$AB$11,2,TRUE)</f>
        <v>1</v>
      </c>
      <c r="CS83" s="1">
        <f ca="1">VLOOKUP(CS61,'Static Data'!$AA$3:$AB$11,2,TRUE)</f>
        <v>1</v>
      </c>
      <c r="CT83" s="1">
        <f ca="1">VLOOKUP(CT61,'Static Data'!$AA$3:$AB$11,2,TRUE)</f>
        <v>1</v>
      </c>
      <c r="CU83" s="1">
        <f ca="1">VLOOKUP(CU61,'Static Data'!$AA$3:$AB$11,2,TRUE)</f>
        <v>1</v>
      </c>
      <c r="CV83" s="1">
        <f ca="1">VLOOKUP(CV61,'Static Data'!$AA$3:$AB$11,2,TRUE)</f>
        <v>1</v>
      </c>
      <c r="CW83" s="1">
        <f ca="1">VLOOKUP(CW61,'Static Data'!$AA$3:$AB$11,2,TRUE)</f>
        <v>1</v>
      </c>
      <c r="CX83" s="1">
        <f ca="1">VLOOKUP(CX61,'Static Data'!$AA$3:$AB$11,2,TRUE)</f>
        <v>1</v>
      </c>
      <c r="CY83" s="1">
        <f ca="1">VLOOKUP(CY61,'Static Data'!$AA$3:$AB$11,2,TRUE)</f>
        <v>1</v>
      </c>
      <c r="CZ83" s="1">
        <f ca="1">VLOOKUP(CZ61,'Static Data'!$AA$3:$AB$11,2,TRUE)</f>
        <v>1</v>
      </c>
      <c r="DA83" s="1">
        <f ca="1">VLOOKUP(DA61,'Static Data'!$AA$3:$AB$11,2,TRUE)</f>
        <v>1</v>
      </c>
      <c r="DB83" s="1">
        <f ca="1">VLOOKUP(DB61,'Static Data'!$AA$3:$AB$11,2,TRUE)</f>
        <v>1</v>
      </c>
      <c r="DC83" s="1">
        <f ca="1">VLOOKUP(DC61,'Static Data'!$AA$3:$AB$11,2,TRUE)</f>
        <v>1</v>
      </c>
      <c r="DD83" s="1">
        <f ca="1">VLOOKUP(DD61,'Static Data'!$AA$3:$AB$11,2,TRUE)</f>
        <v>1</v>
      </c>
      <c r="DE83" s="1">
        <f ca="1">VLOOKUP(DE61,'Static Data'!$AA$3:$AB$11,2,TRUE)</f>
        <v>1</v>
      </c>
      <c r="DF83" s="1">
        <f ca="1">VLOOKUP(DF61,'Static Data'!$AA$3:$AB$11,2,TRUE)</f>
        <v>1</v>
      </c>
      <c r="DG83" s="1">
        <f ca="1">VLOOKUP(DG61,'Static Data'!$AA$3:$AB$11,2,TRUE)</f>
        <v>1</v>
      </c>
      <c r="DH83" s="1">
        <f ca="1">VLOOKUP(DH61,'Static Data'!$AA$3:$AB$11,2,TRUE)</f>
        <v>1</v>
      </c>
      <c r="DI83" s="1">
        <f ca="1">VLOOKUP(DI61,'Static Data'!$AA$3:$AB$11,2,TRUE)</f>
        <v>1</v>
      </c>
      <c r="DJ83" s="1">
        <f ca="1">VLOOKUP(DJ61,'Static Data'!$AA$3:$AB$11,2,TRUE)</f>
        <v>1</v>
      </c>
      <c r="DK83" s="1">
        <f ca="1">VLOOKUP(DK61,'Static Data'!$AA$3:$AB$11,2,TRUE)</f>
        <v>1</v>
      </c>
      <c r="DL83" s="1">
        <f ca="1">VLOOKUP(DL61,'Static Data'!$AA$3:$AB$11,2,TRUE)</f>
        <v>1</v>
      </c>
      <c r="DM83" s="1">
        <f ca="1">VLOOKUP(DM61,'Static Data'!$AA$3:$AB$11,2,TRUE)</f>
        <v>1</v>
      </c>
      <c r="DN83" s="1">
        <f ca="1">VLOOKUP(DN61,'Static Data'!$AA$3:$AB$11,2,TRUE)</f>
        <v>1</v>
      </c>
      <c r="DO83" s="1">
        <f ca="1">VLOOKUP(DO61,'Static Data'!$AA$3:$AB$11,2,TRUE)</f>
        <v>1</v>
      </c>
      <c r="DP83" s="1">
        <f ca="1">VLOOKUP(DP61,'Static Data'!$AA$3:$AB$11,2,TRUE)</f>
        <v>1</v>
      </c>
      <c r="DQ83" s="1">
        <f ca="1">VLOOKUP(DQ61,'Static Data'!$AA$3:$AB$11,2,TRUE)</f>
        <v>1</v>
      </c>
      <c r="DR83" s="1">
        <f ca="1">VLOOKUP(DR61,'Static Data'!$AA$3:$AB$11,2,TRUE)</f>
        <v>1</v>
      </c>
      <c r="DS83" s="1">
        <f ca="1">VLOOKUP(DS61,'Static Data'!$AA$3:$AB$11,2,TRUE)</f>
        <v>1</v>
      </c>
      <c r="DT83" s="1">
        <f ca="1">VLOOKUP(DT61,'Static Data'!$AA$3:$AB$11,2,TRUE)</f>
        <v>1</v>
      </c>
      <c r="DU83" s="1">
        <f ca="1">VLOOKUP(DU61,'Static Data'!$AA$3:$AB$11,2,TRUE)</f>
        <v>1</v>
      </c>
      <c r="DV83" s="1">
        <f ca="1">VLOOKUP(DV61,'Static Data'!$AA$3:$AB$11,2,TRUE)</f>
        <v>1</v>
      </c>
      <c r="DW83" s="1">
        <f ca="1">VLOOKUP(DW61,'Static Data'!$AA$3:$AB$11,2,TRUE)</f>
        <v>1</v>
      </c>
      <c r="DX83" s="1">
        <f ca="1">VLOOKUP(DX61,'Static Data'!$AA$3:$AB$11,2,TRUE)</f>
        <v>1</v>
      </c>
      <c r="DY83" s="1">
        <f ca="1">VLOOKUP(DY61,'Static Data'!$AA$3:$AB$11,2,TRUE)</f>
        <v>1</v>
      </c>
      <c r="DZ83" s="1">
        <f ca="1">VLOOKUP(DZ61,'Static Data'!$AA$3:$AB$11,2,TRUE)</f>
        <v>1</v>
      </c>
      <c r="EA83" s="1">
        <f ca="1">VLOOKUP(EA61,'Static Data'!$AA$3:$AB$11,2,TRUE)</f>
        <v>1</v>
      </c>
      <c r="EB83" s="1">
        <f ca="1">VLOOKUP(EB61,'Static Data'!$AA$3:$AB$11,2,TRUE)</f>
        <v>1</v>
      </c>
      <c r="EC83" s="1">
        <f ca="1">VLOOKUP(EC61,'Static Data'!$AA$3:$AB$11,2,TRUE)</f>
        <v>1</v>
      </c>
      <c r="ED83" s="1">
        <f ca="1">VLOOKUP(ED61,'Static Data'!$AA$3:$AB$11,2,TRUE)</f>
        <v>1</v>
      </c>
      <c r="EE83" s="1">
        <f ca="1">VLOOKUP(EE61,'Static Data'!$AA$3:$AB$11,2,TRUE)</f>
        <v>1</v>
      </c>
      <c r="EF83" s="1">
        <f ca="1">VLOOKUP(EF61,'Static Data'!$AA$3:$AB$11,2,TRUE)</f>
        <v>1</v>
      </c>
      <c r="EG83" s="1">
        <f ca="1">VLOOKUP(EG61,'Static Data'!$AA$3:$AB$11,2,TRUE)</f>
        <v>1</v>
      </c>
      <c r="EH83" s="1">
        <f ca="1">VLOOKUP(EH61,'Static Data'!$AA$3:$AB$11,2,TRUE)</f>
        <v>1</v>
      </c>
      <c r="EI83" s="1">
        <f ca="1">VLOOKUP(EI61,'Static Data'!$AA$3:$AB$11,2,TRUE)</f>
        <v>1</v>
      </c>
      <c r="EJ83" s="1">
        <f ca="1">VLOOKUP(EJ61,'Static Data'!$AA$3:$AB$11,2,TRUE)</f>
        <v>1</v>
      </c>
      <c r="EK83" s="1">
        <f ca="1">VLOOKUP(EK61,'Static Data'!$AA$3:$AB$11,2,TRUE)</f>
        <v>1</v>
      </c>
      <c r="EL83" s="1">
        <f ca="1">VLOOKUP(EL61,'Static Data'!$AA$3:$AB$11,2,TRUE)</f>
        <v>1</v>
      </c>
      <c r="EM83" s="1">
        <f ca="1">VLOOKUP(EM61,'Static Data'!$AA$3:$AB$11,2,TRUE)</f>
        <v>1</v>
      </c>
      <c r="EN83" s="1">
        <f ca="1">VLOOKUP(EN61,'Static Data'!$AA$3:$AB$11,2,TRUE)</f>
        <v>1</v>
      </c>
      <c r="EO83" s="1">
        <f ca="1">VLOOKUP(EO61,'Static Data'!$AA$3:$AB$11,2,TRUE)</f>
        <v>1</v>
      </c>
      <c r="EP83" s="1">
        <f ca="1">VLOOKUP(EP61,'Static Data'!$AA$3:$AB$11,2,TRUE)</f>
        <v>1</v>
      </c>
      <c r="EQ83" s="1">
        <f ca="1">VLOOKUP(EQ61,'Static Data'!$AA$3:$AB$11,2,TRUE)</f>
        <v>1</v>
      </c>
      <c r="ER83" s="1">
        <f ca="1">VLOOKUP(ER61,'Static Data'!$AA$3:$AB$11,2,TRUE)</f>
        <v>1</v>
      </c>
      <c r="ES83" s="1">
        <f ca="1">VLOOKUP(ES61,'Static Data'!$AA$3:$AB$11,2,TRUE)</f>
        <v>1</v>
      </c>
      <c r="ET83" s="1">
        <f ca="1">VLOOKUP(ET61,'Static Data'!$AA$3:$AB$11,2,TRUE)</f>
        <v>1</v>
      </c>
      <c r="EU83" s="1">
        <f ca="1">VLOOKUP(EU61,'Static Data'!$AA$3:$AB$11,2,TRUE)</f>
        <v>1</v>
      </c>
      <c r="EV83" s="1">
        <f ca="1">VLOOKUP(EV61,'Static Data'!$AA$3:$AB$11,2,TRUE)</f>
        <v>1</v>
      </c>
      <c r="EW83" s="1">
        <f ca="1">VLOOKUP(EW61,'Static Data'!$AA$3:$AB$11,2,TRUE)</f>
        <v>1</v>
      </c>
      <c r="EX83" s="1">
        <f ca="1">VLOOKUP(EX61,'Static Data'!$AA$3:$AB$11,2,TRUE)</f>
        <v>1</v>
      </c>
      <c r="EY83" s="1">
        <f ca="1">VLOOKUP(EY61,'Static Data'!$AA$3:$AB$11,2,TRUE)</f>
        <v>1</v>
      </c>
      <c r="EZ83" s="1">
        <f ca="1">VLOOKUP(EZ61,'Static Data'!$AA$3:$AB$11,2,TRUE)</f>
        <v>1</v>
      </c>
      <c r="FA83" s="1">
        <f ca="1">VLOOKUP(FA61,'Static Data'!$AA$3:$AB$11,2,TRUE)</f>
        <v>1</v>
      </c>
      <c r="FB83" s="1">
        <f ca="1">VLOOKUP(FB61,'Static Data'!$AA$3:$AB$11,2,TRUE)</f>
        <v>1</v>
      </c>
      <c r="FC83" s="1">
        <f ca="1">VLOOKUP(FC61,'Static Data'!$AA$3:$AB$11,2,TRUE)</f>
        <v>1</v>
      </c>
      <c r="FD83" s="1">
        <f ca="1">VLOOKUP(FD61,'Static Data'!$AA$3:$AB$11,2,TRUE)</f>
        <v>1</v>
      </c>
      <c r="FE83" s="1">
        <f ca="1">VLOOKUP(FE61,'Static Data'!$AA$3:$AB$11,2,TRUE)</f>
        <v>1</v>
      </c>
      <c r="FF83" s="1">
        <f ca="1">VLOOKUP(FF61,'Static Data'!$AA$3:$AB$11,2,TRUE)</f>
        <v>1</v>
      </c>
      <c r="FG83" s="1">
        <f ca="1">VLOOKUP(FG61,'Static Data'!$AA$3:$AB$11,2,TRUE)</f>
        <v>1</v>
      </c>
      <c r="FH83" s="1">
        <f ca="1">VLOOKUP(FH61,'Static Data'!$AA$3:$AB$11,2,TRUE)</f>
        <v>1</v>
      </c>
      <c r="FI83" s="1">
        <f ca="1">VLOOKUP(FI61,'Static Data'!$AA$3:$AB$11,2,TRUE)</f>
        <v>1</v>
      </c>
      <c r="FJ83" s="1">
        <f ca="1">VLOOKUP(FJ61,'Static Data'!$AA$3:$AB$11,2,TRUE)</f>
        <v>1</v>
      </c>
      <c r="FK83" s="1">
        <f ca="1">VLOOKUP(FK61,'Static Data'!$AA$3:$AB$11,2,TRUE)</f>
        <v>1</v>
      </c>
      <c r="FL83" s="1">
        <f ca="1">VLOOKUP(FL61,'Static Data'!$AA$3:$AB$11,2,TRUE)</f>
        <v>1</v>
      </c>
      <c r="FM83" s="1">
        <f ca="1">VLOOKUP(FM61,'Static Data'!$AA$3:$AB$11,2,TRUE)</f>
        <v>1</v>
      </c>
      <c r="FN83" s="1">
        <f ca="1">VLOOKUP(FN61,'Static Data'!$AA$3:$AB$11,2,TRUE)</f>
        <v>1</v>
      </c>
      <c r="FO83" s="1">
        <f ca="1">VLOOKUP(FO61,'Static Data'!$AA$3:$AB$11,2,TRUE)</f>
        <v>1</v>
      </c>
      <c r="FP83" s="1">
        <f ca="1">VLOOKUP(FP61,'Static Data'!$AA$3:$AB$11,2,TRUE)</f>
        <v>1</v>
      </c>
      <c r="FQ83" s="1">
        <f ca="1">VLOOKUP(FQ61,'Static Data'!$AA$3:$AB$11,2,TRUE)</f>
        <v>1</v>
      </c>
      <c r="FR83" s="1">
        <f ca="1">VLOOKUP(FR61,'Static Data'!$AA$3:$AB$11,2,TRUE)</f>
        <v>1</v>
      </c>
      <c r="FS83" s="1">
        <f ca="1">VLOOKUP(FS61,'Static Data'!$AA$3:$AB$11,2,TRUE)</f>
        <v>1</v>
      </c>
      <c r="FT83" s="1">
        <f ca="1">VLOOKUP(FT61,'Static Data'!$AA$3:$AB$11,2,TRUE)</f>
        <v>1</v>
      </c>
      <c r="FU83" s="1">
        <f ca="1">VLOOKUP(FU61,'Static Data'!$AA$3:$AB$11,2,TRUE)</f>
        <v>1</v>
      </c>
      <c r="FV83" s="1">
        <f ca="1">VLOOKUP(FV61,'Static Data'!$AA$3:$AB$11,2,TRUE)</f>
        <v>1</v>
      </c>
      <c r="FW83" s="1">
        <f ca="1">VLOOKUP(FW61,'Static Data'!$AA$3:$AB$11,2,TRUE)</f>
        <v>1</v>
      </c>
      <c r="FX83" s="1">
        <f ca="1">VLOOKUP(FX61,'Static Data'!$AA$3:$AB$11,2,TRUE)</f>
        <v>1</v>
      </c>
      <c r="FY83" s="1">
        <f ca="1">VLOOKUP(FY61,'Static Data'!$AA$3:$AB$11,2,TRUE)</f>
        <v>1</v>
      </c>
      <c r="FZ83" s="1">
        <f ca="1">VLOOKUP(FZ61,'Static Data'!$AA$3:$AB$11,2,TRUE)</f>
        <v>1</v>
      </c>
      <c r="GA83" s="1">
        <f ca="1">VLOOKUP(GA61,'Static Data'!$AA$3:$AB$11,2,TRUE)</f>
        <v>1</v>
      </c>
      <c r="GB83" s="1">
        <f ca="1">VLOOKUP(GB61,'Static Data'!$AA$3:$AB$11,2,TRUE)</f>
        <v>1</v>
      </c>
      <c r="GC83" s="1">
        <f ca="1">VLOOKUP(GC61,'Static Data'!$AA$3:$AB$11,2,TRUE)</f>
        <v>1</v>
      </c>
      <c r="GD83" s="1">
        <f ca="1">VLOOKUP(GD61,'Static Data'!$AA$3:$AB$11,2,TRUE)</f>
        <v>1</v>
      </c>
      <c r="GE83" s="1">
        <f ca="1">VLOOKUP(GE61,'Static Data'!$AA$3:$AB$11,2,TRUE)</f>
        <v>1</v>
      </c>
      <c r="GF83" s="1">
        <f ca="1">VLOOKUP(GF61,'Static Data'!$AA$3:$AB$11,2,TRUE)</f>
        <v>1</v>
      </c>
      <c r="GG83" s="1">
        <f ca="1">VLOOKUP(GG61,'Static Data'!$AA$3:$AB$11,2,TRUE)</f>
        <v>1</v>
      </c>
      <c r="GH83" s="1">
        <f ca="1">VLOOKUP(GH61,'Static Data'!$AA$3:$AB$11,2,TRUE)</f>
        <v>1</v>
      </c>
      <c r="GI83" s="1">
        <f ca="1">VLOOKUP(GI61,'Static Data'!$AA$3:$AB$11,2,TRUE)</f>
        <v>1</v>
      </c>
      <c r="GJ83" s="1">
        <f ca="1">VLOOKUP(GJ61,'Static Data'!$AA$3:$AB$11,2,TRUE)</f>
        <v>1</v>
      </c>
      <c r="GK83" s="1">
        <f ca="1">VLOOKUP(GK61,'Static Data'!$AA$3:$AB$11,2,TRUE)</f>
        <v>1</v>
      </c>
      <c r="GL83" s="1">
        <f ca="1">VLOOKUP(GL61,'Static Data'!$AA$3:$AB$11,2,TRUE)</f>
        <v>1</v>
      </c>
      <c r="GM83" s="1">
        <f ca="1">VLOOKUP(GM61,'Static Data'!$AA$3:$AB$11,2,TRUE)</f>
        <v>1</v>
      </c>
      <c r="GN83" s="1">
        <f ca="1">VLOOKUP(GN61,'Static Data'!$AA$3:$AB$11,2,TRUE)</f>
        <v>1</v>
      </c>
      <c r="GO83" s="1">
        <f ca="1">VLOOKUP(GO61,'Static Data'!$AA$3:$AB$11,2,TRUE)</f>
        <v>1</v>
      </c>
      <c r="GP83" s="1">
        <f ca="1">VLOOKUP(GP61,'Static Data'!$AA$3:$AB$11,2,TRUE)</f>
        <v>1</v>
      </c>
      <c r="GQ83" s="1">
        <f ca="1">VLOOKUP(GQ61,'Static Data'!$AA$3:$AB$11,2,TRUE)</f>
        <v>1</v>
      </c>
      <c r="GR83" s="1">
        <f ca="1">VLOOKUP(GR61,'Static Data'!$AA$3:$AB$11,2,TRUE)</f>
        <v>1</v>
      </c>
      <c r="GS83" s="1">
        <f ca="1">VLOOKUP(GS61,'Static Data'!$AA$3:$AB$11,2,TRUE)</f>
        <v>1</v>
      </c>
      <c r="GT83" s="1">
        <f ca="1">VLOOKUP(GT61,'Static Data'!$AA$3:$AB$11,2,TRUE)</f>
        <v>1</v>
      </c>
      <c r="GU83" s="1">
        <f ca="1">VLOOKUP(GU61,'Static Data'!$AA$3:$AB$11,2,TRUE)</f>
        <v>1</v>
      </c>
    </row>
    <row r="84" spans="9:203">
      <c r="I84"/>
      <c r="J84"/>
      <c r="K84" s="90" t="str">
        <f>IF(BX6,"01","00")</f>
        <v>00</v>
      </c>
      <c r="L84" s="90" t="str">
        <f>DEC2HEX(BX7-1,2)</f>
        <v>00</v>
      </c>
      <c r="M84" s="1">
        <f t="shared" si="39"/>
        <v>47</v>
      </c>
      <c r="N84" s="1" t="str">
        <f t="shared" si="205"/>
        <v>004C89</v>
      </c>
      <c r="R84" s="90" t="str">
        <f t="shared" si="36"/>
        <v>894C00</v>
      </c>
      <c r="T84" s="60">
        <f t="shared" ref="T84:T103" si="209">T83+1</f>
        <v>77</v>
      </c>
      <c r="U84" s="123">
        <f t="shared" si="208"/>
        <v>674.87225782919347</v>
      </c>
      <c r="V84" s="62">
        <f t="shared" si="206"/>
        <v>41140</v>
      </c>
      <c r="W84" s="59">
        <f t="shared" si="207"/>
        <v>77</v>
      </c>
      <c r="BX84" s="1">
        <f ca="1">VLOOKUP(BX62,'Static Data'!$AA$3:$AB$11,2,TRUE)</f>
        <v>1</v>
      </c>
      <c r="BY84" s="1">
        <f ca="1">VLOOKUP(BY62,'Static Data'!$AA$3:$AB$11,2,TRUE)</f>
        <v>1</v>
      </c>
      <c r="BZ84" s="1">
        <f ca="1">VLOOKUP(BZ62,'Static Data'!$AA$3:$AB$11,2,TRUE)</f>
        <v>1</v>
      </c>
      <c r="CA84" s="1">
        <f ca="1">VLOOKUP(CA62,'Static Data'!$AA$3:$AB$11,2,TRUE)</f>
        <v>1</v>
      </c>
      <c r="CB84" s="1">
        <f ca="1">VLOOKUP(CB62,'Static Data'!$AA$3:$AB$11,2,TRUE)</f>
        <v>1</v>
      </c>
      <c r="CC84" s="1">
        <f ca="1">VLOOKUP(CC62,'Static Data'!$AA$3:$AB$11,2,TRUE)</f>
        <v>1</v>
      </c>
      <c r="CD84" s="1">
        <f ca="1">VLOOKUP(CD62,'Static Data'!$AA$3:$AB$11,2,TRUE)</f>
        <v>1</v>
      </c>
      <c r="CE84" s="1">
        <f ca="1">VLOOKUP(CE62,'Static Data'!$AA$3:$AB$11,2,TRUE)</f>
        <v>1</v>
      </c>
      <c r="CF84" s="1">
        <f ca="1">VLOOKUP(CF62,'Static Data'!$AA$3:$AB$11,2,TRUE)</f>
        <v>1</v>
      </c>
      <c r="CG84" s="1">
        <f ca="1">VLOOKUP(CG62,'Static Data'!$AA$3:$AB$11,2,TRUE)</f>
        <v>1</v>
      </c>
      <c r="CH84" s="1">
        <f ca="1">VLOOKUP(CH62,'Static Data'!$AA$3:$AB$11,2,TRUE)</f>
        <v>1</v>
      </c>
      <c r="CI84" s="1">
        <f ca="1">VLOOKUP(CI62,'Static Data'!$AA$3:$AB$11,2,TRUE)</f>
        <v>1</v>
      </c>
      <c r="CJ84" s="1">
        <f ca="1">VLOOKUP(CJ62,'Static Data'!$AA$3:$AB$11,2,TRUE)</f>
        <v>1</v>
      </c>
      <c r="CK84" s="1">
        <f ca="1">VLOOKUP(CK62,'Static Data'!$AA$3:$AB$11,2,TRUE)</f>
        <v>1</v>
      </c>
      <c r="CL84" s="1">
        <f ca="1">VLOOKUP(CL62,'Static Data'!$AA$3:$AB$11,2,TRUE)</f>
        <v>1</v>
      </c>
      <c r="CM84" s="1">
        <f ca="1">VLOOKUP(CM62,'Static Data'!$AA$3:$AB$11,2,TRUE)</f>
        <v>1</v>
      </c>
      <c r="CN84" s="1">
        <f ca="1">VLOOKUP(CN62,'Static Data'!$AA$3:$AB$11,2,TRUE)</f>
        <v>1</v>
      </c>
      <c r="CO84" s="1">
        <f ca="1">VLOOKUP(CO62,'Static Data'!$AA$3:$AB$11,2,TRUE)</f>
        <v>1</v>
      </c>
      <c r="CP84" s="1">
        <f ca="1">VLOOKUP(CP62,'Static Data'!$AA$3:$AB$11,2,TRUE)</f>
        <v>1</v>
      </c>
      <c r="CQ84" s="1">
        <f ca="1">VLOOKUP(CQ62,'Static Data'!$AA$3:$AB$11,2,TRUE)</f>
        <v>1</v>
      </c>
      <c r="CR84" s="1">
        <f ca="1">VLOOKUP(CR62,'Static Data'!$AA$3:$AB$11,2,TRUE)</f>
        <v>1</v>
      </c>
      <c r="CS84" s="1">
        <f ca="1">VLOOKUP(CS62,'Static Data'!$AA$3:$AB$11,2,TRUE)</f>
        <v>1</v>
      </c>
      <c r="CT84" s="1">
        <f ca="1">VLOOKUP(CT62,'Static Data'!$AA$3:$AB$11,2,TRUE)</f>
        <v>1</v>
      </c>
      <c r="CU84" s="1">
        <f ca="1">VLOOKUP(CU62,'Static Data'!$AA$3:$AB$11,2,TRUE)</f>
        <v>1</v>
      </c>
      <c r="CV84" s="1">
        <f ca="1">VLOOKUP(CV62,'Static Data'!$AA$3:$AB$11,2,TRUE)</f>
        <v>1</v>
      </c>
      <c r="CW84" s="1">
        <f ca="1">VLOOKUP(CW62,'Static Data'!$AA$3:$AB$11,2,TRUE)</f>
        <v>1</v>
      </c>
      <c r="CX84" s="1">
        <f ca="1">VLOOKUP(CX62,'Static Data'!$AA$3:$AB$11,2,TRUE)</f>
        <v>1</v>
      </c>
      <c r="CY84" s="1">
        <f ca="1">VLOOKUP(CY62,'Static Data'!$AA$3:$AB$11,2,TRUE)</f>
        <v>1</v>
      </c>
      <c r="CZ84" s="1">
        <f ca="1">VLOOKUP(CZ62,'Static Data'!$AA$3:$AB$11,2,TRUE)</f>
        <v>1</v>
      </c>
      <c r="DA84" s="1">
        <f ca="1">VLOOKUP(DA62,'Static Data'!$AA$3:$AB$11,2,TRUE)</f>
        <v>1</v>
      </c>
      <c r="DB84" s="1">
        <f ca="1">VLOOKUP(DB62,'Static Data'!$AA$3:$AB$11,2,TRUE)</f>
        <v>1</v>
      </c>
      <c r="DC84" s="1">
        <f ca="1">VLOOKUP(DC62,'Static Data'!$AA$3:$AB$11,2,TRUE)</f>
        <v>1</v>
      </c>
      <c r="DD84" s="1">
        <f ca="1">VLOOKUP(DD62,'Static Data'!$AA$3:$AB$11,2,TRUE)</f>
        <v>1</v>
      </c>
      <c r="DE84" s="1">
        <f ca="1">VLOOKUP(DE62,'Static Data'!$AA$3:$AB$11,2,TRUE)</f>
        <v>1</v>
      </c>
      <c r="DF84" s="1">
        <f ca="1">VLOOKUP(DF62,'Static Data'!$AA$3:$AB$11,2,TRUE)</f>
        <v>1</v>
      </c>
      <c r="DG84" s="1">
        <f ca="1">VLOOKUP(DG62,'Static Data'!$AA$3:$AB$11,2,TRUE)</f>
        <v>1</v>
      </c>
      <c r="DH84" s="1">
        <f ca="1">VLOOKUP(DH62,'Static Data'!$AA$3:$AB$11,2,TRUE)</f>
        <v>1</v>
      </c>
      <c r="DI84" s="1">
        <f ca="1">VLOOKUP(DI62,'Static Data'!$AA$3:$AB$11,2,TRUE)</f>
        <v>1</v>
      </c>
      <c r="DJ84" s="1">
        <f ca="1">VLOOKUP(DJ62,'Static Data'!$AA$3:$AB$11,2,TRUE)</f>
        <v>1</v>
      </c>
      <c r="DK84" s="1">
        <f ca="1">VLOOKUP(DK62,'Static Data'!$AA$3:$AB$11,2,TRUE)</f>
        <v>1</v>
      </c>
      <c r="DL84" s="1">
        <f ca="1">VLOOKUP(DL62,'Static Data'!$AA$3:$AB$11,2,TRUE)</f>
        <v>1</v>
      </c>
      <c r="DM84" s="1">
        <f ca="1">VLOOKUP(DM62,'Static Data'!$AA$3:$AB$11,2,TRUE)</f>
        <v>1</v>
      </c>
      <c r="DN84" s="1">
        <f ca="1">VLOOKUP(DN62,'Static Data'!$AA$3:$AB$11,2,TRUE)</f>
        <v>1</v>
      </c>
      <c r="DO84" s="1">
        <f ca="1">VLOOKUP(DO62,'Static Data'!$AA$3:$AB$11,2,TRUE)</f>
        <v>1</v>
      </c>
      <c r="DP84" s="1">
        <f ca="1">VLOOKUP(DP62,'Static Data'!$AA$3:$AB$11,2,TRUE)</f>
        <v>1</v>
      </c>
      <c r="DQ84" s="1">
        <f ca="1">VLOOKUP(DQ62,'Static Data'!$AA$3:$AB$11,2,TRUE)</f>
        <v>1</v>
      </c>
      <c r="DR84" s="1">
        <f ca="1">VLOOKUP(DR62,'Static Data'!$AA$3:$AB$11,2,TRUE)</f>
        <v>1</v>
      </c>
      <c r="DS84" s="1">
        <f ca="1">VLOOKUP(DS62,'Static Data'!$AA$3:$AB$11,2,TRUE)</f>
        <v>1</v>
      </c>
      <c r="DT84" s="1">
        <f ca="1">VLOOKUP(DT62,'Static Data'!$AA$3:$AB$11,2,TRUE)</f>
        <v>1</v>
      </c>
      <c r="DU84" s="1">
        <f ca="1">VLOOKUP(DU62,'Static Data'!$AA$3:$AB$11,2,TRUE)</f>
        <v>1</v>
      </c>
      <c r="DV84" s="1">
        <f ca="1">VLOOKUP(DV62,'Static Data'!$AA$3:$AB$11,2,TRUE)</f>
        <v>1</v>
      </c>
      <c r="DW84" s="1">
        <f ca="1">VLOOKUP(DW62,'Static Data'!$AA$3:$AB$11,2,TRUE)</f>
        <v>1</v>
      </c>
      <c r="DX84" s="1">
        <f ca="1">VLOOKUP(DX62,'Static Data'!$AA$3:$AB$11,2,TRUE)</f>
        <v>1</v>
      </c>
      <c r="DY84" s="1">
        <f ca="1">VLOOKUP(DY62,'Static Data'!$AA$3:$AB$11,2,TRUE)</f>
        <v>1</v>
      </c>
      <c r="DZ84" s="1">
        <f ca="1">VLOOKUP(DZ62,'Static Data'!$AA$3:$AB$11,2,TRUE)</f>
        <v>1</v>
      </c>
      <c r="EA84" s="1">
        <f ca="1">VLOOKUP(EA62,'Static Data'!$AA$3:$AB$11,2,TRUE)</f>
        <v>1</v>
      </c>
      <c r="EB84" s="1">
        <f ca="1">VLOOKUP(EB62,'Static Data'!$AA$3:$AB$11,2,TRUE)</f>
        <v>1</v>
      </c>
      <c r="EC84" s="1">
        <f ca="1">VLOOKUP(EC62,'Static Data'!$AA$3:$AB$11,2,TRUE)</f>
        <v>1</v>
      </c>
      <c r="ED84" s="1">
        <f ca="1">VLOOKUP(ED62,'Static Data'!$AA$3:$AB$11,2,TRUE)</f>
        <v>1</v>
      </c>
      <c r="EE84" s="1">
        <f ca="1">VLOOKUP(EE62,'Static Data'!$AA$3:$AB$11,2,TRUE)</f>
        <v>1</v>
      </c>
      <c r="EF84" s="1">
        <f ca="1">VLOOKUP(EF62,'Static Data'!$AA$3:$AB$11,2,TRUE)</f>
        <v>1</v>
      </c>
      <c r="EG84" s="1">
        <f ca="1">VLOOKUP(EG62,'Static Data'!$AA$3:$AB$11,2,TRUE)</f>
        <v>1</v>
      </c>
      <c r="EH84" s="1">
        <f ca="1">VLOOKUP(EH62,'Static Data'!$AA$3:$AB$11,2,TRUE)</f>
        <v>1</v>
      </c>
      <c r="EI84" s="1">
        <f ca="1">VLOOKUP(EI62,'Static Data'!$AA$3:$AB$11,2,TRUE)</f>
        <v>1</v>
      </c>
      <c r="EJ84" s="1">
        <f ca="1">VLOOKUP(EJ62,'Static Data'!$AA$3:$AB$11,2,TRUE)</f>
        <v>1</v>
      </c>
      <c r="EK84" s="1">
        <f ca="1">VLOOKUP(EK62,'Static Data'!$AA$3:$AB$11,2,TRUE)</f>
        <v>1</v>
      </c>
      <c r="EL84" s="1">
        <f ca="1">VLOOKUP(EL62,'Static Data'!$AA$3:$AB$11,2,TRUE)</f>
        <v>1</v>
      </c>
      <c r="EM84" s="1">
        <f ca="1">VLOOKUP(EM62,'Static Data'!$AA$3:$AB$11,2,TRUE)</f>
        <v>1</v>
      </c>
      <c r="EN84" s="1">
        <f ca="1">VLOOKUP(EN62,'Static Data'!$AA$3:$AB$11,2,TRUE)</f>
        <v>1</v>
      </c>
      <c r="EO84" s="1">
        <f ca="1">VLOOKUP(EO62,'Static Data'!$AA$3:$AB$11,2,TRUE)</f>
        <v>1</v>
      </c>
      <c r="EP84" s="1">
        <f ca="1">VLOOKUP(EP62,'Static Data'!$AA$3:$AB$11,2,TRUE)</f>
        <v>1</v>
      </c>
      <c r="EQ84" s="1">
        <f ca="1">VLOOKUP(EQ62,'Static Data'!$AA$3:$AB$11,2,TRUE)</f>
        <v>1</v>
      </c>
      <c r="ER84" s="1">
        <f ca="1">VLOOKUP(ER62,'Static Data'!$AA$3:$AB$11,2,TRUE)</f>
        <v>1</v>
      </c>
      <c r="ES84" s="1">
        <f ca="1">VLOOKUP(ES62,'Static Data'!$AA$3:$AB$11,2,TRUE)</f>
        <v>1</v>
      </c>
      <c r="ET84" s="1">
        <f ca="1">VLOOKUP(ET62,'Static Data'!$AA$3:$AB$11,2,TRUE)</f>
        <v>1</v>
      </c>
      <c r="EU84" s="1">
        <f ca="1">VLOOKUP(EU62,'Static Data'!$AA$3:$AB$11,2,TRUE)</f>
        <v>1</v>
      </c>
      <c r="EV84" s="1">
        <f ca="1">VLOOKUP(EV62,'Static Data'!$AA$3:$AB$11,2,TRUE)</f>
        <v>1</v>
      </c>
      <c r="EW84" s="1">
        <f ca="1">VLOOKUP(EW62,'Static Data'!$AA$3:$AB$11,2,TRUE)</f>
        <v>1</v>
      </c>
      <c r="EX84" s="1">
        <f ca="1">VLOOKUP(EX62,'Static Data'!$AA$3:$AB$11,2,TRUE)</f>
        <v>1</v>
      </c>
      <c r="EY84" s="1">
        <f ca="1">VLOOKUP(EY62,'Static Data'!$AA$3:$AB$11,2,TRUE)</f>
        <v>1</v>
      </c>
      <c r="EZ84" s="1">
        <f ca="1">VLOOKUP(EZ62,'Static Data'!$AA$3:$AB$11,2,TRUE)</f>
        <v>1</v>
      </c>
      <c r="FA84" s="1">
        <f ca="1">VLOOKUP(FA62,'Static Data'!$AA$3:$AB$11,2,TRUE)</f>
        <v>1</v>
      </c>
      <c r="FB84" s="1">
        <f ca="1">VLOOKUP(FB62,'Static Data'!$AA$3:$AB$11,2,TRUE)</f>
        <v>1</v>
      </c>
      <c r="FC84" s="1">
        <f ca="1">VLOOKUP(FC62,'Static Data'!$AA$3:$AB$11,2,TRUE)</f>
        <v>1</v>
      </c>
      <c r="FD84" s="1">
        <f ca="1">VLOOKUP(FD62,'Static Data'!$AA$3:$AB$11,2,TRUE)</f>
        <v>1</v>
      </c>
      <c r="FE84" s="1">
        <f ca="1">VLOOKUP(FE62,'Static Data'!$AA$3:$AB$11,2,TRUE)</f>
        <v>1</v>
      </c>
      <c r="FF84" s="1">
        <f ca="1">VLOOKUP(FF62,'Static Data'!$AA$3:$AB$11,2,TRUE)</f>
        <v>1</v>
      </c>
      <c r="FG84" s="1">
        <f ca="1">VLOOKUP(FG62,'Static Data'!$AA$3:$AB$11,2,TRUE)</f>
        <v>1</v>
      </c>
      <c r="FH84" s="1">
        <f ca="1">VLOOKUP(FH62,'Static Data'!$AA$3:$AB$11,2,TRUE)</f>
        <v>1</v>
      </c>
      <c r="FI84" s="1">
        <f ca="1">VLOOKUP(FI62,'Static Data'!$AA$3:$AB$11,2,TRUE)</f>
        <v>1</v>
      </c>
      <c r="FJ84" s="1">
        <f ca="1">VLOOKUP(FJ62,'Static Data'!$AA$3:$AB$11,2,TRUE)</f>
        <v>1</v>
      </c>
      <c r="FK84" s="1">
        <f ca="1">VLOOKUP(FK62,'Static Data'!$AA$3:$AB$11,2,TRUE)</f>
        <v>1</v>
      </c>
      <c r="FL84" s="1">
        <f ca="1">VLOOKUP(FL62,'Static Data'!$AA$3:$AB$11,2,TRUE)</f>
        <v>1</v>
      </c>
      <c r="FM84" s="1">
        <f ca="1">VLOOKUP(FM62,'Static Data'!$AA$3:$AB$11,2,TRUE)</f>
        <v>1</v>
      </c>
      <c r="FN84" s="1">
        <f ca="1">VLOOKUP(FN62,'Static Data'!$AA$3:$AB$11,2,TRUE)</f>
        <v>1</v>
      </c>
      <c r="FO84" s="1">
        <f ca="1">VLOOKUP(FO62,'Static Data'!$AA$3:$AB$11,2,TRUE)</f>
        <v>1</v>
      </c>
      <c r="FP84" s="1">
        <f ca="1">VLOOKUP(FP62,'Static Data'!$AA$3:$AB$11,2,TRUE)</f>
        <v>1</v>
      </c>
      <c r="FQ84" s="1">
        <f ca="1">VLOOKUP(FQ62,'Static Data'!$AA$3:$AB$11,2,TRUE)</f>
        <v>1</v>
      </c>
      <c r="FR84" s="1">
        <f ca="1">VLOOKUP(FR62,'Static Data'!$AA$3:$AB$11,2,TRUE)</f>
        <v>1</v>
      </c>
      <c r="FS84" s="1">
        <f ca="1">VLOOKUP(FS62,'Static Data'!$AA$3:$AB$11,2,TRUE)</f>
        <v>1</v>
      </c>
      <c r="FT84" s="1">
        <f ca="1">VLOOKUP(FT62,'Static Data'!$AA$3:$AB$11,2,TRUE)</f>
        <v>1</v>
      </c>
      <c r="FU84" s="1">
        <f ca="1">VLOOKUP(FU62,'Static Data'!$AA$3:$AB$11,2,TRUE)</f>
        <v>1</v>
      </c>
      <c r="FV84" s="1">
        <f ca="1">VLOOKUP(FV62,'Static Data'!$AA$3:$AB$11,2,TRUE)</f>
        <v>1</v>
      </c>
      <c r="FW84" s="1">
        <f ca="1">VLOOKUP(FW62,'Static Data'!$AA$3:$AB$11,2,TRUE)</f>
        <v>1</v>
      </c>
      <c r="FX84" s="1">
        <f ca="1">VLOOKUP(FX62,'Static Data'!$AA$3:$AB$11,2,TRUE)</f>
        <v>1</v>
      </c>
      <c r="FY84" s="1">
        <f ca="1">VLOOKUP(FY62,'Static Data'!$AA$3:$AB$11,2,TRUE)</f>
        <v>1</v>
      </c>
      <c r="FZ84" s="1">
        <f ca="1">VLOOKUP(FZ62,'Static Data'!$AA$3:$AB$11,2,TRUE)</f>
        <v>1</v>
      </c>
      <c r="GA84" s="1">
        <f ca="1">VLOOKUP(GA62,'Static Data'!$AA$3:$AB$11,2,TRUE)</f>
        <v>1</v>
      </c>
      <c r="GB84" s="1">
        <f ca="1">VLOOKUP(GB62,'Static Data'!$AA$3:$AB$11,2,TRUE)</f>
        <v>1</v>
      </c>
      <c r="GC84" s="1">
        <f ca="1">VLOOKUP(GC62,'Static Data'!$AA$3:$AB$11,2,TRUE)</f>
        <v>1</v>
      </c>
      <c r="GD84" s="1">
        <f ca="1">VLOOKUP(GD62,'Static Data'!$AA$3:$AB$11,2,TRUE)</f>
        <v>1</v>
      </c>
      <c r="GE84" s="1">
        <f ca="1">VLOOKUP(GE62,'Static Data'!$AA$3:$AB$11,2,TRUE)</f>
        <v>1</v>
      </c>
      <c r="GF84" s="1">
        <f ca="1">VLOOKUP(GF62,'Static Data'!$AA$3:$AB$11,2,TRUE)</f>
        <v>1</v>
      </c>
      <c r="GG84" s="1">
        <f ca="1">VLOOKUP(GG62,'Static Data'!$AA$3:$AB$11,2,TRUE)</f>
        <v>1</v>
      </c>
      <c r="GH84" s="1">
        <f ca="1">VLOOKUP(GH62,'Static Data'!$AA$3:$AB$11,2,TRUE)</f>
        <v>1</v>
      </c>
      <c r="GI84" s="1">
        <f ca="1">VLOOKUP(GI62,'Static Data'!$AA$3:$AB$11,2,TRUE)</f>
        <v>1</v>
      </c>
      <c r="GJ84" s="1">
        <f ca="1">VLOOKUP(GJ62,'Static Data'!$AA$3:$AB$11,2,TRUE)</f>
        <v>1</v>
      </c>
      <c r="GK84" s="1">
        <f ca="1">VLOOKUP(GK62,'Static Data'!$AA$3:$AB$11,2,TRUE)</f>
        <v>1</v>
      </c>
      <c r="GL84" s="1">
        <f ca="1">VLOOKUP(GL62,'Static Data'!$AA$3:$AB$11,2,TRUE)</f>
        <v>1</v>
      </c>
      <c r="GM84" s="1">
        <f ca="1">VLOOKUP(GM62,'Static Data'!$AA$3:$AB$11,2,TRUE)</f>
        <v>1</v>
      </c>
      <c r="GN84" s="1">
        <f ca="1">VLOOKUP(GN62,'Static Data'!$AA$3:$AB$11,2,TRUE)</f>
        <v>1</v>
      </c>
      <c r="GO84" s="1">
        <f ca="1">VLOOKUP(GO62,'Static Data'!$AA$3:$AB$11,2,TRUE)</f>
        <v>1</v>
      </c>
      <c r="GP84" s="1">
        <f ca="1">VLOOKUP(GP62,'Static Data'!$AA$3:$AB$11,2,TRUE)</f>
        <v>1</v>
      </c>
      <c r="GQ84" s="1">
        <f ca="1">VLOOKUP(GQ62,'Static Data'!$AA$3:$AB$11,2,TRUE)</f>
        <v>1</v>
      </c>
      <c r="GR84" s="1">
        <f ca="1">VLOOKUP(GR62,'Static Data'!$AA$3:$AB$11,2,TRUE)</f>
        <v>1</v>
      </c>
      <c r="GS84" s="1">
        <f ca="1">VLOOKUP(GS62,'Static Data'!$AA$3:$AB$11,2,TRUE)</f>
        <v>1</v>
      </c>
      <c r="GT84" s="1">
        <f ca="1">VLOOKUP(GT62,'Static Data'!$AA$3:$AB$11,2,TRUE)</f>
        <v>1</v>
      </c>
      <c r="GU84" s="1">
        <f ca="1">VLOOKUP(GU62,'Static Data'!$AA$3:$AB$11,2,TRUE)</f>
        <v>1</v>
      </c>
    </row>
    <row r="85" spans="9:203">
      <c r="I85"/>
      <c r="J85" s="1" t="str">
        <f>IF(BX8,"01","00")</f>
        <v>00</v>
      </c>
      <c r="K85" s="1" t="str">
        <f>IF(BX9,"01","00")</f>
        <v>01</v>
      </c>
      <c r="L85" s="2" t="str">
        <f>IF(BX10,"01","00")</f>
        <v>01</v>
      </c>
      <c r="M85" s="1">
        <f t="shared" si="39"/>
        <v>48</v>
      </c>
      <c r="N85" s="1" t="str">
        <f t="shared" si="205"/>
        <v>004F00</v>
      </c>
      <c r="R85" s="90" t="str">
        <f t="shared" si="36"/>
        <v>004F00</v>
      </c>
      <c r="T85" s="60">
        <f t="shared" si="209"/>
        <v>78</v>
      </c>
      <c r="U85" s="123">
        <f t="shared" si="208"/>
        <v>688.07734757357218</v>
      </c>
      <c r="V85" s="62">
        <f t="shared" si="206"/>
        <v>41945</v>
      </c>
      <c r="W85" s="59">
        <f t="shared" si="207"/>
        <v>78</v>
      </c>
      <c r="BX85" s="1">
        <f ca="1">VLOOKUP(BX63,'Static Data'!$AA$3:$AB$11,2,TRUE)</f>
        <v>0</v>
      </c>
      <c r="BY85" s="1">
        <f ca="1">VLOOKUP(BY63,'Static Data'!$AA$3:$AB$11,2,TRUE)</f>
        <v>0</v>
      </c>
      <c r="BZ85" s="1">
        <f ca="1">VLOOKUP(BZ63,'Static Data'!$AA$3:$AB$11,2,TRUE)</f>
        <v>0</v>
      </c>
      <c r="CA85" s="1">
        <f ca="1">VLOOKUP(CA63,'Static Data'!$AA$3:$AB$11,2,TRUE)</f>
        <v>0</v>
      </c>
      <c r="CB85" s="1">
        <f ca="1">VLOOKUP(CB63,'Static Data'!$AA$3:$AB$11,2,TRUE)</f>
        <v>0</v>
      </c>
      <c r="CC85" s="1">
        <f ca="1">VLOOKUP(CC63,'Static Data'!$AA$3:$AB$11,2,TRUE)</f>
        <v>0</v>
      </c>
      <c r="CD85" s="1">
        <f ca="1">VLOOKUP(CD63,'Static Data'!$AA$3:$AB$11,2,TRUE)</f>
        <v>0</v>
      </c>
      <c r="CE85" s="1">
        <f ca="1">VLOOKUP(CE63,'Static Data'!$AA$3:$AB$11,2,TRUE)</f>
        <v>0</v>
      </c>
      <c r="CF85" s="1">
        <f ca="1">VLOOKUP(CF63,'Static Data'!$AA$3:$AB$11,2,TRUE)</f>
        <v>0</v>
      </c>
      <c r="CG85" s="1">
        <f ca="1">VLOOKUP(CG63,'Static Data'!$AA$3:$AB$11,2,TRUE)</f>
        <v>0</v>
      </c>
      <c r="CH85" s="1">
        <f ca="1">VLOOKUP(CH63,'Static Data'!$AA$3:$AB$11,2,TRUE)</f>
        <v>0</v>
      </c>
      <c r="CI85" s="1">
        <f ca="1">VLOOKUP(CI63,'Static Data'!$AA$3:$AB$11,2,TRUE)</f>
        <v>0</v>
      </c>
      <c r="CJ85" s="1">
        <f ca="1">VLOOKUP(CJ63,'Static Data'!$AA$3:$AB$11,2,TRUE)</f>
        <v>0</v>
      </c>
      <c r="CK85" s="1">
        <f ca="1">VLOOKUP(CK63,'Static Data'!$AA$3:$AB$11,2,TRUE)</f>
        <v>0</v>
      </c>
      <c r="CL85" s="1">
        <f ca="1">VLOOKUP(CL63,'Static Data'!$AA$3:$AB$11,2,TRUE)</f>
        <v>0</v>
      </c>
      <c r="CM85" s="1">
        <f ca="1">VLOOKUP(CM63,'Static Data'!$AA$3:$AB$11,2,TRUE)</f>
        <v>0</v>
      </c>
      <c r="CN85" s="1">
        <f ca="1">VLOOKUP(CN63,'Static Data'!$AA$3:$AB$11,2,TRUE)</f>
        <v>0</v>
      </c>
      <c r="CO85" s="1">
        <f ca="1">VLOOKUP(CO63,'Static Data'!$AA$3:$AB$11,2,TRUE)</f>
        <v>0</v>
      </c>
      <c r="CP85" s="1">
        <f ca="1">VLOOKUP(CP63,'Static Data'!$AA$3:$AB$11,2,TRUE)</f>
        <v>0</v>
      </c>
      <c r="CQ85" s="1">
        <f ca="1">VLOOKUP(CQ63,'Static Data'!$AA$3:$AB$11,2,TRUE)</f>
        <v>0</v>
      </c>
      <c r="CR85" s="1">
        <f ca="1">VLOOKUP(CR63,'Static Data'!$AA$3:$AB$11,2,TRUE)</f>
        <v>0</v>
      </c>
      <c r="CS85" s="1">
        <f ca="1">VLOOKUP(CS63,'Static Data'!$AA$3:$AB$11,2,TRUE)</f>
        <v>0</v>
      </c>
      <c r="CT85" s="1">
        <f ca="1">VLOOKUP(CT63,'Static Data'!$AA$3:$AB$11,2,TRUE)</f>
        <v>0</v>
      </c>
      <c r="CU85" s="1">
        <f ca="1">VLOOKUP(CU63,'Static Data'!$AA$3:$AB$11,2,TRUE)</f>
        <v>0</v>
      </c>
      <c r="CV85" s="1">
        <f ca="1">VLOOKUP(CV63,'Static Data'!$AA$3:$AB$11,2,TRUE)</f>
        <v>0</v>
      </c>
      <c r="CW85" s="1">
        <f ca="1">VLOOKUP(CW63,'Static Data'!$AA$3:$AB$11,2,TRUE)</f>
        <v>0</v>
      </c>
      <c r="CX85" s="1">
        <f ca="1">VLOOKUP(CX63,'Static Data'!$AA$3:$AB$11,2,TRUE)</f>
        <v>0</v>
      </c>
      <c r="CY85" s="1">
        <f ca="1">VLOOKUP(CY63,'Static Data'!$AA$3:$AB$11,2,TRUE)</f>
        <v>0</v>
      </c>
      <c r="CZ85" s="1">
        <f ca="1">VLOOKUP(CZ63,'Static Data'!$AA$3:$AB$11,2,TRUE)</f>
        <v>0</v>
      </c>
      <c r="DA85" s="1">
        <f ca="1">VLOOKUP(DA63,'Static Data'!$AA$3:$AB$11,2,TRUE)</f>
        <v>0</v>
      </c>
      <c r="DB85" s="1">
        <f ca="1">VLOOKUP(DB63,'Static Data'!$AA$3:$AB$11,2,TRUE)</f>
        <v>0</v>
      </c>
      <c r="DC85" s="1">
        <f ca="1">VLOOKUP(DC63,'Static Data'!$AA$3:$AB$11,2,TRUE)</f>
        <v>0</v>
      </c>
      <c r="DD85" s="1">
        <f ca="1">VLOOKUP(DD63,'Static Data'!$AA$3:$AB$11,2,TRUE)</f>
        <v>0</v>
      </c>
      <c r="DE85" s="1">
        <f ca="1">VLOOKUP(DE63,'Static Data'!$AA$3:$AB$11,2,TRUE)</f>
        <v>0</v>
      </c>
      <c r="DF85" s="1">
        <f ca="1">VLOOKUP(DF63,'Static Data'!$AA$3:$AB$11,2,TRUE)</f>
        <v>0</v>
      </c>
      <c r="DG85" s="1">
        <f ca="1">VLOOKUP(DG63,'Static Data'!$AA$3:$AB$11,2,TRUE)</f>
        <v>0</v>
      </c>
      <c r="DH85" s="1">
        <f ca="1">VLOOKUP(DH63,'Static Data'!$AA$3:$AB$11,2,TRUE)</f>
        <v>0</v>
      </c>
      <c r="DI85" s="1">
        <f ca="1">VLOOKUP(DI63,'Static Data'!$AA$3:$AB$11,2,TRUE)</f>
        <v>0</v>
      </c>
      <c r="DJ85" s="1">
        <f ca="1">VLOOKUP(DJ63,'Static Data'!$AA$3:$AB$11,2,TRUE)</f>
        <v>0</v>
      </c>
      <c r="DK85" s="1">
        <f ca="1">VLOOKUP(DK63,'Static Data'!$AA$3:$AB$11,2,TRUE)</f>
        <v>0</v>
      </c>
      <c r="DL85" s="1">
        <f ca="1">VLOOKUP(DL63,'Static Data'!$AA$3:$AB$11,2,TRUE)</f>
        <v>0</v>
      </c>
      <c r="DM85" s="1">
        <f ca="1">VLOOKUP(DM63,'Static Data'!$AA$3:$AB$11,2,TRUE)</f>
        <v>0</v>
      </c>
      <c r="DN85" s="1">
        <f ca="1">VLOOKUP(DN63,'Static Data'!$AA$3:$AB$11,2,TRUE)</f>
        <v>0</v>
      </c>
      <c r="DO85" s="1">
        <f ca="1">VLOOKUP(DO63,'Static Data'!$AA$3:$AB$11,2,TRUE)</f>
        <v>0</v>
      </c>
      <c r="DP85" s="1">
        <f ca="1">VLOOKUP(DP63,'Static Data'!$AA$3:$AB$11,2,TRUE)</f>
        <v>0</v>
      </c>
      <c r="DQ85" s="1">
        <f ca="1">VLOOKUP(DQ63,'Static Data'!$AA$3:$AB$11,2,TRUE)</f>
        <v>0</v>
      </c>
      <c r="DR85" s="1">
        <f ca="1">VLOOKUP(DR63,'Static Data'!$AA$3:$AB$11,2,TRUE)</f>
        <v>0</v>
      </c>
      <c r="DS85" s="1">
        <f ca="1">VLOOKUP(DS63,'Static Data'!$AA$3:$AB$11,2,TRUE)</f>
        <v>0</v>
      </c>
      <c r="DT85" s="1">
        <f ca="1">VLOOKUP(DT63,'Static Data'!$AA$3:$AB$11,2,TRUE)</f>
        <v>0</v>
      </c>
      <c r="DU85" s="1">
        <f ca="1">VLOOKUP(DU63,'Static Data'!$AA$3:$AB$11,2,TRUE)</f>
        <v>0</v>
      </c>
      <c r="DV85" s="1">
        <f ca="1">VLOOKUP(DV63,'Static Data'!$AA$3:$AB$11,2,TRUE)</f>
        <v>0</v>
      </c>
      <c r="DW85" s="1">
        <f ca="1">VLOOKUP(DW63,'Static Data'!$AA$3:$AB$11,2,TRUE)</f>
        <v>0</v>
      </c>
      <c r="DX85" s="1">
        <f ca="1">VLOOKUP(DX63,'Static Data'!$AA$3:$AB$11,2,TRUE)</f>
        <v>0</v>
      </c>
      <c r="DY85" s="1">
        <f ca="1">VLOOKUP(DY63,'Static Data'!$AA$3:$AB$11,2,TRUE)</f>
        <v>0</v>
      </c>
      <c r="DZ85" s="1">
        <f ca="1">VLOOKUP(DZ63,'Static Data'!$AA$3:$AB$11,2,TRUE)</f>
        <v>0</v>
      </c>
      <c r="EA85" s="1">
        <f ca="1">VLOOKUP(EA63,'Static Data'!$AA$3:$AB$11,2,TRUE)</f>
        <v>0</v>
      </c>
      <c r="EB85" s="1">
        <f ca="1">VLOOKUP(EB63,'Static Data'!$AA$3:$AB$11,2,TRUE)</f>
        <v>0</v>
      </c>
      <c r="EC85" s="1">
        <f ca="1">VLOOKUP(EC63,'Static Data'!$AA$3:$AB$11,2,TRUE)</f>
        <v>0</v>
      </c>
      <c r="ED85" s="1">
        <f ca="1">VLOOKUP(ED63,'Static Data'!$AA$3:$AB$11,2,TRUE)</f>
        <v>0</v>
      </c>
      <c r="EE85" s="1">
        <f ca="1">VLOOKUP(EE63,'Static Data'!$AA$3:$AB$11,2,TRUE)</f>
        <v>0</v>
      </c>
      <c r="EF85" s="1">
        <f ca="1">VLOOKUP(EF63,'Static Data'!$AA$3:$AB$11,2,TRUE)</f>
        <v>0</v>
      </c>
      <c r="EG85" s="1">
        <f ca="1">VLOOKUP(EG63,'Static Data'!$AA$3:$AB$11,2,TRUE)</f>
        <v>0</v>
      </c>
      <c r="EH85" s="1">
        <f ca="1">VLOOKUP(EH63,'Static Data'!$AA$3:$AB$11,2,TRUE)</f>
        <v>0</v>
      </c>
      <c r="EI85" s="1">
        <f ca="1">VLOOKUP(EI63,'Static Data'!$AA$3:$AB$11,2,TRUE)</f>
        <v>0</v>
      </c>
      <c r="EJ85" s="1">
        <f ca="1">VLOOKUP(EJ63,'Static Data'!$AA$3:$AB$11,2,TRUE)</f>
        <v>0</v>
      </c>
      <c r="EK85" s="1">
        <f ca="1">VLOOKUP(EK63,'Static Data'!$AA$3:$AB$11,2,TRUE)</f>
        <v>0</v>
      </c>
      <c r="EL85" s="1">
        <f ca="1">VLOOKUP(EL63,'Static Data'!$AA$3:$AB$11,2,TRUE)</f>
        <v>0</v>
      </c>
      <c r="EM85" s="1">
        <f ca="1">VLOOKUP(EM63,'Static Data'!$AA$3:$AB$11,2,TRUE)</f>
        <v>0</v>
      </c>
      <c r="EN85" s="1">
        <f ca="1">VLOOKUP(EN63,'Static Data'!$AA$3:$AB$11,2,TRUE)</f>
        <v>0</v>
      </c>
      <c r="EO85" s="1">
        <f ca="1">VLOOKUP(EO63,'Static Data'!$AA$3:$AB$11,2,TRUE)</f>
        <v>0</v>
      </c>
      <c r="EP85" s="1">
        <f ca="1">VLOOKUP(EP63,'Static Data'!$AA$3:$AB$11,2,TRUE)</f>
        <v>0</v>
      </c>
      <c r="EQ85" s="1">
        <f ca="1">VLOOKUP(EQ63,'Static Data'!$AA$3:$AB$11,2,TRUE)</f>
        <v>0</v>
      </c>
      <c r="ER85" s="1">
        <f ca="1">VLOOKUP(ER63,'Static Data'!$AA$3:$AB$11,2,TRUE)</f>
        <v>0</v>
      </c>
      <c r="ES85" s="1">
        <f ca="1">VLOOKUP(ES63,'Static Data'!$AA$3:$AB$11,2,TRUE)</f>
        <v>0</v>
      </c>
      <c r="ET85" s="1">
        <f ca="1">VLOOKUP(ET63,'Static Data'!$AA$3:$AB$11,2,TRUE)</f>
        <v>0</v>
      </c>
      <c r="EU85" s="1">
        <f ca="1">VLOOKUP(EU63,'Static Data'!$AA$3:$AB$11,2,TRUE)</f>
        <v>0</v>
      </c>
      <c r="EV85" s="1">
        <f ca="1">VLOOKUP(EV63,'Static Data'!$AA$3:$AB$11,2,TRUE)</f>
        <v>0</v>
      </c>
      <c r="EW85" s="1">
        <f ca="1">VLOOKUP(EW63,'Static Data'!$AA$3:$AB$11,2,TRUE)</f>
        <v>0</v>
      </c>
      <c r="EX85" s="1">
        <f ca="1">VLOOKUP(EX63,'Static Data'!$AA$3:$AB$11,2,TRUE)</f>
        <v>0</v>
      </c>
      <c r="EY85" s="1">
        <f ca="1">VLOOKUP(EY63,'Static Data'!$AA$3:$AB$11,2,TRUE)</f>
        <v>0</v>
      </c>
      <c r="EZ85" s="1">
        <f ca="1">VLOOKUP(EZ63,'Static Data'!$AA$3:$AB$11,2,TRUE)</f>
        <v>0</v>
      </c>
      <c r="FA85" s="1">
        <f ca="1">VLOOKUP(FA63,'Static Data'!$AA$3:$AB$11,2,TRUE)</f>
        <v>0</v>
      </c>
      <c r="FB85" s="1">
        <f ca="1">VLOOKUP(FB63,'Static Data'!$AA$3:$AB$11,2,TRUE)</f>
        <v>0</v>
      </c>
      <c r="FC85" s="1">
        <f ca="1">VLOOKUP(FC63,'Static Data'!$AA$3:$AB$11,2,TRUE)</f>
        <v>0</v>
      </c>
      <c r="FD85" s="1">
        <f ca="1">VLOOKUP(FD63,'Static Data'!$AA$3:$AB$11,2,TRUE)</f>
        <v>0</v>
      </c>
      <c r="FE85" s="1">
        <f ca="1">VLOOKUP(FE63,'Static Data'!$AA$3:$AB$11,2,TRUE)</f>
        <v>0</v>
      </c>
      <c r="FF85" s="1">
        <f ca="1">VLOOKUP(FF63,'Static Data'!$AA$3:$AB$11,2,TRUE)</f>
        <v>0</v>
      </c>
      <c r="FG85" s="1">
        <f ca="1">VLOOKUP(FG63,'Static Data'!$AA$3:$AB$11,2,TRUE)</f>
        <v>0</v>
      </c>
      <c r="FH85" s="1">
        <f ca="1">VLOOKUP(FH63,'Static Data'!$AA$3:$AB$11,2,TRUE)</f>
        <v>0</v>
      </c>
      <c r="FI85" s="1">
        <f ca="1">VLOOKUP(FI63,'Static Data'!$AA$3:$AB$11,2,TRUE)</f>
        <v>0</v>
      </c>
      <c r="FJ85" s="1">
        <f ca="1">VLOOKUP(FJ63,'Static Data'!$AA$3:$AB$11,2,TRUE)</f>
        <v>0</v>
      </c>
      <c r="FK85" s="1">
        <f ca="1">VLOOKUP(FK63,'Static Data'!$AA$3:$AB$11,2,TRUE)</f>
        <v>0</v>
      </c>
      <c r="FL85" s="1">
        <f ca="1">VLOOKUP(FL63,'Static Data'!$AA$3:$AB$11,2,TRUE)</f>
        <v>0</v>
      </c>
      <c r="FM85" s="1">
        <f ca="1">VLOOKUP(FM63,'Static Data'!$AA$3:$AB$11,2,TRUE)</f>
        <v>0</v>
      </c>
      <c r="FN85" s="1">
        <f ca="1">VLOOKUP(FN63,'Static Data'!$AA$3:$AB$11,2,TRUE)</f>
        <v>0</v>
      </c>
      <c r="FO85" s="1">
        <f ca="1">VLOOKUP(FO63,'Static Data'!$AA$3:$AB$11,2,TRUE)</f>
        <v>0</v>
      </c>
      <c r="FP85" s="1">
        <f ca="1">VLOOKUP(FP63,'Static Data'!$AA$3:$AB$11,2,TRUE)</f>
        <v>0</v>
      </c>
      <c r="FQ85" s="1">
        <f ca="1">VLOOKUP(FQ63,'Static Data'!$AA$3:$AB$11,2,TRUE)</f>
        <v>0</v>
      </c>
      <c r="FR85" s="1">
        <f ca="1">VLOOKUP(FR63,'Static Data'!$AA$3:$AB$11,2,TRUE)</f>
        <v>0</v>
      </c>
      <c r="FS85" s="1">
        <f ca="1">VLOOKUP(FS63,'Static Data'!$AA$3:$AB$11,2,TRUE)</f>
        <v>0</v>
      </c>
      <c r="FT85" s="1">
        <f ca="1">VLOOKUP(FT63,'Static Data'!$AA$3:$AB$11,2,TRUE)</f>
        <v>0</v>
      </c>
      <c r="FU85" s="1">
        <f ca="1">VLOOKUP(FU63,'Static Data'!$AA$3:$AB$11,2,TRUE)</f>
        <v>0</v>
      </c>
      <c r="FV85" s="1">
        <f ca="1">VLOOKUP(FV63,'Static Data'!$AA$3:$AB$11,2,TRUE)</f>
        <v>0</v>
      </c>
      <c r="FW85" s="1">
        <f ca="1">VLOOKUP(FW63,'Static Data'!$AA$3:$AB$11,2,TRUE)</f>
        <v>0</v>
      </c>
      <c r="FX85" s="1">
        <f ca="1">VLOOKUP(FX63,'Static Data'!$AA$3:$AB$11,2,TRUE)</f>
        <v>0</v>
      </c>
      <c r="FY85" s="1">
        <f ca="1">VLOOKUP(FY63,'Static Data'!$AA$3:$AB$11,2,TRUE)</f>
        <v>0</v>
      </c>
      <c r="FZ85" s="1">
        <f ca="1">VLOOKUP(FZ63,'Static Data'!$AA$3:$AB$11,2,TRUE)</f>
        <v>0</v>
      </c>
      <c r="GA85" s="1">
        <f ca="1">VLOOKUP(GA63,'Static Data'!$AA$3:$AB$11,2,TRUE)</f>
        <v>0</v>
      </c>
      <c r="GB85" s="1">
        <f ca="1">VLOOKUP(GB63,'Static Data'!$AA$3:$AB$11,2,TRUE)</f>
        <v>0</v>
      </c>
      <c r="GC85" s="1">
        <f ca="1">VLOOKUP(GC63,'Static Data'!$AA$3:$AB$11,2,TRUE)</f>
        <v>0</v>
      </c>
      <c r="GD85" s="1">
        <f ca="1">VLOOKUP(GD63,'Static Data'!$AA$3:$AB$11,2,TRUE)</f>
        <v>0</v>
      </c>
      <c r="GE85" s="1">
        <f ca="1">VLOOKUP(GE63,'Static Data'!$AA$3:$AB$11,2,TRUE)</f>
        <v>0</v>
      </c>
      <c r="GF85" s="1">
        <f ca="1">VLOOKUP(GF63,'Static Data'!$AA$3:$AB$11,2,TRUE)</f>
        <v>0</v>
      </c>
      <c r="GG85" s="1">
        <f ca="1">VLOOKUP(GG63,'Static Data'!$AA$3:$AB$11,2,TRUE)</f>
        <v>0</v>
      </c>
      <c r="GH85" s="1">
        <f ca="1">VLOOKUP(GH63,'Static Data'!$AA$3:$AB$11,2,TRUE)</f>
        <v>0</v>
      </c>
      <c r="GI85" s="1">
        <f ca="1">VLOOKUP(GI63,'Static Data'!$AA$3:$AB$11,2,TRUE)</f>
        <v>0</v>
      </c>
      <c r="GJ85" s="1">
        <f ca="1">VLOOKUP(GJ63,'Static Data'!$AA$3:$AB$11,2,TRUE)</f>
        <v>0</v>
      </c>
      <c r="GK85" s="1">
        <f ca="1">VLOOKUP(GK63,'Static Data'!$AA$3:$AB$11,2,TRUE)</f>
        <v>0</v>
      </c>
      <c r="GL85" s="1">
        <f ca="1">VLOOKUP(GL63,'Static Data'!$AA$3:$AB$11,2,TRUE)</f>
        <v>0</v>
      </c>
      <c r="GM85" s="1">
        <f ca="1">VLOOKUP(GM63,'Static Data'!$AA$3:$AB$11,2,TRUE)</f>
        <v>0</v>
      </c>
      <c r="GN85" s="1">
        <f ca="1">VLOOKUP(GN63,'Static Data'!$AA$3:$AB$11,2,TRUE)</f>
        <v>0</v>
      </c>
      <c r="GO85" s="1">
        <f ca="1">VLOOKUP(GO63,'Static Data'!$AA$3:$AB$11,2,TRUE)</f>
        <v>0</v>
      </c>
      <c r="GP85" s="1">
        <f ca="1">VLOOKUP(GP63,'Static Data'!$AA$3:$AB$11,2,TRUE)</f>
        <v>0</v>
      </c>
      <c r="GQ85" s="1">
        <f ca="1">VLOOKUP(GQ63,'Static Data'!$AA$3:$AB$11,2,TRUE)</f>
        <v>0</v>
      </c>
      <c r="GR85" s="1">
        <f ca="1">VLOOKUP(GR63,'Static Data'!$AA$3:$AB$11,2,TRUE)</f>
        <v>0</v>
      </c>
      <c r="GS85" s="1">
        <f ca="1">VLOOKUP(GS63,'Static Data'!$AA$3:$AB$11,2,TRUE)</f>
        <v>0</v>
      </c>
      <c r="GT85" s="1">
        <f ca="1">VLOOKUP(GT63,'Static Data'!$AA$3:$AB$11,2,TRUE)</f>
        <v>0</v>
      </c>
      <c r="GU85" s="1">
        <f ca="1">VLOOKUP(GU63,'Static Data'!$AA$3:$AB$11,2,TRUE)</f>
        <v>0</v>
      </c>
    </row>
    <row r="86" spans="9:203">
      <c r="I86">
        <f t="shared" ref="I86:I91" si="210">LEN(K86)/2</f>
        <v>7</v>
      </c>
      <c r="J86"/>
      <c r="K86" s="91" t="str">
        <f>K84&amp;L84&amp;I54&amp;J85&amp;K85&amp;L85&amp;I55</f>
        <v>00000A00010100</v>
      </c>
      <c r="L86"/>
      <c r="M86" s="1">
        <f t="shared" si="39"/>
        <v>49</v>
      </c>
      <c r="N86" s="1" t="str">
        <f t="shared" si="205"/>
        <v>00517C</v>
      </c>
      <c r="R86" s="90" t="str">
        <f t="shared" si="36"/>
        <v>7C5100</v>
      </c>
      <c r="T86" s="60">
        <f t="shared" si="209"/>
        <v>79</v>
      </c>
      <c r="U86" s="123">
        <f t="shared" si="208"/>
        <v>701.36735896793152</v>
      </c>
      <c r="V86" s="62">
        <f t="shared" si="206"/>
        <v>42755</v>
      </c>
      <c r="W86" s="59">
        <f t="shared" si="207"/>
        <v>79</v>
      </c>
      <c r="BX86" s="1">
        <f ca="1">VLOOKUP(BX64,'Static Data'!$AA$3:$AB$11,2,TRUE)</f>
        <v>1</v>
      </c>
      <c r="BY86" s="1">
        <f ca="1">VLOOKUP(BY64,'Static Data'!$AA$3:$AB$11,2,TRUE)</f>
        <v>1</v>
      </c>
      <c r="BZ86" s="1">
        <f ca="1">VLOOKUP(BZ64,'Static Data'!$AA$3:$AB$11,2,TRUE)</f>
        <v>1</v>
      </c>
      <c r="CA86" s="1">
        <f ca="1">VLOOKUP(CA64,'Static Data'!$AA$3:$AB$11,2,TRUE)</f>
        <v>1</v>
      </c>
      <c r="CB86" s="1">
        <f ca="1">VLOOKUP(CB64,'Static Data'!$AA$3:$AB$11,2,TRUE)</f>
        <v>1</v>
      </c>
      <c r="CC86" s="1">
        <f ca="1">VLOOKUP(CC64,'Static Data'!$AA$3:$AB$11,2,TRUE)</f>
        <v>1</v>
      </c>
      <c r="CD86" s="1">
        <f ca="1">VLOOKUP(CD64,'Static Data'!$AA$3:$AB$11,2,TRUE)</f>
        <v>1</v>
      </c>
      <c r="CE86" s="1">
        <f ca="1">VLOOKUP(CE64,'Static Data'!$AA$3:$AB$11,2,TRUE)</f>
        <v>1</v>
      </c>
      <c r="CF86" s="1">
        <f ca="1">VLOOKUP(CF64,'Static Data'!$AA$3:$AB$11,2,TRUE)</f>
        <v>1</v>
      </c>
      <c r="CG86" s="1">
        <f ca="1">VLOOKUP(CG64,'Static Data'!$AA$3:$AB$11,2,TRUE)</f>
        <v>1</v>
      </c>
      <c r="CH86" s="1">
        <f ca="1">VLOOKUP(CH64,'Static Data'!$AA$3:$AB$11,2,TRUE)</f>
        <v>1</v>
      </c>
      <c r="CI86" s="1">
        <f ca="1">VLOOKUP(CI64,'Static Data'!$AA$3:$AB$11,2,TRUE)</f>
        <v>1</v>
      </c>
      <c r="CJ86" s="1">
        <f ca="1">VLOOKUP(CJ64,'Static Data'!$AA$3:$AB$11,2,TRUE)</f>
        <v>1</v>
      </c>
      <c r="CK86" s="1">
        <f ca="1">VLOOKUP(CK64,'Static Data'!$AA$3:$AB$11,2,TRUE)</f>
        <v>1</v>
      </c>
      <c r="CL86" s="1">
        <f ca="1">VLOOKUP(CL64,'Static Data'!$AA$3:$AB$11,2,TRUE)</f>
        <v>1</v>
      </c>
      <c r="CM86" s="1">
        <f ca="1">VLOOKUP(CM64,'Static Data'!$AA$3:$AB$11,2,TRUE)</f>
        <v>1</v>
      </c>
      <c r="CN86" s="1">
        <f ca="1">VLOOKUP(CN64,'Static Data'!$AA$3:$AB$11,2,TRUE)</f>
        <v>1</v>
      </c>
      <c r="CO86" s="1">
        <f ca="1">VLOOKUP(CO64,'Static Data'!$AA$3:$AB$11,2,TRUE)</f>
        <v>1</v>
      </c>
      <c r="CP86" s="1">
        <f ca="1">VLOOKUP(CP64,'Static Data'!$AA$3:$AB$11,2,TRUE)</f>
        <v>1</v>
      </c>
      <c r="CQ86" s="1">
        <f ca="1">VLOOKUP(CQ64,'Static Data'!$AA$3:$AB$11,2,TRUE)</f>
        <v>1</v>
      </c>
      <c r="CR86" s="1">
        <f ca="1">VLOOKUP(CR64,'Static Data'!$AA$3:$AB$11,2,TRUE)</f>
        <v>1</v>
      </c>
      <c r="CS86" s="1">
        <f ca="1">VLOOKUP(CS64,'Static Data'!$AA$3:$AB$11,2,TRUE)</f>
        <v>1</v>
      </c>
      <c r="CT86" s="1">
        <f ca="1">VLOOKUP(CT64,'Static Data'!$AA$3:$AB$11,2,TRUE)</f>
        <v>1</v>
      </c>
      <c r="CU86" s="1">
        <f ca="1">VLOOKUP(CU64,'Static Data'!$AA$3:$AB$11,2,TRUE)</f>
        <v>1</v>
      </c>
      <c r="CV86" s="1">
        <f ca="1">VLOOKUP(CV64,'Static Data'!$AA$3:$AB$11,2,TRUE)</f>
        <v>1</v>
      </c>
      <c r="CW86" s="1">
        <f ca="1">VLOOKUP(CW64,'Static Data'!$AA$3:$AB$11,2,TRUE)</f>
        <v>1</v>
      </c>
      <c r="CX86" s="1">
        <f ca="1">VLOOKUP(CX64,'Static Data'!$AA$3:$AB$11,2,TRUE)</f>
        <v>1</v>
      </c>
      <c r="CY86" s="1">
        <f ca="1">VLOOKUP(CY64,'Static Data'!$AA$3:$AB$11,2,TRUE)</f>
        <v>1</v>
      </c>
      <c r="CZ86" s="1">
        <f ca="1">VLOOKUP(CZ64,'Static Data'!$AA$3:$AB$11,2,TRUE)</f>
        <v>1</v>
      </c>
      <c r="DA86" s="1">
        <f ca="1">VLOOKUP(DA64,'Static Data'!$AA$3:$AB$11,2,TRUE)</f>
        <v>1</v>
      </c>
      <c r="DB86" s="1">
        <f ca="1">VLOOKUP(DB64,'Static Data'!$AA$3:$AB$11,2,TRUE)</f>
        <v>1</v>
      </c>
      <c r="DC86" s="1">
        <f ca="1">VLOOKUP(DC64,'Static Data'!$AA$3:$AB$11,2,TRUE)</f>
        <v>1</v>
      </c>
      <c r="DD86" s="1">
        <f ca="1">VLOOKUP(DD64,'Static Data'!$AA$3:$AB$11,2,TRUE)</f>
        <v>1</v>
      </c>
      <c r="DE86" s="1">
        <f ca="1">VLOOKUP(DE64,'Static Data'!$AA$3:$AB$11,2,TRUE)</f>
        <v>1</v>
      </c>
      <c r="DF86" s="1">
        <f ca="1">VLOOKUP(DF64,'Static Data'!$AA$3:$AB$11,2,TRUE)</f>
        <v>1</v>
      </c>
      <c r="DG86" s="1">
        <f ca="1">VLOOKUP(DG64,'Static Data'!$AA$3:$AB$11,2,TRUE)</f>
        <v>1</v>
      </c>
      <c r="DH86" s="1">
        <f ca="1">VLOOKUP(DH64,'Static Data'!$AA$3:$AB$11,2,TRUE)</f>
        <v>1</v>
      </c>
      <c r="DI86" s="1">
        <f ca="1">VLOOKUP(DI64,'Static Data'!$AA$3:$AB$11,2,TRUE)</f>
        <v>1</v>
      </c>
      <c r="DJ86" s="1">
        <f ca="1">VLOOKUP(DJ64,'Static Data'!$AA$3:$AB$11,2,TRUE)</f>
        <v>1</v>
      </c>
      <c r="DK86" s="1">
        <f ca="1">VLOOKUP(DK64,'Static Data'!$AA$3:$AB$11,2,TRUE)</f>
        <v>1</v>
      </c>
      <c r="DL86" s="1">
        <f ca="1">VLOOKUP(DL64,'Static Data'!$AA$3:$AB$11,2,TRUE)</f>
        <v>1</v>
      </c>
      <c r="DM86" s="1">
        <f ca="1">VLOOKUP(DM64,'Static Data'!$AA$3:$AB$11,2,TRUE)</f>
        <v>1</v>
      </c>
      <c r="DN86" s="1">
        <f ca="1">VLOOKUP(DN64,'Static Data'!$AA$3:$AB$11,2,TRUE)</f>
        <v>1</v>
      </c>
      <c r="DO86" s="1">
        <f ca="1">VLOOKUP(DO64,'Static Data'!$AA$3:$AB$11,2,TRUE)</f>
        <v>1</v>
      </c>
      <c r="DP86" s="1">
        <f ca="1">VLOOKUP(DP64,'Static Data'!$AA$3:$AB$11,2,TRUE)</f>
        <v>1</v>
      </c>
      <c r="DQ86" s="1">
        <f ca="1">VLOOKUP(DQ64,'Static Data'!$AA$3:$AB$11,2,TRUE)</f>
        <v>1</v>
      </c>
      <c r="DR86" s="1">
        <f ca="1">VLOOKUP(DR64,'Static Data'!$AA$3:$AB$11,2,TRUE)</f>
        <v>1</v>
      </c>
      <c r="DS86" s="1">
        <f ca="1">VLOOKUP(DS64,'Static Data'!$AA$3:$AB$11,2,TRUE)</f>
        <v>1</v>
      </c>
      <c r="DT86" s="1">
        <f ca="1">VLOOKUP(DT64,'Static Data'!$AA$3:$AB$11,2,TRUE)</f>
        <v>1</v>
      </c>
      <c r="DU86" s="1">
        <f ca="1">VLOOKUP(DU64,'Static Data'!$AA$3:$AB$11,2,TRUE)</f>
        <v>1</v>
      </c>
      <c r="DV86" s="1">
        <f ca="1">VLOOKUP(DV64,'Static Data'!$AA$3:$AB$11,2,TRUE)</f>
        <v>1</v>
      </c>
      <c r="DW86" s="1">
        <f ca="1">VLOOKUP(DW64,'Static Data'!$AA$3:$AB$11,2,TRUE)</f>
        <v>1</v>
      </c>
      <c r="DX86" s="1">
        <f ca="1">VLOOKUP(DX64,'Static Data'!$AA$3:$AB$11,2,TRUE)</f>
        <v>1</v>
      </c>
      <c r="DY86" s="1">
        <f ca="1">VLOOKUP(DY64,'Static Data'!$AA$3:$AB$11,2,TRUE)</f>
        <v>1</v>
      </c>
      <c r="DZ86" s="1">
        <f ca="1">VLOOKUP(DZ64,'Static Data'!$AA$3:$AB$11,2,TRUE)</f>
        <v>1</v>
      </c>
      <c r="EA86" s="1">
        <f ca="1">VLOOKUP(EA64,'Static Data'!$AA$3:$AB$11,2,TRUE)</f>
        <v>1</v>
      </c>
      <c r="EB86" s="1">
        <f ca="1">VLOOKUP(EB64,'Static Data'!$AA$3:$AB$11,2,TRUE)</f>
        <v>1</v>
      </c>
      <c r="EC86" s="1">
        <f ca="1">VLOOKUP(EC64,'Static Data'!$AA$3:$AB$11,2,TRUE)</f>
        <v>1</v>
      </c>
      <c r="ED86" s="1">
        <f ca="1">VLOOKUP(ED64,'Static Data'!$AA$3:$AB$11,2,TRUE)</f>
        <v>1</v>
      </c>
      <c r="EE86" s="1">
        <f ca="1">VLOOKUP(EE64,'Static Data'!$AA$3:$AB$11,2,TRUE)</f>
        <v>1</v>
      </c>
      <c r="EF86" s="1">
        <f ca="1">VLOOKUP(EF64,'Static Data'!$AA$3:$AB$11,2,TRUE)</f>
        <v>1</v>
      </c>
      <c r="EG86" s="1">
        <f ca="1">VLOOKUP(EG64,'Static Data'!$AA$3:$AB$11,2,TRUE)</f>
        <v>1</v>
      </c>
      <c r="EH86" s="1">
        <f ca="1">VLOOKUP(EH64,'Static Data'!$AA$3:$AB$11,2,TRUE)</f>
        <v>1</v>
      </c>
      <c r="EI86" s="1">
        <f ca="1">VLOOKUP(EI64,'Static Data'!$AA$3:$AB$11,2,TRUE)</f>
        <v>1</v>
      </c>
      <c r="EJ86" s="1">
        <f ca="1">VLOOKUP(EJ64,'Static Data'!$AA$3:$AB$11,2,TRUE)</f>
        <v>1</v>
      </c>
      <c r="EK86" s="1">
        <f ca="1">VLOOKUP(EK64,'Static Data'!$AA$3:$AB$11,2,TRUE)</f>
        <v>1</v>
      </c>
      <c r="EL86" s="1">
        <f ca="1">VLOOKUP(EL64,'Static Data'!$AA$3:$AB$11,2,TRUE)</f>
        <v>1</v>
      </c>
      <c r="EM86" s="1">
        <f ca="1">VLOOKUP(EM64,'Static Data'!$AA$3:$AB$11,2,TRUE)</f>
        <v>1</v>
      </c>
      <c r="EN86" s="1">
        <f ca="1">VLOOKUP(EN64,'Static Data'!$AA$3:$AB$11,2,TRUE)</f>
        <v>1</v>
      </c>
      <c r="EO86" s="1">
        <f ca="1">VLOOKUP(EO64,'Static Data'!$AA$3:$AB$11,2,TRUE)</f>
        <v>1</v>
      </c>
      <c r="EP86" s="1">
        <f ca="1">VLOOKUP(EP64,'Static Data'!$AA$3:$AB$11,2,TRUE)</f>
        <v>1</v>
      </c>
      <c r="EQ86" s="1">
        <f ca="1">VLOOKUP(EQ64,'Static Data'!$AA$3:$AB$11,2,TRUE)</f>
        <v>1</v>
      </c>
      <c r="ER86" s="1">
        <f ca="1">VLOOKUP(ER64,'Static Data'!$AA$3:$AB$11,2,TRUE)</f>
        <v>1</v>
      </c>
      <c r="ES86" s="1">
        <f ca="1">VLOOKUP(ES64,'Static Data'!$AA$3:$AB$11,2,TRUE)</f>
        <v>1</v>
      </c>
      <c r="ET86" s="1">
        <f ca="1">VLOOKUP(ET64,'Static Data'!$AA$3:$AB$11,2,TRUE)</f>
        <v>1</v>
      </c>
      <c r="EU86" s="1">
        <f ca="1">VLOOKUP(EU64,'Static Data'!$AA$3:$AB$11,2,TRUE)</f>
        <v>1</v>
      </c>
      <c r="EV86" s="1">
        <f ca="1">VLOOKUP(EV64,'Static Data'!$AA$3:$AB$11,2,TRUE)</f>
        <v>1</v>
      </c>
      <c r="EW86" s="1">
        <f ca="1">VLOOKUP(EW64,'Static Data'!$AA$3:$AB$11,2,TRUE)</f>
        <v>1</v>
      </c>
      <c r="EX86" s="1">
        <f ca="1">VLOOKUP(EX64,'Static Data'!$AA$3:$AB$11,2,TRUE)</f>
        <v>1</v>
      </c>
      <c r="EY86" s="1">
        <f ca="1">VLOOKUP(EY64,'Static Data'!$AA$3:$AB$11,2,TRUE)</f>
        <v>1</v>
      </c>
      <c r="EZ86" s="1">
        <f ca="1">VLOOKUP(EZ64,'Static Data'!$AA$3:$AB$11,2,TRUE)</f>
        <v>1</v>
      </c>
      <c r="FA86" s="1">
        <f ca="1">VLOOKUP(FA64,'Static Data'!$AA$3:$AB$11,2,TRUE)</f>
        <v>1</v>
      </c>
      <c r="FB86" s="1">
        <f ca="1">VLOOKUP(FB64,'Static Data'!$AA$3:$AB$11,2,TRUE)</f>
        <v>1</v>
      </c>
      <c r="FC86" s="1">
        <f ca="1">VLOOKUP(FC64,'Static Data'!$AA$3:$AB$11,2,TRUE)</f>
        <v>1</v>
      </c>
      <c r="FD86" s="1">
        <f ca="1">VLOOKUP(FD64,'Static Data'!$AA$3:$AB$11,2,TRUE)</f>
        <v>1</v>
      </c>
      <c r="FE86" s="1">
        <f ca="1">VLOOKUP(FE64,'Static Data'!$AA$3:$AB$11,2,TRUE)</f>
        <v>1</v>
      </c>
      <c r="FF86" s="1">
        <f ca="1">VLOOKUP(FF64,'Static Data'!$AA$3:$AB$11,2,TRUE)</f>
        <v>1</v>
      </c>
      <c r="FG86" s="1">
        <f ca="1">VLOOKUP(FG64,'Static Data'!$AA$3:$AB$11,2,TRUE)</f>
        <v>1</v>
      </c>
      <c r="FH86" s="1">
        <f ca="1">VLOOKUP(FH64,'Static Data'!$AA$3:$AB$11,2,TRUE)</f>
        <v>1</v>
      </c>
      <c r="FI86" s="1">
        <f ca="1">VLOOKUP(FI64,'Static Data'!$AA$3:$AB$11,2,TRUE)</f>
        <v>1</v>
      </c>
      <c r="FJ86" s="1">
        <f ca="1">VLOOKUP(FJ64,'Static Data'!$AA$3:$AB$11,2,TRUE)</f>
        <v>1</v>
      </c>
      <c r="FK86" s="1">
        <f ca="1">VLOOKUP(FK64,'Static Data'!$AA$3:$AB$11,2,TRUE)</f>
        <v>1</v>
      </c>
      <c r="FL86" s="1">
        <f ca="1">VLOOKUP(FL64,'Static Data'!$AA$3:$AB$11,2,TRUE)</f>
        <v>1</v>
      </c>
      <c r="FM86" s="1">
        <f ca="1">VLOOKUP(FM64,'Static Data'!$AA$3:$AB$11,2,TRUE)</f>
        <v>1</v>
      </c>
      <c r="FN86" s="1">
        <f ca="1">VLOOKUP(FN64,'Static Data'!$AA$3:$AB$11,2,TRUE)</f>
        <v>1</v>
      </c>
      <c r="FO86" s="1">
        <f ca="1">VLOOKUP(FO64,'Static Data'!$AA$3:$AB$11,2,TRUE)</f>
        <v>1</v>
      </c>
      <c r="FP86" s="1">
        <f ca="1">VLOOKUP(FP64,'Static Data'!$AA$3:$AB$11,2,TRUE)</f>
        <v>1</v>
      </c>
      <c r="FQ86" s="1">
        <f ca="1">VLOOKUP(FQ64,'Static Data'!$AA$3:$AB$11,2,TRUE)</f>
        <v>1</v>
      </c>
      <c r="FR86" s="1">
        <f ca="1">VLOOKUP(FR64,'Static Data'!$AA$3:$AB$11,2,TRUE)</f>
        <v>1</v>
      </c>
      <c r="FS86" s="1">
        <f ca="1">VLOOKUP(FS64,'Static Data'!$AA$3:$AB$11,2,TRUE)</f>
        <v>1</v>
      </c>
      <c r="FT86" s="1">
        <f ca="1">VLOOKUP(FT64,'Static Data'!$AA$3:$AB$11,2,TRUE)</f>
        <v>1</v>
      </c>
      <c r="FU86" s="1">
        <f ca="1">VLOOKUP(FU64,'Static Data'!$AA$3:$AB$11,2,TRUE)</f>
        <v>1</v>
      </c>
      <c r="FV86" s="1">
        <f ca="1">VLOOKUP(FV64,'Static Data'!$AA$3:$AB$11,2,TRUE)</f>
        <v>1</v>
      </c>
      <c r="FW86" s="1">
        <f ca="1">VLOOKUP(FW64,'Static Data'!$AA$3:$AB$11,2,TRUE)</f>
        <v>1</v>
      </c>
      <c r="FX86" s="1">
        <f ca="1">VLOOKUP(FX64,'Static Data'!$AA$3:$AB$11,2,TRUE)</f>
        <v>1</v>
      </c>
      <c r="FY86" s="1">
        <f ca="1">VLOOKUP(FY64,'Static Data'!$AA$3:$AB$11,2,TRUE)</f>
        <v>1</v>
      </c>
      <c r="FZ86" s="1">
        <f ca="1">VLOOKUP(FZ64,'Static Data'!$AA$3:$AB$11,2,TRUE)</f>
        <v>1</v>
      </c>
      <c r="GA86" s="1">
        <f ca="1">VLOOKUP(GA64,'Static Data'!$AA$3:$AB$11,2,TRUE)</f>
        <v>1</v>
      </c>
      <c r="GB86" s="1">
        <f ca="1">VLOOKUP(GB64,'Static Data'!$AA$3:$AB$11,2,TRUE)</f>
        <v>1</v>
      </c>
      <c r="GC86" s="1">
        <f ca="1">VLOOKUP(GC64,'Static Data'!$AA$3:$AB$11,2,TRUE)</f>
        <v>1</v>
      </c>
      <c r="GD86" s="1">
        <f ca="1">VLOOKUP(GD64,'Static Data'!$AA$3:$AB$11,2,TRUE)</f>
        <v>1</v>
      </c>
      <c r="GE86" s="1">
        <f ca="1">VLOOKUP(GE64,'Static Data'!$AA$3:$AB$11,2,TRUE)</f>
        <v>1</v>
      </c>
      <c r="GF86" s="1">
        <f ca="1">VLOOKUP(GF64,'Static Data'!$AA$3:$AB$11,2,TRUE)</f>
        <v>1</v>
      </c>
      <c r="GG86" s="1">
        <f ca="1">VLOOKUP(GG64,'Static Data'!$AA$3:$AB$11,2,TRUE)</f>
        <v>1</v>
      </c>
      <c r="GH86" s="1">
        <f ca="1">VLOOKUP(GH64,'Static Data'!$AA$3:$AB$11,2,TRUE)</f>
        <v>1</v>
      </c>
      <c r="GI86" s="1">
        <f ca="1">VLOOKUP(GI64,'Static Data'!$AA$3:$AB$11,2,TRUE)</f>
        <v>1</v>
      </c>
      <c r="GJ86" s="1">
        <f ca="1">VLOOKUP(GJ64,'Static Data'!$AA$3:$AB$11,2,TRUE)</f>
        <v>1</v>
      </c>
      <c r="GK86" s="1">
        <f ca="1">VLOOKUP(GK64,'Static Data'!$AA$3:$AB$11,2,TRUE)</f>
        <v>1</v>
      </c>
      <c r="GL86" s="1">
        <f ca="1">VLOOKUP(GL64,'Static Data'!$AA$3:$AB$11,2,TRUE)</f>
        <v>1</v>
      </c>
      <c r="GM86" s="1">
        <f ca="1">VLOOKUP(GM64,'Static Data'!$AA$3:$AB$11,2,TRUE)</f>
        <v>1</v>
      </c>
      <c r="GN86" s="1">
        <f ca="1">VLOOKUP(GN64,'Static Data'!$AA$3:$AB$11,2,TRUE)</f>
        <v>1</v>
      </c>
      <c r="GO86" s="1">
        <f ca="1">VLOOKUP(GO64,'Static Data'!$AA$3:$AB$11,2,TRUE)</f>
        <v>1</v>
      </c>
      <c r="GP86" s="1">
        <f ca="1">VLOOKUP(GP64,'Static Data'!$AA$3:$AB$11,2,TRUE)</f>
        <v>1</v>
      </c>
      <c r="GQ86" s="1">
        <f ca="1">VLOOKUP(GQ64,'Static Data'!$AA$3:$AB$11,2,TRUE)</f>
        <v>1</v>
      </c>
      <c r="GR86" s="1">
        <f ca="1">VLOOKUP(GR64,'Static Data'!$AA$3:$AB$11,2,TRUE)</f>
        <v>1</v>
      </c>
      <c r="GS86" s="1">
        <f ca="1">VLOOKUP(GS64,'Static Data'!$AA$3:$AB$11,2,TRUE)</f>
        <v>1</v>
      </c>
      <c r="GT86" s="1">
        <f ca="1">VLOOKUP(GT64,'Static Data'!$AA$3:$AB$11,2,TRUE)</f>
        <v>1</v>
      </c>
      <c r="GU86" s="1">
        <f ca="1">VLOOKUP(GU64,'Static Data'!$AA$3:$AB$11,2,TRUE)</f>
        <v>1</v>
      </c>
    </row>
    <row r="87" spans="9:203">
      <c r="I87">
        <f t="shared" si="210"/>
        <v>8</v>
      </c>
      <c r="J87"/>
      <c r="K87" s="91" t="str">
        <f>J54&amp;K54&amp;J55&amp;K55&amp;J56&amp;K56&amp;J57&amp;K57</f>
        <v>28462846E21BDF18</v>
      </c>
      <c r="L87"/>
      <c r="M87" s="1">
        <f t="shared" si="39"/>
        <v>50</v>
      </c>
      <c r="N87" s="1" t="str">
        <f t="shared" si="205"/>
        <v>005400</v>
      </c>
      <c r="R87" s="90" t="str">
        <f t="shared" si="36"/>
        <v>005400</v>
      </c>
      <c r="T87" s="60">
        <f t="shared" si="209"/>
        <v>80</v>
      </c>
      <c r="U87" s="123">
        <f t="shared" si="208"/>
        <v>714.74175279993278</v>
      </c>
      <c r="V87" s="62">
        <f t="shared" si="206"/>
        <v>43571</v>
      </c>
      <c r="W87" s="59">
        <f t="shared" si="207"/>
        <v>80</v>
      </c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</row>
    <row r="88" spans="9:203">
      <c r="I88">
        <f t="shared" si="210"/>
        <v>16</v>
      </c>
      <c r="J88"/>
      <c r="K88" s="91" t="str">
        <f>K60&amp;K61&amp;K62&amp;K63&amp;K64&amp;K65&amp;K66&amp;K67</f>
        <v>6C022C0178005A005A0064003C000000</v>
      </c>
      <c r="L88"/>
      <c r="M88" s="1">
        <f t="shared" si="39"/>
        <v>51</v>
      </c>
      <c r="N88" s="1" t="str">
        <f t="shared" si="205"/>
        <v>005689</v>
      </c>
      <c r="R88" s="90" t="str">
        <f t="shared" si="36"/>
        <v>895600</v>
      </c>
      <c r="T88" s="60">
        <f t="shared" si="209"/>
        <v>81</v>
      </c>
      <c r="U88" s="123">
        <f t="shared" si="208"/>
        <v>728.2</v>
      </c>
      <c r="V88" s="62">
        <f t="shared" si="206"/>
        <v>44391</v>
      </c>
      <c r="W88" s="59">
        <f t="shared" si="207"/>
        <v>81</v>
      </c>
      <c r="BV88" t="b">
        <f>TRUE()</f>
        <v>1</v>
      </c>
      <c r="BX88" s="1" t="b">
        <f>TRUE()</f>
        <v>1</v>
      </c>
      <c r="BY88" s="1" t="b">
        <f>TRUE()</f>
        <v>1</v>
      </c>
      <c r="BZ88" s="1" t="b">
        <f>TRUE()</f>
        <v>1</v>
      </c>
      <c r="CA88" s="1" t="b">
        <f>TRUE()</f>
        <v>1</v>
      </c>
      <c r="CB88" s="1" t="b">
        <f>TRUE()</f>
        <v>1</v>
      </c>
      <c r="CC88" s="1" t="b">
        <f>TRUE()</f>
        <v>1</v>
      </c>
      <c r="CD88" s="1" t="b">
        <f>TRUE()</f>
        <v>1</v>
      </c>
      <c r="CE88" s="1" t="b">
        <f>TRUE()</f>
        <v>1</v>
      </c>
      <c r="CF88" s="1" t="b">
        <f>TRUE()</f>
        <v>1</v>
      </c>
      <c r="CG88" s="1" t="b">
        <f>TRUE()</f>
        <v>1</v>
      </c>
      <c r="CH88" s="1" t="b">
        <f>TRUE()</f>
        <v>1</v>
      </c>
      <c r="CI88" s="1" t="b">
        <f>TRUE()</f>
        <v>1</v>
      </c>
      <c r="CJ88" s="1" t="b">
        <f>TRUE()</f>
        <v>1</v>
      </c>
      <c r="CK88" s="1" t="b">
        <f>TRUE()</f>
        <v>1</v>
      </c>
      <c r="CL88" s="1" t="b">
        <f>TRUE()</f>
        <v>1</v>
      </c>
      <c r="CM88" s="1" t="b">
        <f>TRUE()</f>
        <v>1</v>
      </c>
      <c r="CN88" s="1" t="b">
        <f>TRUE()</f>
        <v>1</v>
      </c>
      <c r="CO88" s="1" t="b">
        <f>TRUE()</f>
        <v>1</v>
      </c>
      <c r="CP88" s="1" t="b">
        <f>TRUE()</f>
        <v>1</v>
      </c>
      <c r="CQ88" s="1" t="b">
        <f>TRUE()</f>
        <v>1</v>
      </c>
      <c r="CR88" s="1" t="b">
        <f>TRUE()</f>
        <v>1</v>
      </c>
      <c r="CS88" s="1" t="b">
        <f>TRUE()</f>
        <v>1</v>
      </c>
      <c r="CT88" s="1" t="b">
        <f>TRUE()</f>
        <v>1</v>
      </c>
      <c r="CU88" s="1" t="b">
        <f>TRUE()</f>
        <v>1</v>
      </c>
      <c r="CV88" s="1" t="b">
        <f>TRUE()</f>
        <v>1</v>
      </c>
      <c r="CW88" s="1" t="b">
        <f>TRUE()</f>
        <v>1</v>
      </c>
      <c r="CX88" s="1" t="b">
        <f>TRUE()</f>
        <v>1</v>
      </c>
      <c r="CY88" s="1" t="b">
        <f>TRUE()</f>
        <v>1</v>
      </c>
      <c r="CZ88" s="1" t="b">
        <f>TRUE()</f>
        <v>1</v>
      </c>
      <c r="DA88" s="1" t="b">
        <f>TRUE()</f>
        <v>1</v>
      </c>
      <c r="DB88" s="1" t="b">
        <f>TRUE()</f>
        <v>1</v>
      </c>
      <c r="DC88" s="1" t="b">
        <f>TRUE()</f>
        <v>1</v>
      </c>
      <c r="DD88" s="1" t="b">
        <f>TRUE()</f>
        <v>1</v>
      </c>
      <c r="DE88" s="1" t="b">
        <f>TRUE()</f>
        <v>1</v>
      </c>
      <c r="DF88" s="1" t="b">
        <f>TRUE()</f>
        <v>1</v>
      </c>
      <c r="DG88" s="1" t="b">
        <f>TRUE()</f>
        <v>1</v>
      </c>
      <c r="DH88" s="1" t="b">
        <f>TRUE()</f>
        <v>1</v>
      </c>
      <c r="DI88" s="1" t="b">
        <f>TRUE()</f>
        <v>1</v>
      </c>
      <c r="DJ88" s="1" t="b">
        <f>TRUE()</f>
        <v>1</v>
      </c>
      <c r="DK88" s="1" t="b">
        <f>TRUE()</f>
        <v>1</v>
      </c>
      <c r="DL88" s="1" t="b">
        <f>TRUE()</f>
        <v>1</v>
      </c>
      <c r="DM88" s="1" t="b">
        <f>TRUE()</f>
        <v>1</v>
      </c>
      <c r="DN88" s="1" t="b">
        <f>TRUE()</f>
        <v>1</v>
      </c>
      <c r="DO88" s="1" t="b">
        <f>TRUE()</f>
        <v>1</v>
      </c>
      <c r="DP88" s="1" t="b">
        <f>TRUE()</f>
        <v>1</v>
      </c>
      <c r="DQ88" s="1" t="b">
        <f>TRUE()</f>
        <v>1</v>
      </c>
      <c r="DR88" s="1" t="b">
        <f>TRUE()</f>
        <v>1</v>
      </c>
      <c r="DS88" s="1" t="b">
        <f>TRUE()</f>
        <v>1</v>
      </c>
      <c r="DT88" s="1" t="b">
        <f>TRUE()</f>
        <v>1</v>
      </c>
      <c r="DU88" s="1" t="b">
        <f>TRUE()</f>
        <v>1</v>
      </c>
      <c r="DV88" s="1" t="b">
        <f>TRUE()</f>
        <v>1</v>
      </c>
      <c r="DW88" s="1" t="b">
        <f>TRUE()</f>
        <v>1</v>
      </c>
      <c r="DX88" s="1" t="b">
        <f>TRUE()</f>
        <v>1</v>
      </c>
      <c r="DY88" s="1" t="b">
        <f>TRUE()</f>
        <v>1</v>
      </c>
      <c r="DZ88" s="1" t="b">
        <f>TRUE()</f>
        <v>1</v>
      </c>
      <c r="EA88" s="1" t="b">
        <f>TRUE()</f>
        <v>1</v>
      </c>
      <c r="EB88" s="1" t="b">
        <f>TRUE()</f>
        <v>1</v>
      </c>
      <c r="EC88" s="1" t="b">
        <f>TRUE()</f>
        <v>1</v>
      </c>
      <c r="ED88" s="1" t="b">
        <f>TRUE()</f>
        <v>1</v>
      </c>
      <c r="EE88" s="1" t="b">
        <f>TRUE()</f>
        <v>1</v>
      </c>
      <c r="EF88" s="1" t="b">
        <f>TRUE()</f>
        <v>1</v>
      </c>
      <c r="EG88" s="1" t="b">
        <f>TRUE()</f>
        <v>1</v>
      </c>
      <c r="EH88" s="1" t="b">
        <f>TRUE()</f>
        <v>1</v>
      </c>
      <c r="EI88" s="1" t="b">
        <f>TRUE()</f>
        <v>1</v>
      </c>
      <c r="EJ88" s="1" t="b">
        <f>TRUE()</f>
        <v>1</v>
      </c>
      <c r="EK88" s="1" t="b">
        <f>TRUE()</f>
        <v>1</v>
      </c>
      <c r="EL88" s="1" t="b">
        <f>TRUE()</f>
        <v>1</v>
      </c>
      <c r="EM88" s="1" t="b">
        <f>TRUE()</f>
        <v>1</v>
      </c>
      <c r="EN88" s="1" t="b">
        <f>TRUE()</f>
        <v>1</v>
      </c>
      <c r="EO88" s="1" t="b">
        <f>TRUE()</f>
        <v>1</v>
      </c>
      <c r="EP88" s="1" t="b">
        <f>TRUE()</f>
        <v>1</v>
      </c>
      <c r="EQ88" s="1" t="b">
        <f>TRUE()</f>
        <v>1</v>
      </c>
      <c r="ER88" s="1" t="b">
        <f>TRUE()</f>
        <v>1</v>
      </c>
      <c r="ES88" s="1" t="b">
        <f>TRUE()</f>
        <v>1</v>
      </c>
      <c r="ET88" s="1" t="b">
        <f>TRUE()</f>
        <v>1</v>
      </c>
      <c r="EU88" s="1" t="b">
        <f>TRUE()</f>
        <v>1</v>
      </c>
      <c r="EV88" s="1" t="b">
        <f>TRUE()</f>
        <v>1</v>
      </c>
      <c r="EW88" s="1" t="b">
        <f>TRUE()</f>
        <v>1</v>
      </c>
      <c r="EX88" s="1" t="b">
        <f>TRUE()</f>
        <v>1</v>
      </c>
      <c r="EY88" s="1" t="b">
        <f>TRUE()</f>
        <v>1</v>
      </c>
      <c r="EZ88" s="1" t="b">
        <f>TRUE()</f>
        <v>1</v>
      </c>
      <c r="FA88" s="1" t="b">
        <f>TRUE()</f>
        <v>1</v>
      </c>
      <c r="FB88" s="1" t="b">
        <f>TRUE()</f>
        <v>1</v>
      </c>
      <c r="FC88" s="1" t="b">
        <f>TRUE()</f>
        <v>1</v>
      </c>
      <c r="FD88" s="1" t="b">
        <f>TRUE()</f>
        <v>1</v>
      </c>
      <c r="FE88" s="1" t="b">
        <f>TRUE()</f>
        <v>1</v>
      </c>
      <c r="FF88" s="1" t="b">
        <f>TRUE()</f>
        <v>1</v>
      </c>
      <c r="FG88" s="1" t="b">
        <f>TRUE()</f>
        <v>1</v>
      </c>
      <c r="FH88" s="1" t="b">
        <f>TRUE()</f>
        <v>1</v>
      </c>
      <c r="FI88" s="1" t="b">
        <f>TRUE()</f>
        <v>1</v>
      </c>
      <c r="FJ88" s="1" t="b">
        <f>TRUE()</f>
        <v>1</v>
      </c>
      <c r="FK88" s="1" t="b">
        <f>TRUE()</f>
        <v>1</v>
      </c>
      <c r="FL88" s="1" t="b">
        <f>TRUE()</f>
        <v>1</v>
      </c>
      <c r="FM88" s="1" t="b">
        <f>TRUE()</f>
        <v>1</v>
      </c>
      <c r="FN88" s="1" t="b">
        <f>TRUE()</f>
        <v>1</v>
      </c>
      <c r="FO88" s="1" t="b">
        <f>TRUE()</f>
        <v>1</v>
      </c>
      <c r="FP88" s="1" t="b">
        <f>TRUE()</f>
        <v>1</v>
      </c>
      <c r="FQ88" s="1" t="b">
        <f>TRUE()</f>
        <v>1</v>
      </c>
      <c r="FR88" s="1" t="b">
        <f>TRUE()</f>
        <v>1</v>
      </c>
      <c r="FS88" s="1" t="b">
        <f>TRUE()</f>
        <v>1</v>
      </c>
      <c r="FT88" s="1" t="b">
        <f>TRUE()</f>
        <v>1</v>
      </c>
      <c r="FU88" s="1" t="b">
        <f>TRUE()</f>
        <v>1</v>
      </c>
      <c r="FV88" s="1" t="b">
        <f>TRUE()</f>
        <v>1</v>
      </c>
      <c r="FW88" s="1" t="b">
        <f>TRUE()</f>
        <v>1</v>
      </c>
      <c r="FX88" s="1" t="b">
        <f>TRUE()</f>
        <v>1</v>
      </c>
      <c r="FY88" s="1" t="b">
        <f>TRUE()</f>
        <v>1</v>
      </c>
      <c r="FZ88" s="1" t="b">
        <f>TRUE()</f>
        <v>1</v>
      </c>
      <c r="GA88" s="1" t="b">
        <f>TRUE()</f>
        <v>1</v>
      </c>
      <c r="GB88" s="1" t="b">
        <f>TRUE()</f>
        <v>1</v>
      </c>
      <c r="GC88" s="1" t="b">
        <f>TRUE()</f>
        <v>1</v>
      </c>
      <c r="GD88" s="1" t="b">
        <f>TRUE()</f>
        <v>1</v>
      </c>
      <c r="GE88" s="1" t="b">
        <f>TRUE()</f>
        <v>1</v>
      </c>
      <c r="GF88" s="1" t="b">
        <f>TRUE()</f>
        <v>1</v>
      </c>
      <c r="GG88" s="1" t="b">
        <f>TRUE()</f>
        <v>1</v>
      </c>
      <c r="GH88" s="1" t="b">
        <f>TRUE()</f>
        <v>1</v>
      </c>
      <c r="GI88" s="1" t="b">
        <f>TRUE()</f>
        <v>1</v>
      </c>
      <c r="GJ88" s="1" t="b">
        <f>TRUE()</f>
        <v>1</v>
      </c>
      <c r="GK88" s="1" t="b">
        <f>TRUE()</f>
        <v>1</v>
      </c>
      <c r="GL88" s="1" t="b">
        <f>TRUE()</f>
        <v>1</v>
      </c>
      <c r="GM88" s="1" t="b">
        <f>TRUE()</f>
        <v>1</v>
      </c>
      <c r="GN88" s="1" t="b">
        <f>TRUE()</f>
        <v>1</v>
      </c>
      <c r="GO88" s="1" t="b">
        <f>TRUE()</f>
        <v>1</v>
      </c>
      <c r="GP88" s="1" t="b">
        <f>TRUE()</f>
        <v>1</v>
      </c>
      <c r="GQ88" s="1" t="b">
        <f>TRUE()</f>
        <v>1</v>
      </c>
      <c r="GR88" s="1" t="b">
        <f>TRUE()</f>
        <v>1</v>
      </c>
      <c r="GS88" s="1" t="b">
        <f>TRUE()</f>
        <v>1</v>
      </c>
      <c r="GT88" s="1" t="b">
        <f>TRUE()</f>
        <v>1</v>
      </c>
      <c r="GU88" s="1" t="b">
        <f>TRUE()</f>
        <v>1</v>
      </c>
    </row>
    <row r="89" spans="9:203">
      <c r="I89">
        <f t="shared" si="210"/>
        <v>294</v>
      </c>
      <c r="J89"/>
      <c r="K89" s="92" t="str">
        <f>R39&amp;R40&amp;R41&amp;R42&amp;R43&amp;R44&amp;R45&amp;R46&amp;R47&amp;R48&amp;R49&amp;R50&amp;R51&amp;R52&amp;R53&amp;R54&amp;R55&amp;R56&amp;R57&amp;R58&amp;R59&amp;R60&amp;R61&amp;R62&amp;R63&amp;R64&amp;R65&amp;R66&amp;R67&amp;R68&amp;R69&amp;R70&amp;R71&amp;R72&amp;R73&amp;R74&amp;R75&amp;R76&amp;R77&amp;R78&amp;R79&amp;R80&amp;R81&amp;R82&amp;R83&amp;R84&amp;R85&amp;R86&amp;R87&amp;R88&amp;R89&amp;R90&amp;R91&amp;R92&amp;R93&amp;R94&amp;R95&amp;R96&amp;R97&amp;R98&amp;R99&amp;R100&amp;R101&amp;R102&amp;R103&amp;R104&amp;R105&amp;R106&amp;R107&amp;R108&amp;R109&amp;R110&amp;R111&amp;R112&amp;R113&amp;R114&amp;R115&amp;R116&amp;R117&amp;R118&amp;R119&amp;R120&amp;R121&amp;R122&amp;R123&amp;R124&amp;R125&amp;R126&amp;R127&amp;R128&amp;R129&amp;R130&amp;R131&amp;R132&amp;R133&amp;R134&amp;R135&amp;R136</f>
        <v>7B00000B0100B601007802004F03003804003205003D06005607007F0800B50900F80A00480C00A40D000C0F00801000FE11008713001B1500B91600611800131A00CE1B00931D00611F00372100172300FF2400F02600E92800EA2A00F32C00042F001D31003E3300673500973700CE39000D3C00533E00A04000F442004F4500B147001A4A00894C00004F007C51000054008956001A5900B05B004D5E00F06000996300496600FE6800B96B007B6E004271000F7400E27600BB7900997C007D7F006782005685004B8800458B00458E004A91005594006597007A9A00959D00B4A000D9A30003A70033AA0067AD00A1B000DFB30023B7006BBA00B9BD000BC10063C400BFC70020CB0086CE00F1D10060D500D4D8004DDC00CBDF004DE300D4E60060EA00</v>
      </c>
      <c r="L89"/>
      <c r="M89" s="1">
        <f t="shared" si="39"/>
        <v>52</v>
      </c>
      <c r="N89" s="1" t="str">
        <f t="shared" si="205"/>
        <v>00591A</v>
      </c>
      <c r="R89" s="90" t="str">
        <f t="shared" si="36"/>
        <v>1A5900</v>
      </c>
      <c r="T89" s="60">
        <f t="shared" si="209"/>
        <v>82</v>
      </c>
      <c r="U89" s="123">
        <f t="shared" si="208"/>
        <v>741.74158132726825</v>
      </c>
      <c r="V89" s="62">
        <f t="shared" si="206"/>
        <v>45217</v>
      </c>
      <c r="W89" s="59">
        <f t="shared" si="207"/>
        <v>82</v>
      </c>
      <c r="BV89" t="b">
        <f>TRUE()</f>
        <v>1</v>
      </c>
      <c r="BW89">
        <v>1</v>
      </c>
      <c r="BX89" t="b">
        <f ca="1">AND($BV89,BX$67&gt;=INDEX('Static Data'!$E$3:$X$21,$BW89,1)+0,BX$68&gt;=INDEX('Static Data'!$E$3:$X$21,$BW89,2)+0,BX$69&gt;=INDEX('Static Data'!$E$3:$X$21,$BW89,3)+0,BX$70&gt;=INDEX('Static Data'!$E$3:$X$21,$BW89,4)+0,BX$71&gt;=INDEX('Static Data'!$E$3:$X$21,$BW89,5)+0,BX$72&gt;=INDEX('Static Data'!$E$3:$X$21,$BW89,6)+0,BX$73&gt;=INDEX('Static Data'!$E$3:$X$21,$BW89,7)+0,BX$74&gt;=INDEX('Static Data'!$E$3:$X$21,$BW89,8)+0,BX$75&gt;=INDEX('Static Data'!$E$3:$X$21,$BW89,9)+0,BX$76&gt;=INDEX('Static Data'!$E$3:$X$21,$BW89,10)+0,BX$77&gt;=INDEX('Static Data'!$E$3:$X$21,$BW89,11)+0,BX$78&gt;=INDEX('Static Data'!$E$3:$X$21,$BW89,12)+0,BX$79&gt;=INDEX('Static Data'!$E$3:$X$21,$BW89,13)+0,BX$80&gt;=INDEX('Static Data'!$E$3:$X$21,$BW89,14)+0,BX$81&gt;=INDEX('Static Data'!$E$3:$X$21,$BW89,15)+0,BX$82&gt;=INDEX('Static Data'!$E$3:$X$21,$BW89,16)+0,BX$83&gt;=INDEX('Static Data'!$E$3:$X$21,$BW89,17)+0,BX$84&gt;=INDEX('Static Data'!$E$3:$X$21,$BW89,18)+0,BX$85&gt;=INDEX('Static Data'!$E$3:$X$21,$BW89,19)+0,BX$86&gt;=INDEX('Static Data'!$E$3:$X$21,$BW89,20)+0)</f>
        <v>1</v>
      </c>
      <c r="BY89" t="b">
        <f ca="1">AND($BV89,BY$67&gt;=INDEX('Static Data'!$E$3:$X$21,$BW89,1)+0,BY$68&gt;=INDEX('Static Data'!$E$3:$X$21,$BW89,2)+0,BY$69&gt;=INDEX('Static Data'!$E$3:$X$21,$BW89,3)+0,BY$70&gt;=INDEX('Static Data'!$E$3:$X$21,$BW89,4)+0,BY$71&gt;=INDEX('Static Data'!$E$3:$X$21,$BW89,5)+0,BY$72&gt;=INDEX('Static Data'!$E$3:$X$21,$BW89,6)+0,BY$73&gt;=INDEX('Static Data'!$E$3:$X$21,$BW89,7)+0,BY$74&gt;=INDEX('Static Data'!$E$3:$X$21,$BW89,8)+0,BY$75&gt;=INDEX('Static Data'!$E$3:$X$21,$BW89,9)+0,BY$76&gt;=INDEX('Static Data'!$E$3:$X$21,$BW89,10)+0,BY$77&gt;=INDEX('Static Data'!$E$3:$X$21,$BW89,11)+0,BY$78&gt;=INDEX('Static Data'!$E$3:$X$21,$BW89,12)+0,BY$79&gt;=INDEX('Static Data'!$E$3:$X$21,$BW89,13)+0,BY$80&gt;=INDEX('Static Data'!$E$3:$X$21,$BW89,14)+0,BY$81&gt;=INDEX('Static Data'!$E$3:$X$21,$BW89,15)+0,BY$82&gt;=INDEX('Static Data'!$E$3:$X$21,$BW89,16)+0,BY$83&gt;=INDEX('Static Data'!$E$3:$X$21,$BW89,17)+0,BY$84&gt;=INDEX('Static Data'!$E$3:$X$21,$BW89,18)+0,BY$85&gt;=INDEX('Static Data'!$E$3:$X$21,$BW89,19)+0,BY$86&gt;=INDEX('Static Data'!$E$3:$X$21,$BW89,20)+0)</f>
        <v>1</v>
      </c>
      <c r="BZ89" t="b">
        <f ca="1">AND($BV89,BZ$67&gt;=INDEX('Static Data'!$E$3:$X$21,$BW89,1)+0,BZ$68&gt;=INDEX('Static Data'!$E$3:$X$21,$BW89,2)+0,BZ$69&gt;=INDEX('Static Data'!$E$3:$X$21,$BW89,3)+0,BZ$70&gt;=INDEX('Static Data'!$E$3:$X$21,$BW89,4)+0,BZ$71&gt;=INDEX('Static Data'!$E$3:$X$21,$BW89,5)+0,BZ$72&gt;=INDEX('Static Data'!$E$3:$X$21,$BW89,6)+0,BZ$73&gt;=INDEX('Static Data'!$E$3:$X$21,$BW89,7)+0,BZ$74&gt;=INDEX('Static Data'!$E$3:$X$21,$BW89,8)+0,BZ$75&gt;=INDEX('Static Data'!$E$3:$X$21,$BW89,9)+0,BZ$76&gt;=INDEX('Static Data'!$E$3:$X$21,$BW89,10)+0,BZ$77&gt;=INDEX('Static Data'!$E$3:$X$21,$BW89,11)+0,BZ$78&gt;=INDEX('Static Data'!$E$3:$X$21,$BW89,12)+0,BZ$79&gt;=INDEX('Static Data'!$E$3:$X$21,$BW89,13)+0,BZ$80&gt;=INDEX('Static Data'!$E$3:$X$21,$BW89,14)+0,BZ$81&gt;=INDEX('Static Data'!$E$3:$X$21,$BW89,15)+0,BZ$82&gt;=INDEX('Static Data'!$E$3:$X$21,$BW89,16)+0,BZ$83&gt;=INDEX('Static Data'!$E$3:$X$21,$BW89,17)+0,BZ$84&gt;=INDEX('Static Data'!$E$3:$X$21,$BW89,18)+0,BZ$85&gt;=INDEX('Static Data'!$E$3:$X$21,$BW89,19)+0,BZ$86&gt;=INDEX('Static Data'!$E$3:$X$21,$BW89,20)+0)</f>
        <v>1</v>
      </c>
      <c r="CA89" t="b">
        <f ca="1">AND($BV89,CA$67&gt;=INDEX('Static Data'!$E$3:$X$21,$BW89,1)+0,CA$68&gt;=INDEX('Static Data'!$E$3:$X$21,$BW89,2)+0,CA$69&gt;=INDEX('Static Data'!$E$3:$X$21,$BW89,3)+0,CA$70&gt;=INDEX('Static Data'!$E$3:$X$21,$BW89,4)+0,CA$71&gt;=INDEX('Static Data'!$E$3:$X$21,$BW89,5)+0,CA$72&gt;=INDEX('Static Data'!$E$3:$X$21,$BW89,6)+0,CA$73&gt;=INDEX('Static Data'!$E$3:$X$21,$BW89,7)+0,CA$74&gt;=INDEX('Static Data'!$E$3:$X$21,$BW89,8)+0,CA$75&gt;=INDEX('Static Data'!$E$3:$X$21,$BW89,9)+0,CA$76&gt;=INDEX('Static Data'!$E$3:$X$21,$BW89,10)+0,CA$77&gt;=INDEX('Static Data'!$E$3:$X$21,$BW89,11)+0,CA$78&gt;=INDEX('Static Data'!$E$3:$X$21,$BW89,12)+0,CA$79&gt;=INDEX('Static Data'!$E$3:$X$21,$BW89,13)+0,CA$80&gt;=INDEX('Static Data'!$E$3:$X$21,$BW89,14)+0,CA$81&gt;=INDEX('Static Data'!$E$3:$X$21,$BW89,15)+0,CA$82&gt;=INDEX('Static Data'!$E$3:$X$21,$BW89,16)+0,CA$83&gt;=INDEX('Static Data'!$E$3:$X$21,$BW89,17)+0,CA$84&gt;=INDEX('Static Data'!$E$3:$X$21,$BW89,18)+0,CA$85&gt;=INDEX('Static Data'!$E$3:$X$21,$BW89,19)+0,CA$86&gt;=INDEX('Static Data'!$E$3:$X$21,$BW89,20)+0)</f>
        <v>1</v>
      </c>
      <c r="CB89" t="b">
        <f ca="1">AND($BV89,CB$67&gt;=INDEX('Static Data'!$E$3:$X$21,$BW89,1)+0,CB$68&gt;=INDEX('Static Data'!$E$3:$X$21,$BW89,2)+0,CB$69&gt;=INDEX('Static Data'!$E$3:$X$21,$BW89,3)+0,CB$70&gt;=INDEX('Static Data'!$E$3:$X$21,$BW89,4)+0,CB$71&gt;=INDEX('Static Data'!$E$3:$X$21,$BW89,5)+0,CB$72&gt;=INDEX('Static Data'!$E$3:$X$21,$BW89,6)+0,CB$73&gt;=INDEX('Static Data'!$E$3:$X$21,$BW89,7)+0,CB$74&gt;=INDEX('Static Data'!$E$3:$X$21,$BW89,8)+0,CB$75&gt;=INDEX('Static Data'!$E$3:$X$21,$BW89,9)+0,CB$76&gt;=INDEX('Static Data'!$E$3:$X$21,$BW89,10)+0,CB$77&gt;=INDEX('Static Data'!$E$3:$X$21,$BW89,11)+0,CB$78&gt;=INDEX('Static Data'!$E$3:$X$21,$BW89,12)+0,CB$79&gt;=INDEX('Static Data'!$E$3:$X$21,$BW89,13)+0,CB$80&gt;=INDEX('Static Data'!$E$3:$X$21,$BW89,14)+0,CB$81&gt;=INDEX('Static Data'!$E$3:$X$21,$BW89,15)+0,CB$82&gt;=INDEX('Static Data'!$E$3:$X$21,$BW89,16)+0,CB$83&gt;=INDEX('Static Data'!$E$3:$X$21,$BW89,17)+0,CB$84&gt;=INDEX('Static Data'!$E$3:$X$21,$BW89,18)+0,CB$85&gt;=INDEX('Static Data'!$E$3:$X$21,$BW89,19)+0,CB$86&gt;=INDEX('Static Data'!$E$3:$X$21,$BW89,20)+0)</f>
        <v>1</v>
      </c>
      <c r="CC89" t="b">
        <f ca="1">AND($BV89,CC$67&gt;=INDEX('Static Data'!$E$3:$X$21,$BW89,1)+0,CC$68&gt;=INDEX('Static Data'!$E$3:$X$21,$BW89,2)+0,CC$69&gt;=INDEX('Static Data'!$E$3:$X$21,$BW89,3)+0,CC$70&gt;=INDEX('Static Data'!$E$3:$X$21,$BW89,4)+0,CC$71&gt;=INDEX('Static Data'!$E$3:$X$21,$BW89,5)+0,CC$72&gt;=INDEX('Static Data'!$E$3:$X$21,$BW89,6)+0,CC$73&gt;=INDEX('Static Data'!$E$3:$X$21,$BW89,7)+0,CC$74&gt;=INDEX('Static Data'!$E$3:$X$21,$BW89,8)+0,CC$75&gt;=INDEX('Static Data'!$E$3:$X$21,$BW89,9)+0,CC$76&gt;=INDEX('Static Data'!$E$3:$X$21,$BW89,10)+0,CC$77&gt;=INDEX('Static Data'!$E$3:$X$21,$BW89,11)+0,CC$78&gt;=INDEX('Static Data'!$E$3:$X$21,$BW89,12)+0,CC$79&gt;=INDEX('Static Data'!$E$3:$X$21,$BW89,13)+0,CC$80&gt;=INDEX('Static Data'!$E$3:$X$21,$BW89,14)+0,CC$81&gt;=INDEX('Static Data'!$E$3:$X$21,$BW89,15)+0,CC$82&gt;=INDEX('Static Data'!$E$3:$X$21,$BW89,16)+0,CC$83&gt;=INDEX('Static Data'!$E$3:$X$21,$BW89,17)+0,CC$84&gt;=INDEX('Static Data'!$E$3:$X$21,$BW89,18)+0,CC$85&gt;=INDEX('Static Data'!$E$3:$X$21,$BW89,19)+0,CC$86&gt;=INDEX('Static Data'!$E$3:$X$21,$BW89,20)+0)</f>
        <v>1</v>
      </c>
      <c r="CD89" t="b">
        <f ca="1">AND($BV89,CD$67&gt;=INDEX('Static Data'!$E$3:$X$21,$BW89,1)+0,CD$68&gt;=INDEX('Static Data'!$E$3:$X$21,$BW89,2)+0,CD$69&gt;=INDEX('Static Data'!$E$3:$X$21,$BW89,3)+0,CD$70&gt;=INDEX('Static Data'!$E$3:$X$21,$BW89,4)+0,CD$71&gt;=INDEX('Static Data'!$E$3:$X$21,$BW89,5)+0,CD$72&gt;=INDEX('Static Data'!$E$3:$X$21,$BW89,6)+0,CD$73&gt;=INDEX('Static Data'!$E$3:$X$21,$BW89,7)+0,CD$74&gt;=INDEX('Static Data'!$E$3:$X$21,$BW89,8)+0,CD$75&gt;=INDEX('Static Data'!$E$3:$X$21,$BW89,9)+0,CD$76&gt;=INDEX('Static Data'!$E$3:$X$21,$BW89,10)+0,CD$77&gt;=INDEX('Static Data'!$E$3:$X$21,$BW89,11)+0,CD$78&gt;=INDEX('Static Data'!$E$3:$X$21,$BW89,12)+0,CD$79&gt;=INDEX('Static Data'!$E$3:$X$21,$BW89,13)+0,CD$80&gt;=INDEX('Static Data'!$E$3:$X$21,$BW89,14)+0,CD$81&gt;=INDEX('Static Data'!$E$3:$X$21,$BW89,15)+0,CD$82&gt;=INDEX('Static Data'!$E$3:$X$21,$BW89,16)+0,CD$83&gt;=INDEX('Static Data'!$E$3:$X$21,$BW89,17)+0,CD$84&gt;=INDEX('Static Data'!$E$3:$X$21,$BW89,18)+0,CD$85&gt;=INDEX('Static Data'!$E$3:$X$21,$BW89,19)+0,CD$86&gt;=INDEX('Static Data'!$E$3:$X$21,$BW89,20)+0)</f>
        <v>1</v>
      </c>
      <c r="CE89" t="b">
        <f ca="1">AND($BV89,CE$67&gt;=INDEX('Static Data'!$E$3:$X$21,$BW89,1)+0,CE$68&gt;=INDEX('Static Data'!$E$3:$X$21,$BW89,2)+0,CE$69&gt;=INDEX('Static Data'!$E$3:$X$21,$BW89,3)+0,CE$70&gt;=INDEX('Static Data'!$E$3:$X$21,$BW89,4)+0,CE$71&gt;=INDEX('Static Data'!$E$3:$X$21,$BW89,5)+0,CE$72&gt;=INDEX('Static Data'!$E$3:$X$21,$BW89,6)+0,CE$73&gt;=INDEX('Static Data'!$E$3:$X$21,$BW89,7)+0,CE$74&gt;=INDEX('Static Data'!$E$3:$X$21,$BW89,8)+0,CE$75&gt;=INDEX('Static Data'!$E$3:$X$21,$BW89,9)+0,CE$76&gt;=INDEX('Static Data'!$E$3:$X$21,$BW89,10)+0,CE$77&gt;=INDEX('Static Data'!$E$3:$X$21,$BW89,11)+0,CE$78&gt;=INDEX('Static Data'!$E$3:$X$21,$BW89,12)+0,CE$79&gt;=INDEX('Static Data'!$E$3:$X$21,$BW89,13)+0,CE$80&gt;=INDEX('Static Data'!$E$3:$X$21,$BW89,14)+0,CE$81&gt;=INDEX('Static Data'!$E$3:$X$21,$BW89,15)+0,CE$82&gt;=INDEX('Static Data'!$E$3:$X$21,$BW89,16)+0,CE$83&gt;=INDEX('Static Data'!$E$3:$X$21,$BW89,17)+0,CE$84&gt;=INDEX('Static Data'!$E$3:$X$21,$BW89,18)+0,CE$85&gt;=INDEX('Static Data'!$E$3:$X$21,$BW89,19)+0,CE$86&gt;=INDEX('Static Data'!$E$3:$X$21,$BW89,20)+0)</f>
        <v>1</v>
      </c>
      <c r="CF89" t="b">
        <f ca="1">AND($BV89,CF$67&gt;=INDEX('Static Data'!$E$3:$X$21,$BW89,1)+0,CF$68&gt;=INDEX('Static Data'!$E$3:$X$21,$BW89,2)+0,CF$69&gt;=INDEX('Static Data'!$E$3:$X$21,$BW89,3)+0,CF$70&gt;=INDEX('Static Data'!$E$3:$X$21,$BW89,4)+0,CF$71&gt;=INDEX('Static Data'!$E$3:$X$21,$BW89,5)+0,CF$72&gt;=INDEX('Static Data'!$E$3:$X$21,$BW89,6)+0,CF$73&gt;=INDEX('Static Data'!$E$3:$X$21,$BW89,7)+0,CF$74&gt;=INDEX('Static Data'!$E$3:$X$21,$BW89,8)+0,CF$75&gt;=INDEX('Static Data'!$E$3:$X$21,$BW89,9)+0,CF$76&gt;=INDEX('Static Data'!$E$3:$X$21,$BW89,10)+0,CF$77&gt;=INDEX('Static Data'!$E$3:$X$21,$BW89,11)+0,CF$78&gt;=INDEX('Static Data'!$E$3:$X$21,$BW89,12)+0,CF$79&gt;=INDEX('Static Data'!$E$3:$X$21,$BW89,13)+0,CF$80&gt;=INDEX('Static Data'!$E$3:$X$21,$BW89,14)+0,CF$81&gt;=INDEX('Static Data'!$E$3:$X$21,$BW89,15)+0,CF$82&gt;=INDEX('Static Data'!$E$3:$X$21,$BW89,16)+0,CF$83&gt;=INDEX('Static Data'!$E$3:$X$21,$BW89,17)+0,CF$84&gt;=INDEX('Static Data'!$E$3:$X$21,$BW89,18)+0,CF$85&gt;=INDEX('Static Data'!$E$3:$X$21,$BW89,19)+0,CF$86&gt;=INDEX('Static Data'!$E$3:$X$21,$BW89,20)+0)</f>
        <v>1</v>
      </c>
      <c r="CG89" t="b">
        <f ca="1">AND($BV89,CG$67&gt;=INDEX('Static Data'!$E$3:$X$21,$BW89,1)+0,CG$68&gt;=INDEX('Static Data'!$E$3:$X$21,$BW89,2)+0,CG$69&gt;=INDEX('Static Data'!$E$3:$X$21,$BW89,3)+0,CG$70&gt;=INDEX('Static Data'!$E$3:$X$21,$BW89,4)+0,CG$71&gt;=INDEX('Static Data'!$E$3:$X$21,$BW89,5)+0,CG$72&gt;=INDEX('Static Data'!$E$3:$X$21,$BW89,6)+0,CG$73&gt;=INDEX('Static Data'!$E$3:$X$21,$BW89,7)+0,CG$74&gt;=INDEX('Static Data'!$E$3:$X$21,$BW89,8)+0,CG$75&gt;=INDEX('Static Data'!$E$3:$X$21,$BW89,9)+0,CG$76&gt;=INDEX('Static Data'!$E$3:$X$21,$BW89,10)+0,CG$77&gt;=INDEX('Static Data'!$E$3:$X$21,$BW89,11)+0,CG$78&gt;=INDEX('Static Data'!$E$3:$X$21,$BW89,12)+0,CG$79&gt;=INDEX('Static Data'!$E$3:$X$21,$BW89,13)+0,CG$80&gt;=INDEX('Static Data'!$E$3:$X$21,$BW89,14)+0,CG$81&gt;=INDEX('Static Data'!$E$3:$X$21,$BW89,15)+0,CG$82&gt;=INDEX('Static Data'!$E$3:$X$21,$BW89,16)+0,CG$83&gt;=INDEX('Static Data'!$E$3:$X$21,$BW89,17)+0,CG$84&gt;=INDEX('Static Data'!$E$3:$X$21,$BW89,18)+0,CG$85&gt;=INDEX('Static Data'!$E$3:$X$21,$BW89,19)+0,CG$86&gt;=INDEX('Static Data'!$E$3:$X$21,$BW89,20)+0)</f>
        <v>1</v>
      </c>
      <c r="CH89" t="b">
        <f ca="1">AND($BV89,CH$67&gt;=INDEX('Static Data'!$E$3:$X$21,$BW89,1)+0,CH$68&gt;=INDEX('Static Data'!$E$3:$X$21,$BW89,2)+0,CH$69&gt;=INDEX('Static Data'!$E$3:$X$21,$BW89,3)+0,CH$70&gt;=INDEX('Static Data'!$E$3:$X$21,$BW89,4)+0,CH$71&gt;=INDEX('Static Data'!$E$3:$X$21,$BW89,5)+0,CH$72&gt;=INDEX('Static Data'!$E$3:$X$21,$BW89,6)+0,CH$73&gt;=INDEX('Static Data'!$E$3:$X$21,$BW89,7)+0,CH$74&gt;=INDEX('Static Data'!$E$3:$X$21,$BW89,8)+0,CH$75&gt;=INDEX('Static Data'!$E$3:$X$21,$BW89,9)+0,CH$76&gt;=INDEX('Static Data'!$E$3:$X$21,$BW89,10)+0,CH$77&gt;=INDEX('Static Data'!$E$3:$X$21,$BW89,11)+0,CH$78&gt;=INDEX('Static Data'!$E$3:$X$21,$BW89,12)+0,CH$79&gt;=INDEX('Static Data'!$E$3:$X$21,$BW89,13)+0,CH$80&gt;=INDEX('Static Data'!$E$3:$X$21,$BW89,14)+0,CH$81&gt;=INDEX('Static Data'!$E$3:$X$21,$BW89,15)+0,CH$82&gt;=INDEX('Static Data'!$E$3:$X$21,$BW89,16)+0,CH$83&gt;=INDEX('Static Data'!$E$3:$X$21,$BW89,17)+0,CH$84&gt;=INDEX('Static Data'!$E$3:$X$21,$BW89,18)+0,CH$85&gt;=INDEX('Static Data'!$E$3:$X$21,$BW89,19)+0,CH$86&gt;=INDEX('Static Data'!$E$3:$X$21,$BW89,20)+0)</f>
        <v>1</v>
      </c>
      <c r="CI89" t="b">
        <f ca="1">AND($BV89,CI$67&gt;=INDEX('Static Data'!$E$3:$X$21,$BW89,1)+0,CI$68&gt;=INDEX('Static Data'!$E$3:$X$21,$BW89,2)+0,CI$69&gt;=INDEX('Static Data'!$E$3:$X$21,$BW89,3)+0,CI$70&gt;=INDEX('Static Data'!$E$3:$X$21,$BW89,4)+0,CI$71&gt;=INDEX('Static Data'!$E$3:$X$21,$BW89,5)+0,CI$72&gt;=INDEX('Static Data'!$E$3:$X$21,$BW89,6)+0,CI$73&gt;=INDEX('Static Data'!$E$3:$X$21,$BW89,7)+0,CI$74&gt;=INDEX('Static Data'!$E$3:$X$21,$BW89,8)+0,CI$75&gt;=INDEX('Static Data'!$E$3:$X$21,$BW89,9)+0,CI$76&gt;=INDEX('Static Data'!$E$3:$X$21,$BW89,10)+0,CI$77&gt;=INDEX('Static Data'!$E$3:$X$21,$BW89,11)+0,CI$78&gt;=INDEX('Static Data'!$E$3:$X$21,$BW89,12)+0,CI$79&gt;=INDEX('Static Data'!$E$3:$X$21,$BW89,13)+0,CI$80&gt;=INDEX('Static Data'!$E$3:$X$21,$BW89,14)+0,CI$81&gt;=INDEX('Static Data'!$E$3:$X$21,$BW89,15)+0,CI$82&gt;=INDEX('Static Data'!$E$3:$X$21,$BW89,16)+0,CI$83&gt;=INDEX('Static Data'!$E$3:$X$21,$BW89,17)+0,CI$84&gt;=INDEX('Static Data'!$E$3:$X$21,$BW89,18)+0,CI$85&gt;=INDEX('Static Data'!$E$3:$X$21,$BW89,19)+0,CI$86&gt;=INDEX('Static Data'!$E$3:$X$21,$BW89,20)+0)</f>
        <v>1</v>
      </c>
      <c r="CJ89" t="b">
        <f ca="1">AND($BV89,CJ$67&gt;=INDEX('Static Data'!$E$3:$X$21,$BW89,1)+0,CJ$68&gt;=INDEX('Static Data'!$E$3:$X$21,$BW89,2)+0,CJ$69&gt;=INDEX('Static Data'!$E$3:$X$21,$BW89,3)+0,CJ$70&gt;=INDEX('Static Data'!$E$3:$X$21,$BW89,4)+0,CJ$71&gt;=INDEX('Static Data'!$E$3:$X$21,$BW89,5)+0,CJ$72&gt;=INDEX('Static Data'!$E$3:$X$21,$BW89,6)+0,CJ$73&gt;=INDEX('Static Data'!$E$3:$X$21,$BW89,7)+0,CJ$74&gt;=INDEX('Static Data'!$E$3:$X$21,$BW89,8)+0,CJ$75&gt;=INDEX('Static Data'!$E$3:$X$21,$BW89,9)+0,CJ$76&gt;=INDEX('Static Data'!$E$3:$X$21,$BW89,10)+0,CJ$77&gt;=INDEX('Static Data'!$E$3:$X$21,$BW89,11)+0,CJ$78&gt;=INDEX('Static Data'!$E$3:$X$21,$BW89,12)+0,CJ$79&gt;=INDEX('Static Data'!$E$3:$X$21,$BW89,13)+0,CJ$80&gt;=INDEX('Static Data'!$E$3:$X$21,$BW89,14)+0,CJ$81&gt;=INDEX('Static Data'!$E$3:$X$21,$BW89,15)+0,CJ$82&gt;=INDEX('Static Data'!$E$3:$X$21,$BW89,16)+0,CJ$83&gt;=INDEX('Static Data'!$E$3:$X$21,$BW89,17)+0,CJ$84&gt;=INDEX('Static Data'!$E$3:$X$21,$BW89,18)+0,CJ$85&gt;=INDEX('Static Data'!$E$3:$X$21,$BW89,19)+0,CJ$86&gt;=INDEX('Static Data'!$E$3:$X$21,$BW89,20)+0)</f>
        <v>1</v>
      </c>
      <c r="CK89" t="b">
        <f ca="1">AND($BV89,CK$67&gt;=INDEX('Static Data'!$E$3:$X$21,$BW89,1)+0,CK$68&gt;=INDEX('Static Data'!$E$3:$X$21,$BW89,2)+0,CK$69&gt;=INDEX('Static Data'!$E$3:$X$21,$BW89,3)+0,CK$70&gt;=INDEX('Static Data'!$E$3:$X$21,$BW89,4)+0,CK$71&gt;=INDEX('Static Data'!$E$3:$X$21,$BW89,5)+0,CK$72&gt;=INDEX('Static Data'!$E$3:$X$21,$BW89,6)+0,CK$73&gt;=INDEX('Static Data'!$E$3:$X$21,$BW89,7)+0,CK$74&gt;=INDEX('Static Data'!$E$3:$X$21,$BW89,8)+0,CK$75&gt;=INDEX('Static Data'!$E$3:$X$21,$BW89,9)+0,CK$76&gt;=INDEX('Static Data'!$E$3:$X$21,$BW89,10)+0,CK$77&gt;=INDEX('Static Data'!$E$3:$X$21,$BW89,11)+0,CK$78&gt;=INDEX('Static Data'!$E$3:$X$21,$BW89,12)+0,CK$79&gt;=INDEX('Static Data'!$E$3:$X$21,$BW89,13)+0,CK$80&gt;=INDEX('Static Data'!$E$3:$X$21,$BW89,14)+0,CK$81&gt;=INDEX('Static Data'!$E$3:$X$21,$BW89,15)+0,CK$82&gt;=INDEX('Static Data'!$E$3:$X$21,$BW89,16)+0,CK$83&gt;=INDEX('Static Data'!$E$3:$X$21,$BW89,17)+0,CK$84&gt;=INDEX('Static Data'!$E$3:$X$21,$BW89,18)+0,CK$85&gt;=INDEX('Static Data'!$E$3:$X$21,$BW89,19)+0,CK$86&gt;=INDEX('Static Data'!$E$3:$X$21,$BW89,20)+0)</f>
        <v>1</v>
      </c>
      <c r="CL89" t="b">
        <f ca="1">AND($BV89,CL$67&gt;=INDEX('Static Data'!$E$3:$X$21,$BW89,1)+0,CL$68&gt;=INDEX('Static Data'!$E$3:$X$21,$BW89,2)+0,CL$69&gt;=INDEX('Static Data'!$E$3:$X$21,$BW89,3)+0,CL$70&gt;=INDEX('Static Data'!$E$3:$X$21,$BW89,4)+0,CL$71&gt;=INDEX('Static Data'!$E$3:$X$21,$BW89,5)+0,CL$72&gt;=INDEX('Static Data'!$E$3:$X$21,$BW89,6)+0,CL$73&gt;=INDEX('Static Data'!$E$3:$X$21,$BW89,7)+0,CL$74&gt;=INDEX('Static Data'!$E$3:$X$21,$BW89,8)+0,CL$75&gt;=INDEX('Static Data'!$E$3:$X$21,$BW89,9)+0,CL$76&gt;=INDEX('Static Data'!$E$3:$X$21,$BW89,10)+0,CL$77&gt;=INDEX('Static Data'!$E$3:$X$21,$BW89,11)+0,CL$78&gt;=INDEX('Static Data'!$E$3:$X$21,$BW89,12)+0,CL$79&gt;=INDEX('Static Data'!$E$3:$X$21,$BW89,13)+0,CL$80&gt;=INDEX('Static Data'!$E$3:$X$21,$BW89,14)+0,CL$81&gt;=INDEX('Static Data'!$E$3:$X$21,$BW89,15)+0,CL$82&gt;=INDEX('Static Data'!$E$3:$X$21,$BW89,16)+0,CL$83&gt;=INDEX('Static Data'!$E$3:$X$21,$BW89,17)+0,CL$84&gt;=INDEX('Static Data'!$E$3:$X$21,$BW89,18)+0,CL$85&gt;=INDEX('Static Data'!$E$3:$X$21,$BW89,19)+0,CL$86&gt;=INDEX('Static Data'!$E$3:$X$21,$BW89,20)+0)</f>
        <v>1</v>
      </c>
      <c r="CM89" t="b">
        <f ca="1">AND($BV89,CM$67&gt;=INDEX('Static Data'!$E$3:$X$21,$BW89,1)+0,CM$68&gt;=INDEX('Static Data'!$E$3:$X$21,$BW89,2)+0,CM$69&gt;=INDEX('Static Data'!$E$3:$X$21,$BW89,3)+0,CM$70&gt;=INDEX('Static Data'!$E$3:$X$21,$BW89,4)+0,CM$71&gt;=INDEX('Static Data'!$E$3:$X$21,$BW89,5)+0,CM$72&gt;=INDEX('Static Data'!$E$3:$X$21,$BW89,6)+0,CM$73&gt;=INDEX('Static Data'!$E$3:$X$21,$BW89,7)+0,CM$74&gt;=INDEX('Static Data'!$E$3:$X$21,$BW89,8)+0,CM$75&gt;=INDEX('Static Data'!$E$3:$X$21,$BW89,9)+0,CM$76&gt;=INDEX('Static Data'!$E$3:$X$21,$BW89,10)+0,CM$77&gt;=INDEX('Static Data'!$E$3:$X$21,$BW89,11)+0,CM$78&gt;=INDEX('Static Data'!$E$3:$X$21,$BW89,12)+0,CM$79&gt;=INDEX('Static Data'!$E$3:$X$21,$BW89,13)+0,CM$80&gt;=INDEX('Static Data'!$E$3:$X$21,$BW89,14)+0,CM$81&gt;=INDEX('Static Data'!$E$3:$X$21,$BW89,15)+0,CM$82&gt;=INDEX('Static Data'!$E$3:$X$21,$BW89,16)+0,CM$83&gt;=INDEX('Static Data'!$E$3:$X$21,$BW89,17)+0,CM$84&gt;=INDEX('Static Data'!$E$3:$X$21,$BW89,18)+0,CM$85&gt;=INDEX('Static Data'!$E$3:$X$21,$BW89,19)+0,CM$86&gt;=INDEX('Static Data'!$E$3:$X$21,$BW89,20)+0)</f>
        <v>1</v>
      </c>
      <c r="CN89" t="b">
        <f ca="1">AND($BV89,CN$67&gt;=INDEX('Static Data'!$E$3:$X$21,$BW89,1)+0,CN$68&gt;=INDEX('Static Data'!$E$3:$X$21,$BW89,2)+0,CN$69&gt;=INDEX('Static Data'!$E$3:$X$21,$BW89,3)+0,CN$70&gt;=INDEX('Static Data'!$E$3:$X$21,$BW89,4)+0,CN$71&gt;=INDEX('Static Data'!$E$3:$X$21,$BW89,5)+0,CN$72&gt;=INDEX('Static Data'!$E$3:$X$21,$BW89,6)+0,CN$73&gt;=INDEX('Static Data'!$E$3:$X$21,$BW89,7)+0,CN$74&gt;=INDEX('Static Data'!$E$3:$X$21,$BW89,8)+0,CN$75&gt;=INDEX('Static Data'!$E$3:$X$21,$BW89,9)+0,CN$76&gt;=INDEX('Static Data'!$E$3:$X$21,$BW89,10)+0,CN$77&gt;=INDEX('Static Data'!$E$3:$X$21,$BW89,11)+0,CN$78&gt;=INDEX('Static Data'!$E$3:$X$21,$BW89,12)+0,CN$79&gt;=INDEX('Static Data'!$E$3:$X$21,$BW89,13)+0,CN$80&gt;=INDEX('Static Data'!$E$3:$X$21,$BW89,14)+0,CN$81&gt;=INDEX('Static Data'!$E$3:$X$21,$BW89,15)+0,CN$82&gt;=INDEX('Static Data'!$E$3:$X$21,$BW89,16)+0,CN$83&gt;=INDEX('Static Data'!$E$3:$X$21,$BW89,17)+0,CN$84&gt;=INDEX('Static Data'!$E$3:$X$21,$BW89,18)+0,CN$85&gt;=INDEX('Static Data'!$E$3:$X$21,$BW89,19)+0,CN$86&gt;=INDEX('Static Data'!$E$3:$X$21,$BW89,20)+0)</f>
        <v>1</v>
      </c>
      <c r="CO89" t="b">
        <f ca="1">AND($BV89,CO$67&gt;=INDEX('Static Data'!$E$3:$X$21,$BW89,1)+0,CO$68&gt;=INDEX('Static Data'!$E$3:$X$21,$BW89,2)+0,CO$69&gt;=INDEX('Static Data'!$E$3:$X$21,$BW89,3)+0,CO$70&gt;=INDEX('Static Data'!$E$3:$X$21,$BW89,4)+0,CO$71&gt;=INDEX('Static Data'!$E$3:$X$21,$BW89,5)+0,CO$72&gt;=INDEX('Static Data'!$E$3:$X$21,$BW89,6)+0,CO$73&gt;=INDEX('Static Data'!$E$3:$X$21,$BW89,7)+0,CO$74&gt;=INDEX('Static Data'!$E$3:$X$21,$BW89,8)+0,CO$75&gt;=INDEX('Static Data'!$E$3:$X$21,$BW89,9)+0,CO$76&gt;=INDEX('Static Data'!$E$3:$X$21,$BW89,10)+0,CO$77&gt;=INDEX('Static Data'!$E$3:$X$21,$BW89,11)+0,CO$78&gt;=INDEX('Static Data'!$E$3:$X$21,$BW89,12)+0,CO$79&gt;=INDEX('Static Data'!$E$3:$X$21,$BW89,13)+0,CO$80&gt;=INDEX('Static Data'!$E$3:$X$21,$BW89,14)+0,CO$81&gt;=INDEX('Static Data'!$E$3:$X$21,$BW89,15)+0,CO$82&gt;=INDEX('Static Data'!$E$3:$X$21,$BW89,16)+0,CO$83&gt;=INDEX('Static Data'!$E$3:$X$21,$BW89,17)+0,CO$84&gt;=INDEX('Static Data'!$E$3:$X$21,$BW89,18)+0,CO$85&gt;=INDEX('Static Data'!$E$3:$X$21,$BW89,19)+0,CO$86&gt;=INDEX('Static Data'!$E$3:$X$21,$BW89,20)+0)</f>
        <v>1</v>
      </c>
      <c r="CP89" t="b">
        <f ca="1">AND($BV89,CP$67&gt;=INDEX('Static Data'!$E$3:$X$21,$BW89,1)+0,CP$68&gt;=INDEX('Static Data'!$E$3:$X$21,$BW89,2)+0,CP$69&gt;=INDEX('Static Data'!$E$3:$X$21,$BW89,3)+0,CP$70&gt;=INDEX('Static Data'!$E$3:$X$21,$BW89,4)+0,CP$71&gt;=INDEX('Static Data'!$E$3:$X$21,$BW89,5)+0,CP$72&gt;=INDEX('Static Data'!$E$3:$X$21,$BW89,6)+0,CP$73&gt;=INDEX('Static Data'!$E$3:$X$21,$BW89,7)+0,CP$74&gt;=INDEX('Static Data'!$E$3:$X$21,$BW89,8)+0,CP$75&gt;=INDEX('Static Data'!$E$3:$X$21,$BW89,9)+0,CP$76&gt;=INDEX('Static Data'!$E$3:$X$21,$BW89,10)+0,CP$77&gt;=INDEX('Static Data'!$E$3:$X$21,$BW89,11)+0,CP$78&gt;=INDEX('Static Data'!$E$3:$X$21,$BW89,12)+0,CP$79&gt;=INDEX('Static Data'!$E$3:$X$21,$BW89,13)+0,CP$80&gt;=INDEX('Static Data'!$E$3:$X$21,$BW89,14)+0,CP$81&gt;=INDEX('Static Data'!$E$3:$X$21,$BW89,15)+0,CP$82&gt;=INDEX('Static Data'!$E$3:$X$21,$BW89,16)+0,CP$83&gt;=INDEX('Static Data'!$E$3:$X$21,$BW89,17)+0,CP$84&gt;=INDEX('Static Data'!$E$3:$X$21,$BW89,18)+0,CP$85&gt;=INDEX('Static Data'!$E$3:$X$21,$BW89,19)+0,CP$86&gt;=INDEX('Static Data'!$E$3:$X$21,$BW89,20)+0)</f>
        <v>1</v>
      </c>
      <c r="CQ89" t="b">
        <f ca="1">AND($BV89,CQ$67&gt;=INDEX('Static Data'!$E$3:$X$21,$BW89,1)+0,CQ$68&gt;=INDEX('Static Data'!$E$3:$X$21,$BW89,2)+0,CQ$69&gt;=INDEX('Static Data'!$E$3:$X$21,$BW89,3)+0,CQ$70&gt;=INDEX('Static Data'!$E$3:$X$21,$BW89,4)+0,CQ$71&gt;=INDEX('Static Data'!$E$3:$X$21,$BW89,5)+0,CQ$72&gt;=INDEX('Static Data'!$E$3:$X$21,$BW89,6)+0,CQ$73&gt;=INDEX('Static Data'!$E$3:$X$21,$BW89,7)+0,CQ$74&gt;=INDEX('Static Data'!$E$3:$X$21,$BW89,8)+0,CQ$75&gt;=INDEX('Static Data'!$E$3:$X$21,$BW89,9)+0,CQ$76&gt;=INDEX('Static Data'!$E$3:$X$21,$BW89,10)+0,CQ$77&gt;=INDEX('Static Data'!$E$3:$X$21,$BW89,11)+0,CQ$78&gt;=INDEX('Static Data'!$E$3:$X$21,$BW89,12)+0,CQ$79&gt;=INDEX('Static Data'!$E$3:$X$21,$BW89,13)+0,CQ$80&gt;=INDEX('Static Data'!$E$3:$X$21,$BW89,14)+0,CQ$81&gt;=INDEX('Static Data'!$E$3:$X$21,$BW89,15)+0,CQ$82&gt;=INDEX('Static Data'!$E$3:$X$21,$BW89,16)+0,CQ$83&gt;=INDEX('Static Data'!$E$3:$X$21,$BW89,17)+0,CQ$84&gt;=INDEX('Static Data'!$E$3:$X$21,$BW89,18)+0,CQ$85&gt;=INDEX('Static Data'!$E$3:$X$21,$BW89,19)+0,CQ$86&gt;=INDEX('Static Data'!$E$3:$X$21,$BW89,20)+0)</f>
        <v>1</v>
      </c>
      <c r="CR89" t="b">
        <f ca="1">AND($BV89,CR$67&gt;=INDEX('Static Data'!$E$3:$X$21,$BW89,1)+0,CR$68&gt;=INDEX('Static Data'!$E$3:$X$21,$BW89,2)+0,CR$69&gt;=INDEX('Static Data'!$E$3:$X$21,$BW89,3)+0,CR$70&gt;=INDEX('Static Data'!$E$3:$X$21,$BW89,4)+0,CR$71&gt;=INDEX('Static Data'!$E$3:$X$21,$BW89,5)+0,CR$72&gt;=INDEX('Static Data'!$E$3:$X$21,$BW89,6)+0,CR$73&gt;=INDEX('Static Data'!$E$3:$X$21,$BW89,7)+0,CR$74&gt;=INDEX('Static Data'!$E$3:$X$21,$BW89,8)+0,CR$75&gt;=INDEX('Static Data'!$E$3:$X$21,$BW89,9)+0,CR$76&gt;=INDEX('Static Data'!$E$3:$X$21,$BW89,10)+0,CR$77&gt;=INDEX('Static Data'!$E$3:$X$21,$BW89,11)+0,CR$78&gt;=INDEX('Static Data'!$E$3:$X$21,$BW89,12)+0,CR$79&gt;=INDEX('Static Data'!$E$3:$X$21,$BW89,13)+0,CR$80&gt;=INDEX('Static Data'!$E$3:$X$21,$BW89,14)+0,CR$81&gt;=INDEX('Static Data'!$E$3:$X$21,$BW89,15)+0,CR$82&gt;=INDEX('Static Data'!$E$3:$X$21,$BW89,16)+0,CR$83&gt;=INDEX('Static Data'!$E$3:$X$21,$BW89,17)+0,CR$84&gt;=INDEX('Static Data'!$E$3:$X$21,$BW89,18)+0,CR$85&gt;=INDEX('Static Data'!$E$3:$X$21,$BW89,19)+0,CR$86&gt;=INDEX('Static Data'!$E$3:$X$21,$BW89,20)+0)</f>
        <v>1</v>
      </c>
      <c r="CS89" t="b">
        <f ca="1">AND($BV89,CS$67&gt;=INDEX('Static Data'!$E$3:$X$21,$BW89,1)+0,CS$68&gt;=INDEX('Static Data'!$E$3:$X$21,$BW89,2)+0,CS$69&gt;=INDEX('Static Data'!$E$3:$X$21,$BW89,3)+0,CS$70&gt;=INDEX('Static Data'!$E$3:$X$21,$BW89,4)+0,CS$71&gt;=INDEX('Static Data'!$E$3:$X$21,$BW89,5)+0,CS$72&gt;=INDEX('Static Data'!$E$3:$X$21,$BW89,6)+0,CS$73&gt;=INDEX('Static Data'!$E$3:$X$21,$BW89,7)+0,CS$74&gt;=INDEX('Static Data'!$E$3:$X$21,$BW89,8)+0,CS$75&gt;=INDEX('Static Data'!$E$3:$X$21,$BW89,9)+0,CS$76&gt;=INDEX('Static Data'!$E$3:$X$21,$BW89,10)+0,CS$77&gt;=INDEX('Static Data'!$E$3:$X$21,$BW89,11)+0,CS$78&gt;=INDEX('Static Data'!$E$3:$X$21,$BW89,12)+0,CS$79&gt;=INDEX('Static Data'!$E$3:$X$21,$BW89,13)+0,CS$80&gt;=INDEX('Static Data'!$E$3:$X$21,$BW89,14)+0,CS$81&gt;=INDEX('Static Data'!$E$3:$X$21,$BW89,15)+0,CS$82&gt;=INDEX('Static Data'!$E$3:$X$21,$BW89,16)+0,CS$83&gt;=INDEX('Static Data'!$E$3:$X$21,$BW89,17)+0,CS$84&gt;=INDEX('Static Data'!$E$3:$X$21,$BW89,18)+0,CS$85&gt;=INDEX('Static Data'!$E$3:$X$21,$BW89,19)+0,CS$86&gt;=INDEX('Static Data'!$E$3:$X$21,$BW89,20)+0)</f>
        <v>1</v>
      </c>
      <c r="CT89" t="b">
        <f ca="1">AND($BV89,CT$67&gt;=INDEX('Static Data'!$E$3:$X$21,$BW89,1)+0,CT$68&gt;=INDEX('Static Data'!$E$3:$X$21,$BW89,2)+0,CT$69&gt;=INDEX('Static Data'!$E$3:$X$21,$BW89,3)+0,CT$70&gt;=INDEX('Static Data'!$E$3:$X$21,$BW89,4)+0,CT$71&gt;=INDEX('Static Data'!$E$3:$X$21,$BW89,5)+0,CT$72&gt;=INDEX('Static Data'!$E$3:$X$21,$BW89,6)+0,CT$73&gt;=INDEX('Static Data'!$E$3:$X$21,$BW89,7)+0,CT$74&gt;=INDEX('Static Data'!$E$3:$X$21,$BW89,8)+0,CT$75&gt;=INDEX('Static Data'!$E$3:$X$21,$BW89,9)+0,CT$76&gt;=INDEX('Static Data'!$E$3:$X$21,$BW89,10)+0,CT$77&gt;=INDEX('Static Data'!$E$3:$X$21,$BW89,11)+0,CT$78&gt;=INDEX('Static Data'!$E$3:$X$21,$BW89,12)+0,CT$79&gt;=INDEX('Static Data'!$E$3:$X$21,$BW89,13)+0,CT$80&gt;=INDEX('Static Data'!$E$3:$X$21,$BW89,14)+0,CT$81&gt;=INDEX('Static Data'!$E$3:$X$21,$BW89,15)+0,CT$82&gt;=INDEX('Static Data'!$E$3:$X$21,$BW89,16)+0,CT$83&gt;=INDEX('Static Data'!$E$3:$X$21,$BW89,17)+0,CT$84&gt;=INDEX('Static Data'!$E$3:$X$21,$BW89,18)+0,CT$85&gt;=INDEX('Static Data'!$E$3:$X$21,$BW89,19)+0,CT$86&gt;=INDEX('Static Data'!$E$3:$X$21,$BW89,20)+0)</f>
        <v>1</v>
      </c>
      <c r="CU89" t="b">
        <f ca="1">AND($BV89,CU$67&gt;=INDEX('Static Data'!$E$3:$X$21,$BW89,1)+0,CU$68&gt;=INDEX('Static Data'!$E$3:$X$21,$BW89,2)+0,CU$69&gt;=INDEX('Static Data'!$E$3:$X$21,$BW89,3)+0,CU$70&gt;=INDEX('Static Data'!$E$3:$X$21,$BW89,4)+0,CU$71&gt;=INDEX('Static Data'!$E$3:$X$21,$BW89,5)+0,CU$72&gt;=INDEX('Static Data'!$E$3:$X$21,$BW89,6)+0,CU$73&gt;=INDEX('Static Data'!$E$3:$X$21,$BW89,7)+0,CU$74&gt;=INDEX('Static Data'!$E$3:$X$21,$BW89,8)+0,CU$75&gt;=INDEX('Static Data'!$E$3:$X$21,$BW89,9)+0,CU$76&gt;=INDEX('Static Data'!$E$3:$X$21,$BW89,10)+0,CU$77&gt;=INDEX('Static Data'!$E$3:$X$21,$BW89,11)+0,CU$78&gt;=INDEX('Static Data'!$E$3:$X$21,$BW89,12)+0,CU$79&gt;=INDEX('Static Data'!$E$3:$X$21,$BW89,13)+0,CU$80&gt;=INDEX('Static Data'!$E$3:$X$21,$BW89,14)+0,CU$81&gt;=INDEX('Static Data'!$E$3:$X$21,$BW89,15)+0,CU$82&gt;=INDEX('Static Data'!$E$3:$X$21,$BW89,16)+0,CU$83&gt;=INDEX('Static Data'!$E$3:$X$21,$BW89,17)+0,CU$84&gt;=INDEX('Static Data'!$E$3:$X$21,$BW89,18)+0,CU$85&gt;=INDEX('Static Data'!$E$3:$X$21,$BW89,19)+0,CU$86&gt;=INDEX('Static Data'!$E$3:$X$21,$BW89,20)+0)</f>
        <v>1</v>
      </c>
      <c r="CV89" t="b">
        <f ca="1">AND($BV89,CV$67&gt;=INDEX('Static Data'!$E$3:$X$21,$BW89,1)+0,CV$68&gt;=INDEX('Static Data'!$E$3:$X$21,$BW89,2)+0,CV$69&gt;=INDEX('Static Data'!$E$3:$X$21,$BW89,3)+0,CV$70&gt;=INDEX('Static Data'!$E$3:$X$21,$BW89,4)+0,CV$71&gt;=INDEX('Static Data'!$E$3:$X$21,$BW89,5)+0,CV$72&gt;=INDEX('Static Data'!$E$3:$X$21,$BW89,6)+0,CV$73&gt;=INDEX('Static Data'!$E$3:$X$21,$BW89,7)+0,CV$74&gt;=INDEX('Static Data'!$E$3:$X$21,$BW89,8)+0,CV$75&gt;=INDEX('Static Data'!$E$3:$X$21,$BW89,9)+0,CV$76&gt;=INDEX('Static Data'!$E$3:$X$21,$BW89,10)+0,CV$77&gt;=INDEX('Static Data'!$E$3:$X$21,$BW89,11)+0,CV$78&gt;=INDEX('Static Data'!$E$3:$X$21,$BW89,12)+0,CV$79&gt;=INDEX('Static Data'!$E$3:$X$21,$BW89,13)+0,CV$80&gt;=INDEX('Static Data'!$E$3:$X$21,$BW89,14)+0,CV$81&gt;=INDEX('Static Data'!$E$3:$X$21,$BW89,15)+0,CV$82&gt;=INDEX('Static Data'!$E$3:$X$21,$BW89,16)+0,CV$83&gt;=INDEX('Static Data'!$E$3:$X$21,$BW89,17)+0,CV$84&gt;=INDEX('Static Data'!$E$3:$X$21,$BW89,18)+0,CV$85&gt;=INDEX('Static Data'!$E$3:$X$21,$BW89,19)+0,CV$86&gt;=INDEX('Static Data'!$E$3:$X$21,$BW89,20)+0)</f>
        <v>1</v>
      </c>
      <c r="CW89" t="b">
        <f ca="1">AND($BV89,CW$67&gt;=INDEX('Static Data'!$E$3:$X$21,$BW89,1)+0,CW$68&gt;=INDEX('Static Data'!$E$3:$X$21,$BW89,2)+0,CW$69&gt;=INDEX('Static Data'!$E$3:$X$21,$BW89,3)+0,CW$70&gt;=INDEX('Static Data'!$E$3:$X$21,$BW89,4)+0,CW$71&gt;=INDEX('Static Data'!$E$3:$X$21,$BW89,5)+0,CW$72&gt;=INDEX('Static Data'!$E$3:$X$21,$BW89,6)+0,CW$73&gt;=INDEX('Static Data'!$E$3:$X$21,$BW89,7)+0,CW$74&gt;=INDEX('Static Data'!$E$3:$X$21,$BW89,8)+0,CW$75&gt;=INDEX('Static Data'!$E$3:$X$21,$BW89,9)+0,CW$76&gt;=INDEX('Static Data'!$E$3:$X$21,$BW89,10)+0,CW$77&gt;=INDEX('Static Data'!$E$3:$X$21,$BW89,11)+0,CW$78&gt;=INDEX('Static Data'!$E$3:$X$21,$BW89,12)+0,CW$79&gt;=INDEX('Static Data'!$E$3:$X$21,$BW89,13)+0,CW$80&gt;=INDEX('Static Data'!$E$3:$X$21,$BW89,14)+0,CW$81&gt;=INDEX('Static Data'!$E$3:$X$21,$BW89,15)+0,CW$82&gt;=INDEX('Static Data'!$E$3:$X$21,$BW89,16)+0,CW$83&gt;=INDEX('Static Data'!$E$3:$X$21,$BW89,17)+0,CW$84&gt;=INDEX('Static Data'!$E$3:$X$21,$BW89,18)+0,CW$85&gt;=INDEX('Static Data'!$E$3:$X$21,$BW89,19)+0,CW$86&gt;=INDEX('Static Data'!$E$3:$X$21,$BW89,20)+0)</f>
        <v>1</v>
      </c>
      <c r="CX89" t="b">
        <f ca="1">AND($BV89,CX$67&gt;=INDEX('Static Data'!$E$3:$X$21,$BW89,1)+0,CX$68&gt;=INDEX('Static Data'!$E$3:$X$21,$BW89,2)+0,CX$69&gt;=INDEX('Static Data'!$E$3:$X$21,$BW89,3)+0,CX$70&gt;=INDEX('Static Data'!$E$3:$X$21,$BW89,4)+0,CX$71&gt;=INDEX('Static Data'!$E$3:$X$21,$BW89,5)+0,CX$72&gt;=INDEX('Static Data'!$E$3:$X$21,$BW89,6)+0,CX$73&gt;=INDEX('Static Data'!$E$3:$X$21,$BW89,7)+0,CX$74&gt;=INDEX('Static Data'!$E$3:$X$21,$BW89,8)+0,CX$75&gt;=INDEX('Static Data'!$E$3:$X$21,$BW89,9)+0,CX$76&gt;=INDEX('Static Data'!$E$3:$X$21,$BW89,10)+0,CX$77&gt;=INDEX('Static Data'!$E$3:$X$21,$BW89,11)+0,CX$78&gt;=INDEX('Static Data'!$E$3:$X$21,$BW89,12)+0,CX$79&gt;=INDEX('Static Data'!$E$3:$X$21,$BW89,13)+0,CX$80&gt;=INDEX('Static Data'!$E$3:$X$21,$BW89,14)+0,CX$81&gt;=INDEX('Static Data'!$E$3:$X$21,$BW89,15)+0,CX$82&gt;=INDEX('Static Data'!$E$3:$X$21,$BW89,16)+0,CX$83&gt;=INDEX('Static Data'!$E$3:$X$21,$BW89,17)+0,CX$84&gt;=INDEX('Static Data'!$E$3:$X$21,$BW89,18)+0,CX$85&gt;=INDEX('Static Data'!$E$3:$X$21,$BW89,19)+0,CX$86&gt;=INDEX('Static Data'!$E$3:$X$21,$BW89,20)+0)</f>
        <v>1</v>
      </c>
      <c r="CY89" t="b">
        <f ca="1">AND($BV89,CY$67&gt;=INDEX('Static Data'!$E$3:$X$21,$BW89,1)+0,CY$68&gt;=INDEX('Static Data'!$E$3:$X$21,$BW89,2)+0,CY$69&gt;=INDEX('Static Data'!$E$3:$X$21,$BW89,3)+0,CY$70&gt;=INDEX('Static Data'!$E$3:$X$21,$BW89,4)+0,CY$71&gt;=INDEX('Static Data'!$E$3:$X$21,$BW89,5)+0,CY$72&gt;=INDEX('Static Data'!$E$3:$X$21,$BW89,6)+0,CY$73&gt;=INDEX('Static Data'!$E$3:$X$21,$BW89,7)+0,CY$74&gt;=INDEX('Static Data'!$E$3:$X$21,$BW89,8)+0,CY$75&gt;=INDEX('Static Data'!$E$3:$X$21,$BW89,9)+0,CY$76&gt;=INDEX('Static Data'!$E$3:$X$21,$BW89,10)+0,CY$77&gt;=INDEX('Static Data'!$E$3:$X$21,$BW89,11)+0,CY$78&gt;=INDEX('Static Data'!$E$3:$X$21,$BW89,12)+0,CY$79&gt;=INDEX('Static Data'!$E$3:$X$21,$BW89,13)+0,CY$80&gt;=INDEX('Static Data'!$E$3:$X$21,$BW89,14)+0,CY$81&gt;=INDEX('Static Data'!$E$3:$X$21,$BW89,15)+0,CY$82&gt;=INDEX('Static Data'!$E$3:$X$21,$BW89,16)+0,CY$83&gt;=INDEX('Static Data'!$E$3:$X$21,$BW89,17)+0,CY$84&gt;=INDEX('Static Data'!$E$3:$X$21,$BW89,18)+0,CY$85&gt;=INDEX('Static Data'!$E$3:$X$21,$BW89,19)+0,CY$86&gt;=INDEX('Static Data'!$E$3:$X$21,$BW89,20)+0)</f>
        <v>1</v>
      </c>
      <c r="CZ89" t="b">
        <f ca="1">AND($BV89,CZ$67&gt;=INDEX('Static Data'!$E$3:$X$21,$BW89,1)+0,CZ$68&gt;=INDEX('Static Data'!$E$3:$X$21,$BW89,2)+0,CZ$69&gt;=INDEX('Static Data'!$E$3:$X$21,$BW89,3)+0,CZ$70&gt;=INDEX('Static Data'!$E$3:$X$21,$BW89,4)+0,CZ$71&gt;=INDEX('Static Data'!$E$3:$X$21,$BW89,5)+0,CZ$72&gt;=INDEX('Static Data'!$E$3:$X$21,$BW89,6)+0,CZ$73&gt;=INDEX('Static Data'!$E$3:$X$21,$BW89,7)+0,CZ$74&gt;=INDEX('Static Data'!$E$3:$X$21,$BW89,8)+0,CZ$75&gt;=INDEX('Static Data'!$E$3:$X$21,$BW89,9)+0,CZ$76&gt;=INDEX('Static Data'!$E$3:$X$21,$BW89,10)+0,CZ$77&gt;=INDEX('Static Data'!$E$3:$X$21,$BW89,11)+0,CZ$78&gt;=INDEX('Static Data'!$E$3:$X$21,$BW89,12)+0,CZ$79&gt;=INDEX('Static Data'!$E$3:$X$21,$BW89,13)+0,CZ$80&gt;=INDEX('Static Data'!$E$3:$X$21,$BW89,14)+0,CZ$81&gt;=INDEX('Static Data'!$E$3:$X$21,$BW89,15)+0,CZ$82&gt;=INDEX('Static Data'!$E$3:$X$21,$BW89,16)+0,CZ$83&gt;=INDEX('Static Data'!$E$3:$X$21,$BW89,17)+0,CZ$84&gt;=INDEX('Static Data'!$E$3:$X$21,$BW89,18)+0,CZ$85&gt;=INDEX('Static Data'!$E$3:$X$21,$BW89,19)+0,CZ$86&gt;=INDEX('Static Data'!$E$3:$X$21,$BW89,20)+0)</f>
        <v>1</v>
      </c>
      <c r="DA89" t="b">
        <f ca="1">AND($BV89,DA$67&gt;=INDEX('Static Data'!$E$3:$X$21,$BW89,1)+0,DA$68&gt;=INDEX('Static Data'!$E$3:$X$21,$BW89,2)+0,DA$69&gt;=INDEX('Static Data'!$E$3:$X$21,$BW89,3)+0,DA$70&gt;=INDEX('Static Data'!$E$3:$X$21,$BW89,4)+0,DA$71&gt;=INDEX('Static Data'!$E$3:$X$21,$BW89,5)+0,DA$72&gt;=INDEX('Static Data'!$E$3:$X$21,$BW89,6)+0,DA$73&gt;=INDEX('Static Data'!$E$3:$X$21,$BW89,7)+0,DA$74&gt;=INDEX('Static Data'!$E$3:$X$21,$BW89,8)+0,DA$75&gt;=INDEX('Static Data'!$E$3:$X$21,$BW89,9)+0,DA$76&gt;=INDEX('Static Data'!$E$3:$X$21,$BW89,10)+0,DA$77&gt;=INDEX('Static Data'!$E$3:$X$21,$BW89,11)+0,DA$78&gt;=INDEX('Static Data'!$E$3:$X$21,$BW89,12)+0,DA$79&gt;=INDEX('Static Data'!$E$3:$X$21,$BW89,13)+0,DA$80&gt;=INDEX('Static Data'!$E$3:$X$21,$BW89,14)+0,DA$81&gt;=INDEX('Static Data'!$E$3:$X$21,$BW89,15)+0,DA$82&gt;=INDEX('Static Data'!$E$3:$X$21,$BW89,16)+0,DA$83&gt;=INDEX('Static Data'!$E$3:$X$21,$BW89,17)+0,DA$84&gt;=INDEX('Static Data'!$E$3:$X$21,$BW89,18)+0,DA$85&gt;=INDEX('Static Data'!$E$3:$X$21,$BW89,19)+0,DA$86&gt;=INDEX('Static Data'!$E$3:$X$21,$BW89,20)+0)</f>
        <v>1</v>
      </c>
      <c r="DB89" t="b">
        <f ca="1">AND($BV89,DB$67&gt;=INDEX('Static Data'!$E$3:$X$21,$BW89,1)+0,DB$68&gt;=INDEX('Static Data'!$E$3:$X$21,$BW89,2)+0,DB$69&gt;=INDEX('Static Data'!$E$3:$X$21,$BW89,3)+0,DB$70&gt;=INDEX('Static Data'!$E$3:$X$21,$BW89,4)+0,DB$71&gt;=INDEX('Static Data'!$E$3:$X$21,$BW89,5)+0,DB$72&gt;=INDEX('Static Data'!$E$3:$X$21,$BW89,6)+0,DB$73&gt;=INDEX('Static Data'!$E$3:$X$21,$BW89,7)+0,DB$74&gt;=INDEX('Static Data'!$E$3:$X$21,$BW89,8)+0,DB$75&gt;=INDEX('Static Data'!$E$3:$X$21,$BW89,9)+0,DB$76&gt;=INDEX('Static Data'!$E$3:$X$21,$BW89,10)+0,DB$77&gt;=INDEX('Static Data'!$E$3:$X$21,$BW89,11)+0,DB$78&gt;=INDEX('Static Data'!$E$3:$X$21,$BW89,12)+0,DB$79&gt;=INDEX('Static Data'!$E$3:$X$21,$BW89,13)+0,DB$80&gt;=INDEX('Static Data'!$E$3:$X$21,$BW89,14)+0,DB$81&gt;=INDEX('Static Data'!$E$3:$X$21,$BW89,15)+0,DB$82&gt;=INDEX('Static Data'!$E$3:$X$21,$BW89,16)+0,DB$83&gt;=INDEX('Static Data'!$E$3:$X$21,$BW89,17)+0,DB$84&gt;=INDEX('Static Data'!$E$3:$X$21,$BW89,18)+0,DB$85&gt;=INDEX('Static Data'!$E$3:$X$21,$BW89,19)+0,DB$86&gt;=INDEX('Static Data'!$E$3:$X$21,$BW89,20)+0)</f>
        <v>1</v>
      </c>
      <c r="DC89" t="b">
        <f ca="1">AND($BV89,DC$67&gt;=INDEX('Static Data'!$E$3:$X$21,$BW89,1)+0,DC$68&gt;=INDEX('Static Data'!$E$3:$X$21,$BW89,2)+0,DC$69&gt;=INDEX('Static Data'!$E$3:$X$21,$BW89,3)+0,DC$70&gt;=INDEX('Static Data'!$E$3:$X$21,$BW89,4)+0,DC$71&gt;=INDEX('Static Data'!$E$3:$X$21,$BW89,5)+0,DC$72&gt;=INDEX('Static Data'!$E$3:$X$21,$BW89,6)+0,DC$73&gt;=INDEX('Static Data'!$E$3:$X$21,$BW89,7)+0,DC$74&gt;=INDEX('Static Data'!$E$3:$X$21,$BW89,8)+0,DC$75&gt;=INDEX('Static Data'!$E$3:$X$21,$BW89,9)+0,DC$76&gt;=INDEX('Static Data'!$E$3:$X$21,$BW89,10)+0,DC$77&gt;=INDEX('Static Data'!$E$3:$X$21,$BW89,11)+0,DC$78&gt;=INDEX('Static Data'!$E$3:$X$21,$BW89,12)+0,DC$79&gt;=INDEX('Static Data'!$E$3:$X$21,$BW89,13)+0,DC$80&gt;=INDEX('Static Data'!$E$3:$X$21,$BW89,14)+0,DC$81&gt;=INDEX('Static Data'!$E$3:$X$21,$BW89,15)+0,DC$82&gt;=INDEX('Static Data'!$E$3:$X$21,$BW89,16)+0,DC$83&gt;=INDEX('Static Data'!$E$3:$X$21,$BW89,17)+0,DC$84&gt;=INDEX('Static Data'!$E$3:$X$21,$BW89,18)+0,DC$85&gt;=INDEX('Static Data'!$E$3:$X$21,$BW89,19)+0,DC$86&gt;=INDEX('Static Data'!$E$3:$X$21,$BW89,20)+0)</f>
        <v>1</v>
      </c>
      <c r="DD89" t="b">
        <f ca="1">AND($BV89,DD$67&gt;=INDEX('Static Data'!$E$3:$X$21,$BW89,1)+0,DD$68&gt;=INDEX('Static Data'!$E$3:$X$21,$BW89,2)+0,DD$69&gt;=INDEX('Static Data'!$E$3:$X$21,$BW89,3)+0,DD$70&gt;=INDEX('Static Data'!$E$3:$X$21,$BW89,4)+0,DD$71&gt;=INDEX('Static Data'!$E$3:$X$21,$BW89,5)+0,DD$72&gt;=INDEX('Static Data'!$E$3:$X$21,$BW89,6)+0,DD$73&gt;=INDEX('Static Data'!$E$3:$X$21,$BW89,7)+0,DD$74&gt;=INDEX('Static Data'!$E$3:$X$21,$BW89,8)+0,DD$75&gt;=INDEX('Static Data'!$E$3:$X$21,$BW89,9)+0,DD$76&gt;=INDEX('Static Data'!$E$3:$X$21,$BW89,10)+0,DD$77&gt;=INDEX('Static Data'!$E$3:$X$21,$BW89,11)+0,DD$78&gt;=INDEX('Static Data'!$E$3:$X$21,$BW89,12)+0,DD$79&gt;=INDEX('Static Data'!$E$3:$X$21,$BW89,13)+0,DD$80&gt;=INDEX('Static Data'!$E$3:$X$21,$BW89,14)+0,DD$81&gt;=INDEX('Static Data'!$E$3:$X$21,$BW89,15)+0,DD$82&gt;=INDEX('Static Data'!$E$3:$X$21,$BW89,16)+0,DD$83&gt;=INDEX('Static Data'!$E$3:$X$21,$BW89,17)+0,DD$84&gt;=INDEX('Static Data'!$E$3:$X$21,$BW89,18)+0,DD$85&gt;=INDEX('Static Data'!$E$3:$X$21,$BW89,19)+0,DD$86&gt;=INDEX('Static Data'!$E$3:$X$21,$BW89,20)+0)</f>
        <v>1</v>
      </c>
      <c r="DE89" t="b">
        <f ca="1">AND($BV89,DE$67&gt;=INDEX('Static Data'!$E$3:$X$21,$BW89,1)+0,DE$68&gt;=INDEX('Static Data'!$E$3:$X$21,$BW89,2)+0,DE$69&gt;=INDEX('Static Data'!$E$3:$X$21,$BW89,3)+0,DE$70&gt;=INDEX('Static Data'!$E$3:$X$21,$BW89,4)+0,DE$71&gt;=INDEX('Static Data'!$E$3:$X$21,$BW89,5)+0,DE$72&gt;=INDEX('Static Data'!$E$3:$X$21,$BW89,6)+0,DE$73&gt;=INDEX('Static Data'!$E$3:$X$21,$BW89,7)+0,DE$74&gt;=INDEX('Static Data'!$E$3:$X$21,$BW89,8)+0,DE$75&gt;=INDEX('Static Data'!$E$3:$X$21,$BW89,9)+0,DE$76&gt;=INDEX('Static Data'!$E$3:$X$21,$BW89,10)+0,DE$77&gt;=INDEX('Static Data'!$E$3:$X$21,$BW89,11)+0,DE$78&gt;=INDEX('Static Data'!$E$3:$X$21,$BW89,12)+0,DE$79&gt;=INDEX('Static Data'!$E$3:$X$21,$BW89,13)+0,DE$80&gt;=INDEX('Static Data'!$E$3:$X$21,$BW89,14)+0,DE$81&gt;=INDEX('Static Data'!$E$3:$X$21,$BW89,15)+0,DE$82&gt;=INDEX('Static Data'!$E$3:$X$21,$BW89,16)+0,DE$83&gt;=INDEX('Static Data'!$E$3:$X$21,$BW89,17)+0,DE$84&gt;=INDEX('Static Data'!$E$3:$X$21,$BW89,18)+0,DE$85&gt;=INDEX('Static Data'!$E$3:$X$21,$BW89,19)+0,DE$86&gt;=INDEX('Static Data'!$E$3:$X$21,$BW89,20)+0)</f>
        <v>1</v>
      </c>
      <c r="DF89" t="b">
        <f ca="1">AND($BV89,DF$67&gt;=INDEX('Static Data'!$E$3:$X$21,$BW89,1)+0,DF$68&gt;=INDEX('Static Data'!$E$3:$X$21,$BW89,2)+0,DF$69&gt;=INDEX('Static Data'!$E$3:$X$21,$BW89,3)+0,DF$70&gt;=INDEX('Static Data'!$E$3:$X$21,$BW89,4)+0,DF$71&gt;=INDEX('Static Data'!$E$3:$X$21,$BW89,5)+0,DF$72&gt;=INDEX('Static Data'!$E$3:$X$21,$BW89,6)+0,DF$73&gt;=INDEX('Static Data'!$E$3:$X$21,$BW89,7)+0,DF$74&gt;=INDEX('Static Data'!$E$3:$X$21,$BW89,8)+0,DF$75&gt;=INDEX('Static Data'!$E$3:$X$21,$BW89,9)+0,DF$76&gt;=INDEX('Static Data'!$E$3:$X$21,$BW89,10)+0,DF$77&gt;=INDEX('Static Data'!$E$3:$X$21,$BW89,11)+0,DF$78&gt;=INDEX('Static Data'!$E$3:$X$21,$BW89,12)+0,DF$79&gt;=INDEX('Static Data'!$E$3:$X$21,$BW89,13)+0,DF$80&gt;=INDEX('Static Data'!$E$3:$X$21,$BW89,14)+0,DF$81&gt;=INDEX('Static Data'!$E$3:$X$21,$BW89,15)+0,DF$82&gt;=INDEX('Static Data'!$E$3:$X$21,$BW89,16)+0,DF$83&gt;=INDEX('Static Data'!$E$3:$X$21,$BW89,17)+0,DF$84&gt;=INDEX('Static Data'!$E$3:$X$21,$BW89,18)+0,DF$85&gt;=INDEX('Static Data'!$E$3:$X$21,$BW89,19)+0,DF$86&gt;=INDEX('Static Data'!$E$3:$X$21,$BW89,20)+0)</f>
        <v>1</v>
      </c>
      <c r="DG89" t="b">
        <f ca="1">AND($BV89,DG$67&gt;=INDEX('Static Data'!$E$3:$X$21,$BW89,1)+0,DG$68&gt;=INDEX('Static Data'!$E$3:$X$21,$BW89,2)+0,DG$69&gt;=INDEX('Static Data'!$E$3:$X$21,$BW89,3)+0,DG$70&gt;=INDEX('Static Data'!$E$3:$X$21,$BW89,4)+0,DG$71&gt;=INDEX('Static Data'!$E$3:$X$21,$BW89,5)+0,DG$72&gt;=INDEX('Static Data'!$E$3:$X$21,$BW89,6)+0,DG$73&gt;=INDEX('Static Data'!$E$3:$X$21,$BW89,7)+0,DG$74&gt;=INDEX('Static Data'!$E$3:$X$21,$BW89,8)+0,DG$75&gt;=INDEX('Static Data'!$E$3:$X$21,$BW89,9)+0,DG$76&gt;=INDEX('Static Data'!$E$3:$X$21,$BW89,10)+0,DG$77&gt;=INDEX('Static Data'!$E$3:$X$21,$BW89,11)+0,DG$78&gt;=INDEX('Static Data'!$E$3:$X$21,$BW89,12)+0,DG$79&gt;=INDEX('Static Data'!$E$3:$X$21,$BW89,13)+0,DG$80&gt;=INDEX('Static Data'!$E$3:$X$21,$BW89,14)+0,DG$81&gt;=INDEX('Static Data'!$E$3:$X$21,$BW89,15)+0,DG$82&gt;=INDEX('Static Data'!$E$3:$X$21,$BW89,16)+0,DG$83&gt;=INDEX('Static Data'!$E$3:$X$21,$BW89,17)+0,DG$84&gt;=INDEX('Static Data'!$E$3:$X$21,$BW89,18)+0,DG$85&gt;=INDEX('Static Data'!$E$3:$X$21,$BW89,19)+0,DG$86&gt;=INDEX('Static Data'!$E$3:$X$21,$BW89,20)+0)</f>
        <v>1</v>
      </c>
      <c r="DH89" t="b">
        <f ca="1">AND($BV89,DH$67&gt;=INDEX('Static Data'!$E$3:$X$21,$BW89,1)+0,DH$68&gt;=INDEX('Static Data'!$E$3:$X$21,$BW89,2)+0,DH$69&gt;=INDEX('Static Data'!$E$3:$X$21,$BW89,3)+0,DH$70&gt;=INDEX('Static Data'!$E$3:$X$21,$BW89,4)+0,DH$71&gt;=INDEX('Static Data'!$E$3:$X$21,$BW89,5)+0,DH$72&gt;=INDEX('Static Data'!$E$3:$X$21,$BW89,6)+0,DH$73&gt;=INDEX('Static Data'!$E$3:$X$21,$BW89,7)+0,DH$74&gt;=INDEX('Static Data'!$E$3:$X$21,$BW89,8)+0,DH$75&gt;=INDEX('Static Data'!$E$3:$X$21,$BW89,9)+0,DH$76&gt;=INDEX('Static Data'!$E$3:$X$21,$BW89,10)+0,DH$77&gt;=INDEX('Static Data'!$E$3:$X$21,$BW89,11)+0,DH$78&gt;=INDEX('Static Data'!$E$3:$X$21,$BW89,12)+0,DH$79&gt;=INDEX('Static Data'!$E$3:$X$21,$BW89,13)+0,DH$80&gt;=INDEX('Static Data'!$E$3:$X$21,$BW89,14)+0,DH$81&gt;=INDEX('Static Data'!$E$3:$X$21,$BW89,15)+0,DH$82&gt;=INDEX('Static Data'!$E$3:$X$21,$BW89,16)+0,DH$83&gt;=INDEX('Static Data'!$E$3:$X$21,$BW89,17)+0,DH$84&gt;=INDEX('Static Data'!$E$3:$X$21,$BW89,18)+0,DH$85&gt;=INDEX('Static Data'!$E$3:$X$21,$BW89,19)+0,DH$86&gt;=INDEX('Static Data'!$E$3:$X$21,$BW89,20)+0)</f>
        <v>1</v>
      </c>
      <c r="DI89" t="b">
        <f ca="1">AND($BV89,DI$67&gt;=INDEX('Static Data'!$E$3:$X$21,$BW89,1)+0,DI$68&gt;=INDEX('Static Data'!$E$3:$X$21,$BW89,2)+0,DI$69&gt;=INDEX('Static Data'!$E$3:$X$21,$BW89,3)+0,DI$70&gt;=INDEX('Static Data'!$E$3:$X$21,$BW89,4)+0,DI$71&gt;=INDEX('Static Data'!$E$3:$X$21,$BW89,5)+0,DI$72&gt;=INDEX('Static Data'!$E$3:$X$21,$BW89,6)+0,DI$73&gt;=INDEX('Static Data'!$E$3:$X$21,$BW89,7)+0,DI$74&gt;=INDEX('Static Data'!$E$3:$X$21,$BW89,8)+0,DI$75&gt;=INDEX('Static Data'!$E$3:$X$21,$BW89,9)+0,DI$76&gt;=INDEX('Static Data'!$E$3:$X$21,$BW89,10)+0,DI$77&gt;=INDEX('Static Data'!$E$3:$X$21,$BW89,11)+0,DI$78&gt;=INDEX('Static Data'!$E$3:$X$21,$BW89,12)+0,DI$79&gt;=INDEX('Static Data'!$E$3:$X$21,$BW89,13)+0,DI$80&gt;=INDEX('Static Data'!$E$3:$X$21,$BW89,14)+0,DI$81&gt;=INDEX('Static Data'!$E$3:$X$21,$BW89,15)+0,DI$82&gt;=INDEX('Static Data'!$E$3:$X$21,$BW89,16)+0,DI$83&gt;=INDEX('Static Data'!$E$3:$X$21,$BW89,17)+0,DI$84&gt;=INDEX('Static Data'!$E$3:$X$21,$BW89,18)+0,DI$85&gt;=INDEX('Static Data'!$E$3:$X$21,$BW89,19)+0,DI$86&gt;=INDEX('Static Data'!$E$3:$X$21,$BW89,20)+0)</f>
        <v>1</v>
      </c>
      <c r="DJ89" t="b">
        <f ca="1">AND($BV89,DJ$67&gt;=INDEX('Static Data'!$E$3:$X$21,$BW89,1)+0,DJ$68&gt;=INDEX('Static Data'!$E$3:$X$21,$BW89,2)+0,DJ$69&gt;=INDEX('Static Data'!$E$3:$X$21,$BW89,3)+0,DJ$70&gt;=INDEX('Static Data'!$E$3:$X$21,$BW89,4)+0,DJ$71&gt;=INDEX('Static Data'!$E$3:$X$21,$BW89,5)+0,DJ$72&gt;=INDEX('Static Data'!$E$3:$X$21,$BW89,6)+0,DJ$73&gt;=INDEX('Static Data'!$E$3:$X$21,$BW89,7)+0,DJ$74&gt;=INDEX('Static Data'!$E$3:$X$21,$BW89,8)+0,DJ$75&gt;=INDEX('Static Data'!$E$3:$X$21,$BW89,9)+0,DJ$76&gt;=INDEX('Static Data'!$E$3:$X$21,$BW89,10)+0,DJ$77&gt;=INDEX('Static Data'!$E$3:$X$21,$BW89,11)+0,DJ$78&gt;=INDEX('Static Data'!$E$3:$X$21,$BW89,12)+0,DJ$79&gt;=INDEX('Static Data'!$E$3:$X$21,$BW89,13)+0,DJ$80&gt;=INDEX('Static Data'!$E$3:$X$21,$BW89,14)+0,DJ$81&gt;=INDEX('Static Data'!$E$3:$X$21,$BW89,15)+0,DJ$82&gt;=INDEX('Static Data'!$E$3:$X$21,$BW89,16)+0,DJ$83&gt;=INDEX('Static Data'!$E$3:$X$21,$BW89,17)+0,DJ$84&gt;=INDEX('Static Data'!$E$3:$X$21,$BW89,18)+0,DJ$85&gt;=INDEX('Static Data'!$E$3:$X$21,$BW89,19)+0,DJ$86&gt;=INDEX('Static Data'!$E$3:$X$21,$BW89,20)+0)</f>
        <v>1</v>
      </c>
      <c r="DK89" t="b">
        <f ca="1">AND($BV89,DK$67&gt;=INDEX('Static Data'!$E$3:$X$21,$BW89,1)+0,DK$68&gt;=INDEX('Static Data'!$E$3:$X$21,$BW89,2)+0,DK$69&gt;=INDEX('Static Data'!$E$3:$X$21,$BW89,3)+0,DK$70&gt;=INDEX('Static Data'!$E$3:$X$21,$BW89,4)+0,DK$71&gt;=INDEX('Static Data'!$E$3:$X$21,$BW89,5)+0,DK$72&gt;=INDEX('Static Data'!$E$3:$X$21,$BW89,6)+0,DK$73&gt;=INDEX('Static Data'!$E$3:$X$21,$BW89,7)+0,DK$74&gt;=INDEX('Static Data'!$E$3:$X$21,$BW89,8)+0,DK$75&gt;=INDEX('Static Data'!$E$3:$X$21,$BW89,9)+0,DK$76&gt;=INDEX('Static Data'!$E$3:$X$21,$BW89,10)+0,DK$77&gt;=INDEX('Static Data'!$E$3:$X$21,$BW89,11)+0,DK$78&gt;=INDEX('Static Data'!$E$3:$X$21,$BW89,12)+0,DK$79&gt;=INDEX('Static Data'!$E$3:$X$21,$BW89,13)+0,DK$80&gt;=INDEX('Static Data'!$E$3:$X$21,$BW89,14)+0,DK$81&gt;=INDEX('Static Data'!$E$3:$X$21,$BW89,15)+0,DK$82&gt;=INDEX('Static Data'!$E$3:$X$21,$BW89,16)+0,DK$83&gt;=INDEX('Static Data'!$E$3:$X$21,$BW89,17)+0,DK$84&gt;=INDEX('Static Data'!$E$3:$X$21,$BW89,18)+0,DK$85&gt;=INDEX('Static Data'!$E$3:$X$21,$BW89,19)+0,DK$86&gt;=INDEX('Static Data'!$E$3:$X$21,$BW89,20)+0)</f>
        <v>1</v>
      </c>
      <c r="DL89" t="b">
        <f ca="1">AND($BV89,DL$67&gt;=INDEX('Static Data'!$E$3:$X$21,$BW89,1)+0,DL$68&gt;=INDEX('Static Data'!$E$3:$X$21,$BW89,2)+0,DL$69&gt;=INDEX('Static Data'!$E$3:$X$21,$BW89,3)+0,DL$70&gt;=INDEX('Static Data'!$E$3:$X$21,$BW89,4)+0,DL$71&gt;=INDEX('Static Data'!$E$3:$X$21,$BW89,5)+0,DL$72&gt;=INDEX('Static Data'!$E$3:$X$21,$BW89,6)+0,DL$73&gt;=INDEX('Static Data'!$E$3:$X$21,$BW89,7)+0,DL$74&gt;=INDEX('Static Data'!$E$3:$X$21,$BW89,8)+0,DL$75&gt;=INDEX('Static Data'!$E$3:$X$21,$BW89,9)+0,DL$76&gt;=INDEX('Static Data'!$E$3:$X$21,$BW89,10)+0,DL$77&gt;=INDEX('Static Data'!$E$3:$X$21,$BW89,11)+0,DL$78&gt;=INDEX('Static Data'!$E$3:$X$21,$BW89,12)+0,DL$79&gt;=INDEX('Static Data'!$E$3:$X$21,$BW89,13)+0,DL$80&gt;=INDEX('Static Data'!$E$3:$X$21,$BW89,14)+0,DL$81&gt;=INDEX('Static Data'!$E$3:$X$21,$BW89,15)+0,DL$82&gt;=INDEX('Static Data'!$E$3:$X$21,$BW89,16)+0,DL$83&gt;=INDEX('Static Data'!$E$3:$X$21,$BW89,17)+0,DL$84&gt;=INDEX('Static Data'!$E$3:$X$21,$BW89,18)+0,DL$85&gt;=INDEX('Static Data'!$E$3:$X$21,$BW89,19)+0,DL$86&gt;=INDEX('Static Data'!$E$3:$X$21,$BW89,20)+0)</f>
        <v>1</v>
      </c>
      <c r="DM89" t="b">
        <f ca="1">AND($BV89,DM$67&gt;=INDEX('Static Data'!$E$3:$X$21,$BW89,1)+0,DM$68&gt;=INDEX('Static Data'!$E$3:$X$21,$BW89,2)+0,DM$69&gt;=INDEX('Static Data'!$E$3:$X$21,$BW89,3)+0,DM$70&gt;=INDEX('Static Data'!$E$3:$X$21,$BW89,4)+0,DM$71&gt;=INDEX('Static Data'!$E$3:$X$21,$BW89,5)+0,DM$72&gt;=INDEX('Static Data'!$E$3:$X$21,$BW89,6)+0,DM$73&gt;=INDEX('Static Data'!$E$3:$X$21,$BW89,7)+0,DM$74&gt;=INDEX('Static Data'!$E$3:$X$21,$BW89,8)+0,DM$75&gt;=INDEX('Static Data'!$E$3:$X$21,$BW89,9)+0,DM$76&gt;=INDEX('Static Data'!$E$3:$X$21,$BW89,10)+0,DM$77&gt;=INDEX('Static Data'!$E$3:$X$21,$BW89,11)+0,DM$78&gt;=INDEX('Static Data'!$E$3:$X$21,$BW89,12)+0,DM$79&gt;=INDEX('Static Data'!$E$3:$X$21,$BW89,13)+0,DM$80&gt;=INDEX('Static Data'!$E$3:$X$21,$BW89,14)+0,DM$81&gt;=INDEX('Static Data'!$E$3:$X$21,$BW89,15)+0,DM$82&gt;=INDEX('Static Data'!$E$3:$X$21,$BW89,16)+0,DM$83&gt;=INDEX('Static Data'!$E$3:$X$21,$BW89,17)+0,DM$84&gt;=INDEX('Static Data'!$E$3:$X$21,$BW89,18)+0,DM$85&gt;=INDEX('Static Data'!$E$3:$X$21,$BW89,19)+0,DM$86&gt;=INDEX('Static Data'!$E$3:$X$21,$BW89,20)+0)</f>
        <v>1</v>
      </c>
      <c r="DN89" t="b">
        <f ca="1">AND($BV89,DN$67&gt;=INDEX('Static Data'!$E$3:$X$21,$BW89,1)+0,DN$68&gt;=INDEX('Static Data'!$E$3:$X$21,$BW89,2)+0,DN$69&gt;=INDEX('Static Data'!$E$3:$X$21,$BW89,3)+0,DN$70&gt;=INDEX('Static Data'!$E$3:$X$21,$BW89,4)+0,DN$71&gt;=INDEX('Static Data'!$E$3:$X$21,$BW89,5)+0,DN$72&gt;=INDEX('Static Data'!$E$3:$X$21,$BW89,6)+0,DN$73&gt;=INDEX('Static Data'!$E$3:$X$21,$BW89,7)+0,DN$74&gt;=INDEX('Static Data'!$E$3:$X$21,$BW89,8)+0,DN$75&gt;=INDEX('Static Data'!$E$3:$X$21,$BW89,9)+0,DN$76&gt;=INDEX('Static Data'!$E$3:$X$21,$BW89,10)+0,DN$77&gt;=INDEX('Static Data'!$E$3:$X$21,$BW89,11)+0,DN$78&gt;=INDEX('Static Data'!$E$3:$X$21,$BW89,12)+0,DN$79&gt;=INDEX('Static Data'!$E$3:$X$21,$BW89,13)+0,DN$80&gt;=INDEX('Static Data'!$E$3:$X$21,$BW89,14)+0,DN$81&gt;=INDEX('Static Data'!$E$3:$X$21,$BW89,15)+0,DN$82&gt;=INDEX('Static Data'!$E$3:$X$21,$BW89,16)+0,DN$83&gt;=INDEX('Static Data'!$E$3:$X$21,$BW89,17)+0,DN$84&gt;=INDEX('Static Data'!$E$3:$X$21,$BW89,18)+0,DN$85&gt;=INDEX('Static Data'!$E$3:$X$21,$BW89,19)+0,DN$86&gt;=INDEX('Static Data'!$E$3:$X$21,$BW89,20)+0)</f>
        <v>1</v>
      </c>
      <c r="DO89" t="b">
        <f ca="1">AND($BV89,DO$67&gt;=INDEX('Static Data'!$E$3:$X$21,$BW89,1)+0,DO$68&gt;=INDEX('Static Data'!$E$3:$X$21,$BW89,2)+0,DO$69&gt;=INDEX('Static Data'!$E$3:$X$21,$BW89,3)+0,DO$70&gt;=INDEX('Static Data'!$E$3:$X$21,$BW89,4)+0,DO$71&gt;=INDEX('Static Data'!$E$3:$X$21,$BW89,5)+0,DO$72&gt;=INDEX('Static Data'!$E$3:$X$21,$BW89,6)+0,DO$73&gt;=INDEX('Static Data'!$E$3:$X$21,$BW89,7)+0,DO$74&gt;=INDEX('Static Data'!$E$3:$X$21,$BW89,8)+0,DO$75&gt;=INDEX('Static Data'!$E$3:$X$21,$BW89,9)+0,DO$76&gt;=INDEX('Static Data'!$E$3:$X$21,$BW89,10)+0,DO$77&gt;=INDEX('Static Data'!$E$3:$X$21,$BW89,11)+0,DO$78&gt;=INDEX('Static Data'!$E$3:$X$21,$BW89,12)+0,DO$79&gt;=INDEX('Static Data'!$E$3:$X$21,$BW89,13)+0,DO$80&gt;=INDEX('Static Data'!$E$3:$X$21,$BW89,14)+0,DO$81&gt;=INDEX('Static Data'!$E$3:$X$21,$BW89,15)+0,DO$82&gt;=INDEX('Static Data'!$E$3:$X$21,$BW89,16)+0,DO$83&gt;=INDEX('Static Data'!$E$3:$X$21,$BW89,17)+0,DO$84&gt;=INDEX('Static Data'!$E$3:$X$21,$BW89,18)+0,DO$85&gt;=INDEX('Static Data'!$E$3:$X$21,$BW89,19)+0,DO$86&gt;=INDEX('Static Data'!$E$3:$X$21,$BW89,20)+0)</f>
        <v>1</v>
      </c>
      <c r="DP89" t="b">
        <f ca="1">AND($BV89,DP$67&gt;=INDEX('Static Data'!$E$3:$X$21,$BW89,1)+0,DP$68&gt;=INDEX('Static Data'!$E$3:$X$21,$BW89,2)+0,DP$69&gt;=INDEX('Static Data'!$E$3:$X$21,$BW89,3)+0,DP$70&gt;=INDEX('Static Data'!$E$3:$X$21,$BW89,4)+0,DP$71&gt;=INDEX('Static Data'!$E$3:$X$21,$BW89,5)+0,DP$72&gt;=INDEX('Static Data'!$E$3:$X$21,$BW89,6)+0,DP$73&gt;=INDEX('Static Data'!$E$3:$X$21,$BW89,7)+0,DP$74&gt;=INDEX('Static Data'!$E$3:$X$21,$BW89,8)+0,DP$75&gt;=INDEX('Static Data'!$E$3:$X$21,$BW89,9)+0,DP$76&gt;=INDEX('Static Data'!$E$3:$X$21,$BW89,10)+0,DP$77&gt;=INDEX('Static Data'!$E$3:$X$21,$BW89,11)+0,DP$78&gt;=INDEX('Static Data'!$E$3:$X$21,$BW89,12)+0,DP$79&gt;=INDEX('Static Data'!$E$3:$X$21,$BW89,13)+0,DP$80&gt;=INDEX('Static Data'!$E$3:$X$21,$BW89,14)+0,DP$81&gt;=INDEX('Static Data'!$E$3:$X$21,$BW89,15)+0,DP$82&gt;=INDEX('Static Data'!$E$3:$X$21,$BW89,16)+0,DP$83&gt;=INDEX('Static Data'!$E$3:$X$21,$BW89,17)+0,DP$84&gt;=INDEX('Static Data'!$E$3:$X$21,$BW89,18)+0,DP$85&gt;=INDEX('Static Data'!$E$3:$X$21,$BW89,19)+0,DP$86&gt;=INDEX('Static Data'!$E$3:$X$21,$BW89,20)+0)</f>
        <v>1</v>
      </c>
      <c r="DQ89" t="b">
        <f ca="1">AND($BV89,DQ$67&gt;=INDEX('Static Data'!$E$3:$X$21,$BW89,1)+0,DQ$68&gt;=INDEX('Static Data'!$E$3:$X$21,$BW89,2)+0,DQ$69&gt;=INDEX('Static Data'!$E$3:$X$21,$BW89,3)+0,DQ$70&gt;=INDEX('Static Data'!$E$3:$X$21,$BW89,4)+0,DQ$71&gt;=INDEX('Static Data'!$E$3:$X$21,$BW89,5)+0,DQ$72&gt;=INDEX('Static Data'!$E$3:$X$21,$BW89,6)+0,DQ$73&gt;=INDEX('Static Data'!$E$3:$X$21,$BW89,7)+0,DQ$74&gt;=INDEX('Static Data'!$E$3:$X$21,$BW89,8)+0,DQ$75&gt;=INDEX('Static Data'!$E$3:$X$21,$BW89,9)+0,DQ$76&gt;=INDEX('Static Data'!$E$3:$X$21,$BW89,10)+0,DQ$77&gt;=INDEX('Static Data'!$E$3:$X$21,$BW89,11)+0,DQ$78&gt;=INDEX('Static Data'!$E$3:$X$21,$BW89,12)+0,DQ$79&gt;=INDEX('Static Data'!$E$3:$X$21,$BW89,13)+0,DQ$80&gt;=INDEX('Static Data'!$E$3:$X$21,$BW89,14)+0,DQ$81&gt;=INDEX('Static Data'!$E$3:$X$21,$BW89,15)+0,DQ$82&gt;=INDEX('Static Data'!$E$3:$X$21,$BW89,16)+0,DQ$83&gt;=INDEX('Static Data'!$E$3:$X$21,$BW89,17)+0,DQ$84&gt;=INDEX('Static Data'!$E$3:$X$21,$BW89,18)+0,DQ$85&gt;=INDEX('Static Data'!$E$3:$X$21,$BW89,19)+0,DQ$86&gt;=INDEX('Static Data'!$E$3:$X$21,$BW89,20)+0)</f>
        <v>1</v>
      </c>
      <c r="DR89" t="b">
        <f ca="1">AND($BV89,DR$67&gt;=INDEX('Static Data'!$E$3:$X$21,$BW89,1)+0,DR$68&gt;=INDEX('Static Data'!$E$3:$X$21,$BW89,2)+0,DR$69&gt;=INDEX('Static Data'!$E$3:$X$21,$BW89,3)+0,DR$70&gt;=INDEX('Static Data'!$E$3:$X$21,$BW89,4)+0,DR$71&gt;=INDEX('Static Data'!$E$3:$X$21,$BW89,5)+0,DR$72&gt;=INDEX('Static Data'!$E$3:$X$21,$BW89,6)+0,DR$73&gt;=INDEX('Static Data'!$E$3:$X$21,$BW89,7)+0,DR$74&gt;=INDEX('Static Data'!$E$3:$X$21,$BW89,8)+0,DR$75&gt;=INDEX('Static Data'!$E$3:$X$21,$BW89,9)+0,DR$76&gt;=INDEX('Static Data'!$E$3:$X$21,$BW89,10)+0,DR$77&gt;=INDEX('Static Data'!$E$3:$X$21,$BW89,11)+0,DR$78&gt;=INDEX('Static Data'!$E$3:$X$21,$BW89,12)+0,DR$79&gt;=INDEX('Static Data'!$E$3:$X$21,$BW89,13)+0,DR$80&gt;=INDEX('Static Data'!$E$3:$X$21,$BW89,14)+0,DR$81&gt;=INDEX('Static Data'!$E$3:$X$21,$BW89,15)+0,DR$82&gt;=INDEX('Static Data'!$E$3:$X$21,$BW89,16)+0,DR$83&gt;=INDEX('Static Data'!$E$3:$X$21,$BW89,17)+0,DR$84&gt;=INDEX('Static Data'!$E$3:$X$21,$BW89,18)+0,DR$85&gt;=INDEX('Static Data'!$E$3:$X$21,$BW89,19)+0,DR$86&gt;=INDEX('Static Data'!$E$3:$X$21,$BW89,20)+0)</f>
        <v>1</v>
      </c>
      <c r="DS89" t="b">
        <f ca="1">AND($BV89,DS$67&gt;=INDEX('Static Data'!$E$3:$X$21,$BW89,1)+0,DS$68&gt;=INDEX('Static Data'!$E$3:$X$21,$BW89,2)+0,DS$69&gt;=INDEX('Static Data'!$E$3:$X$21,$BW89,3)+0,DS$70&gt;=INDEX('Static Data'!$E$3:$X$21,$BW89,4)+0,DS$71&gt;=INDEX('Static Data'!$E$3:$X$21,$BW89,5)+0,DS$72&gt;=INDEX('Static Data'!$E$3:$X$21,$BW89,6)+0,DS$73&gt;=INDEX('Static Data'!$E$3:$X$21,$BW89,7)+0,DS$74&gt;=INDEX('Static Data'!$E$3:$X$21,$BW89,8)+0,DS$75&gt;=INDEX('Static Data'!$E$3:$X$21,$BW89,9)+0,DS$76&gt;=INDEX('Static Data'!$E$3:$X$21,$BW89,10)+0,DS$77&gt;=INDEX('Static Data'!$E$3:$X$21,$BW89,11)+0,DS$78&gt;=INDEX('Static Data'!$E$3:$X$21,$BW89,12)+0,DS$79&gt;=INDEX('Static Data'!$E$3:$X$21,$BW89,13)+0,DS$80&gt;=INDEX('Static Data'!$E$3:$X$21,$BW89,14)+0,DS$81&gt;=INDEX('Static Data'!$E$3:$X$21,$BW89,15)+0,DS$82&gt;=INDEX('Static Data'!$E$3:$X$21,$BW89,16)+0,DS$83&gt;=INDEX('Static Data'!$E$3:$X$21,$BW89,17)+0,DS$84&gt;=INDEX('Static Data'!$E$3:$X$21,$BW89,18)+0,DS$85&gt;=INDEX('Static Data'!$E$3:$X$21,$BW89,19)+0,DS$86&gt;=INDEX('Static Data'!$E$3:$X$21,$BW89,20)+0)</f>
        <v>1</v>
      </c>
      <c r="DT89" t="b">
        <f ca="1">AND($BV89,DT$67&gt;=INDEX('Static Data'!$E$3:$X$21,$BW89,1)+0,DT$68&gt;=INDEX('Static Data'!$E$3:$X$21,$BW89,2)+0,DT$69&gt;=INDEX('Static Data'!$E$3:$X$21,$BW89,3)+0,DT$70&gt;=INDEX('Static Data'!$E$3:$X$21,$BW89,4)+0,DT$71&gt;=INDEX('Static Data'!$E$3:$X$21,$BW89,5)+0,DT$72&gt;=INDEX('Static Data'!$E$3:$X$21,$BW89,6)+0,DT$73&gt;=INDEX('Static Data'!$E$3:$X$21,$BW89,7)+0,DT$74&gt;=INDEX('Static Data'!$E$3:$X$21,$BW89,8)+0,DT$75&gt;=INDEX('Static Data'!$E$3:$X$21,$BW89,9)+0,DT$76&gt;=INDEX('Static Data'!$E$3:$X$21,$BW89,10)+0,DT$77&gt;=INDEX('Static Data'!$E$3:$X$21,$BW89,11)+0,DT$78&gt;=INDEX('Static Data'!$E$3:$X$21,$BW89,12)+0,DT$79&gt;=INDEX('Static Data'!$E$3:$X$21,$BW89,13)+0,DT$80&gt;=INDEX('Static Data'!$E$3:$X$21,$BW89,14)+0,DT$81&gt;=INDEX('Static Data'!$E$3:$X$21,$BW89,15)+0,DT$82&gt;=INDEX('Static Data'!$E$3:$X$21,$BW89,16)+0,DT$83&gt;=INDEX('Static Data'!$E$3:$X$21,$BW89,17)+0,DT$84&gt;=INDEX('Static Data'!$E$3:$X$21,$BW89,18)+0,DT$85&gt;=INDEX('Static Data'!$E$3:$X$21,$BW89,19)+0,DT$86&gt;=INDEX('Static Data'!$E$3:$X$21,$BW89,20)+0)</f>
        <v>1</v>
      </c>
      <c r="DU89" t="b">
        <f ca="1">AND($BV89,DU$67&gt;=INDEX('Static Data'!$E$3:$X$21,$BW89,1)+0,DU$68&gt;=INDEX('Static Data'!$E$3:$X$21,$BW89,2)+0,DU$69&gt;=INDEX('Static Data'!$E$3:$X$21,$BW89,3)+0,DU$70&gt;=INDEX('Static Data'!$E$3:$X$21,$BW89,4)+0,DU$71&gt;=INDEX('Static Data'!$E$3:$X$21,$BW89,5)+0,DU$72&gt;=INDEX('Static Data'!$E$3:$X$21,$BW89,6)+0,DU$73&gt;=INDEX('Static Data'!$E$3:$X$21,$BW89,7)+0,DU$74&gt;=INDEX('Static Data'!$E$3:$X$21,$BW89,8)+0,DU$75&gt;=INDEX('Static Data'!$E$3:$X$21,$BW89,9)+0,DU$76&gt;=INDEX('Static Data'!$E$3:$X$21,$BW89,10)+0,DU$77&gt;=INDEX('Static Data'!$E$3:$X$21,$BW89,11)+0,DU$78&gt;=INDEX('Static Data'!$E$3:$X$21,$BW89,12)+0,DU$79&gt;=INDEX('Static Data'!$E$3:$X$21,$BW89,13)+0,DU$80&gt;=INDEX('Static Data'!$E$3:$X$21,$BW89,14)+0,DU$81&gt;=INDEX('Static Data'!$E$3:$X$21,$BW89,15)+0,DU$82&gt;=INDEX('Static Data'!$E$3:$X$21,$BW89,16)+0,DU$83&gt;=INDEX('Static Data'!$E$3:$X$21,$BW89,17)+0,DU$84&gt;=INDEX('Static Data'!$E$3:$X$21,$BW89,18)+0,DU$85&gt;=INDEX('Static Data'!$E$3:$X$21,$BW89,19)+0,DU$86&gt;=INDEX('Static Data'!$E$3:$X$21,$BW89,20)+0)</f>
        <v>1</v>
      </c>
      <c r="DV89" t="b">
        <f ca="1">AND($BV89,DV$67&gt;=INDEX('Static Data'!$E$3:$X$21,$BW89,1)+0,DV$68&gt;=INDEX('Static Data'!$E$3:$X$21,$BW89,2)+0,DV$69&gt;=INDEX('Static Data'!$E$3:$X$21,$BW89,3)+0,DV$70&gt;=INDEX('Static Data'!$E$3:$X$21,$BW89,4)+0,DV$71&gt;=INDEX('Static Data'!$E$3:$X$21,$BW89,5)+0,DV$72&gt;=INDEX('Static Data'!$E$3:$X$21,$BW89,6)+0,DV$73&gt;=INDEX('Static Data'!$E$3:$X$21,$BW89,7)+0,DV$74&gt;=INDEX('Static Data'!$E$3:$X$21,$BW89,8)+0,DV$75&gt;=INDEX('Static Data'!$E$3:$X$21,$BW89,9)+0,DV$76&gt;=INDEX('Static Data'!$E$3:$X$21,$BW89,10)+0,DV$77&gt;=INDEX('Static Data'!$E$3:$X$21,$BW89,11)+0,DV$78&gt;=INDEX('Static Data'!$E$3:$X$21,$BW89,12)+0,DV$79&gt;=INDEX('Static Data'!$E$3:$X$21,$BW89,13)+0,DV$80&gt;=INDEX('Static Data'!$E$3:$X$21,$BW89,14)+0,DV$81&gt;=INDEX('Static Data'!$E$3:$X$21,$BW89,15)+0,DV$82&gt;=INDEX('Static Data'!$E$3:$X$21,$BW89,16)+0,DV$83&gt;=INDEX('Static Data'!$E$3:$X$21,$BW89,17)+0,DV$84&gt;=INDEX('Static Data'!$E$3:$X$21,$BW89,18)+0,DV$85&gt;=INDEX('Static Data'!$E$3:$X$21,$BW89,19)+0,DV$86&gt;=INDEX('Static Data'!$E$3:$X$21,$BW89,20)+0)</f>
        <v>1</v>
      </c>
      <c r="DW89" t="b">
        <f ca="1">AND($BV89,DW$67&gt;=INDEX('Static Data'!$E$3:$X$21,$BW89,1)+0,DW$68&gt;=INDEX('Static Data'!$E$3:$X$21,$BW89,2)+0,DW$69&gt;=INDEX('Static Data'!$E$3:$X$21,$BW89,3)+0,DW$70&gt;=INDEX('Static Data'!$E$3:$X$21,$BW89,4)+0,DW$71&gt;=INDEX('Static Data'!$E$3:$X$21,$BW89,5)+0,DW$72&gt;=INDEX('Static Data'!$E$3:$X$21,$BW89,6)+0,DW$73&gt;=INDEX('Static Data'!$E$3:$X$21,$BW89,7)+0,DW$74&gt;=INDEX('Static Data'!$E$3:$X$21,$BW89,8)+0,DW$75&gt;=INDEX('Static Data'!$E$3:$X$21,$BW89,9)+0,DW$76&gt;=INDEX('Static Data'!$E$3:$X$21,$BW89,10)+0,DW$77&gt;=INDEX('Static Data'!$E$3:$X$21,$BW89,11)+0,DW$78&gt;=INDEX('Static Data'!$E$3:$X$21,$BW89,12)+0,DW$79&gt;=INDEX('Static Data'!$E$3:$X$21,$BW89,13)+0,DW$80&gt;=INDEX('Static Data'!$E$3:$X$21,$BW89,14)+0,DW$81&gt;=INDEX('Static Data'!$E$3:$X$21,$BW89,15)+0,DW$82&gt;=INDEX('Static Data'!$E$3:$X$21,$BW89,16)+0,DW$83&gt;=INDEX('Static Data'!$E$3:$X$21,$BW89,17)+0,DW$84&gt;=INDEX('Static Data'!$E$3:$X$21,$BW89,18)+0,DW$85&gt;=INDEX('Static Data'!$E$3:$X$21,$BW89,19)+0,DW$86&gt;=INDEX('Static Data'!$E$3:$X$21,$BW89,20)+0)</f>
        <v>1</v>
      </c>
      <c r="DX89" t="b">
        <f ca="1">AND($BV89,DX$67&gt;=INDEX('Static Data'!$E$3:$X$21,$BW89,1)+0,DX$68&gt;=INDEX('Static Data'!$E$3:$X$21,$BW89,2)+0,DX$69&gt;=INDEX('Static Data'!$E$3:$X$21,$BW89,3)+0,DX$70&gt;=INDEX('Static Data'!$E$3:$X$21,$BW89,4)+0,DX$71&gt;=INDEX('Static Data'!$E$3:$X$21,$BW89,5)+0,DX$72&gt;=INDEX('Static Data'!$E$3:$X$21,$BW89,6)+0,DX$73&gt;=INDEX('Static Data'!$E$3:$X$21,$BW89,7)+0,DX$74&gt;=INDEX('Static Data'!$E$3:$X$21,$BW89,8)+0,DX$75&gt;=INDEX('Static Data'!$E$3:$X$21,$BW89,9)+0,DX$76&gt;=INDEX('Static Data'!$E$3:$X$21,$BW89,10)+0,DX$77&gt;=INDEX('Static Data'!$E$3:$X$21,$BW89,11)+0,DX$78&gt;=INDEX('Static Data'!$E$3:$X$21,$BW89,12)+0,DX$79&gt;=INDEX('Static Data'!$E$3:$X$21,$BW89,13)+0,DX$80&gt;=INDEX('Static Data'!$E$3:$X$21,$BW89,14)+0,DX$81&gt;=INDEX('Static Data'!$E$3:$X$21,$BW89,15)+0,DX$82&gt;=INDEX('Static Data'!$E$3:$X$21,$BW89,16)+0,DX$83&gt;=INDEX('Static Data'!$E$3:$X$21,$BW89,17)+0,DX$84&gt;=INDEX('Static Data'!$E$3:$X$21,$BW89,18)+0,DX$85&gt;=INDEX('Static Data'!$E$3:$X$21,$BW89,19)+0,DX$86&gt;=INDEX('Static Data'!$E$3:$X$21,$BW89,20)+0)</f>
        <v>1</v>
      </c>
      <c r="DY89" t="b">
        <f ca="1">AND($BV89,DY$67&gt;=INDEX('Static Data'!$E$3:$X$21,$BW89,1)+0,DY$68&gt;=INDEX('Static Data'!$E$3:$X$21,$BW89,2)+0,DY$69&gt;=INDEX('Static Data'!$E$3:$X$21,$BW89,3)+0,DY$70&gt;=INDEX('Static Data'!$E$3:$X$21,$BW89,4)+0,DY$71&gt;=INDEX('Static Data'!$E$3:$X$21,$BW89,5)+0,DY$72&gt;=INDEX('Static Data'!$E$3:$X$21,$BW89,6)+0,DY$73&gt;=INDEX('Static Data'!$E$3:$X$21,$BW89,7)+0,DY$74&gt;=INDEX('Static Data'!$E$3:$X$21,$BW89,8)+0,DY$75&gt;=INDEX('Static Data'!$E$3:$X$21,$BW89,9)+0,DY$76&gt;=INDEX('Static Data'!$E$3:$X$21,$BW89,10)+0,DY$77&gt;=INDEX('Static Data'!$E$3:$X$21,$BW89,11)+0,DY$78&gt;=INDEX('Static Data'!$E$3:$X$21,$BW89,12)+0,DY$79&gt;=INDEX('Static Data'!$E$3:$X$21,$BW89,13)+0,DY$80&gt;=INDEX('Static Data'!$E$3:$X$21,$BW89,14)+0,DY$81&gt;=INDEX('Static Data'!$E$3:$X$21,$BW89,15)+0,DY$82&gt;=INDEX('Static Data'!$E$3:$X$21,$BW89,16)+0,DY$83&gt;=INDEX('Static Data'!$E$3:$X$21,$BW89,17)+0,DY$84&gt;=INDEX('Static Data'!$E$3:$X$21,$BW89,18)+0,DY$85&gt;=INDEX('Static Data'!$E$3:$X$21,$BW89,19)+0,DY$86&gt;=INDEX('Static Data'!$E$3:$X$21,$BW89,20)+0)</f>
        <v>1</v>
      </c>
      <c r="DZ89" t="b">
        <f ca="1">AND($BV89,DZ$67&gt;=INDEX('Static Data'!$E$3:$X$21,$BW89,1)+0,DZ$68&gt;=INDEX('Static Data'!$E$3:$X$21,$BW89,2)+0,DZ$69&gt;=INDEX('Static Data'!$E$3:$X$21,$BW89,3)+0,DZ$70&gt;=INDEX('Static Data'!$E$3:$X$21,$BW89,4)+0,DZ$71&gt;=INDEX('Static Data'!$E$3:$X$21,$BW89,5)+0,DZ$72&gt;=INDEX('Static Data'!$E$3:$X$21,$BW89,6)+0,DZ$73&gt;=INDEX('Static Data'!$E$3:$X$21,$BW89,7)+0,DZ$74&gt;=INDEX('Static Data'!$E$3:$X$21,$BW89,8)+0,DZ$75&gt;=INDEX('Static Data'!$E$3:$X$21,$BW89,9)+0,DZ$76&gt;=INDEX('Static Data'!$E$3:$X$21,$BW89,10)+0,DZ$77&gt;=INDEX('Static Data'!$E$3:$X$21,$BW89,11)+0,DZ$78&gt;=INDEX('Static Data'!$E$3:$X$21,$BW89,12)+0,DZ$79&gt;=INDEX('Static Data'!$E$3:$X$21,$BW89,13)+0,DZ$80&gt;=INDEX('Static Data'!$E$3:$X$21,$BW89,14)+0,DZ$81&gt;=INDEX('Static Data'!$E$3:$X$21,$BW89,15)+0,DZ$82&gt;=INDEX('Static Data'!$E$3:$X$21,$BW89,16)+0,DZ$83&gt;=INDEX('Static Data'!$E$3:$X$21,$BW89,17)+0,DZ$84&gt;=INDEX('Static Data'!$E$3:$X$21,$BW89,18)+0,DZ$85&gt;=INDEX('Static Data'!$E$3:$X$21,$BW89,19)+0,DZ$86&gt;=INDEX('Static Data'!$E$3:$X$21,$BW89,20)+0)</f>
        <v>1</v>
      </c>
      <c r="EA89" t="b">
        <f ca="1">AND($BV89,EA$67&gt;=INDEX('Static Data'!$E$3:$X$21,$BW89,1)+0,EA$68&gt;=INDEX('Static Data'!$E$3:$X$21,$BW89,2)+0,EA$69&gt;=INDEX('Static Data'!$E$3:$X$21,$BW89,3)+0,EA$70&gt;=INDEX('Static Data'!$E$3:$X$21,$BW89,4)+0,EA$71&gt;=INDEX('Static Data'!$E$3:$X$21,$BW89,5)+0,EA$72&gt;=INDEX('Static Data'!$E$3:$X$21,$BW89,6)+0,EA$73&gt;=INDEX('Static Data'!$E$3:$X$21,$BW89,7)+0,EA$74&gt;=INDEX('Static Data'!$E$3:$X$21,$BW89,8)+0,EA$75&gt;=INDEX('Static Data'!$E$3:$X$21,$BW89,9)+0,EA$76&gt;=INDEX('Static Data'!$E$3:$X$21,$BW89,10)+0,EA$77&gt;=INDEX('Static Data'!$E$3:$X$21,$BW89,11)+0,EA$78&gt;=INDEX('Static Data'!$E$3:$X$21,$BW89,12)+0,EA$79&gt;=INDEX('Static Data'!$E$3:$X$21,$BW89,13)+0,EA$80&gt;=INDEX('Static Data'!$E$3:$X$21,$BW89,14)+0,EA$81&gt;=INDEX('Static Data'!$E$3:$X$21,$BW89,15)+0,EA$82&gt;=INDEX('Static Data'!$E$3:$X$21,$BW89,16)+0,EA$83&gt;=INDEX('Static Data'!$E$3:$X$21,$BW89,17)+0,EA$84&gt;=INDEX('Static Data'!$E$3:$X$21,$BW89,18)+0,EA$85&gt;=INDEX('Static Data'!$E$3:$X$21,$BW89,19)+0,EA$86&gt;=INDEX('Static Data'!$E$3:$X$21,$BW89,20)+0)</f>
        <v>1</v>
      </c>
      <c r="EB89" t="b">
        <f ca="1">AND($BV89,EB$67&gt;=INDEX('Static Data'!$E$3:$X$21,$BW89,1)+0,EB$68&gt;=INDEX('Static Data'!$E$3:$X$21,$BW89,2)+0,EB$69&gt;=INDEX('Static Data'!$E$3:$X$21,$BW89,3)+0,EB$70&gt;=INDEX('Static Data'!$E$3:$X$21,$BW89,4)+0,EB$71&gt;=INDEX('Static Data'!$E$3:$X$21,$BW89,5)+0,EB$72&gt;=INDEX('Static Data'!$E$3:$X$21,$BW89,6)+0,EB$73&gt;=INDEX('Static Data'!$E$3:$X$21,$BW89,7)+0,EB$74&gt;=INDEX('Static Data'!$E$3:$X$21,$BW89,8)+0,EB$75&gt;=INDEX('Static Data'!$E$3:$X$21,$BW89,9)+0,EB$76&gt;=INDEX('Static Data'!$E$3:$X$21,$BW89,10)+0,EB$77&gt;=INDEX('Static Data'!$E$3:$X$21,$BW89,11)+0,EB$78&gt;=INDEX('Static Data'!$E$3:$X$21,$BW89,12)+0,EB$79&gt;=INDEX('Static Data'!$E$3:$X$21,$BW89,13)+0,EB$80&gt;=INDEX('Static Data'!$E$3:$X$21,$BW89,14)+0,EB$81&gt;=INDEX('Static Data'!$E$3:$X$21,$BW89,15)+0,EB$82&gt;=INDEX('Static Data'!$E$3:$X$21,$BW89,16)+0,EB$83&gt;=INDEX('Static Data'!$E$3:$X$21,$BW89,17)+0,EB$84&gt;=INDEX('Static Data'!$E$3:$X$21,$BW89,18)+0,EB$85&gt;=INDEX('Static Data'!$E$3:$X$21,$BW89,19)+0,EB$86&gt;=INDEX('Static Data'!$E$3:$X$21,$BW89,20)+0)</f>
        <v>1</v>
      </c>
      <c r="EC89" t="b">
        <f ca="1">AND($BV89,EC$67&gt;=INDEX('Static Data'!$E$3:$X$21,$BW89,1)+0,EC$68&gt;=INDEX('Static Data'!$E$3:$X$21,$BW89,2)+0,EC$69&gt;=INDEX('Static Data'!$E$3:$X$21,$BW89,3)+0,EC$70&gt;=INDEX('Static Data'!$E$3:$X$21,$BW89,4)+0,EC$71&gt;=INDEX('Static Data'!$E$3:$X$21,$BW89,5)+0,EC$72&gt;=INDEX('Static Data'!$E$3:$X$21,$BW89,6)+0,EC$73&gt;=INDEX('Static Data'!$E$3:$X$21,$BW89,7)+0,EC$74&gt;=INDEX('Static Data'!$E$3:$X$21,$BW89,8)+0,EC$75&gt;=INDEX('Static Data'!$E$3:$X$21,$BW89,9)+0,EC$76&gt;=INDEX('Static Data'!$E$3:$X$21,$BW89,10)+0,EC$77&gt;=INDEX('Static Data'!$E$3:$X$21,$BW89,11)+0,EC$78&gt;=INDEX('Static Data'!$E$3:$X$21,$BW89,12)+0,EC$79&gt;=INDEX('Static Data'!$E$3:$X$21,$BW89,13)+0,EC$80&gt;=INDEX('Static Data'!$E$3:$X$21,$BW89,14)+0,EC$81&gt;=INDEX('Static Data'!$E$3:$X$21,$BW89,15)+0,EC$82&gt;=INDEX('Static Data'!$E$3:$X$21,$BW89,16)+0,EC$83&gt;=INDEX('Static Data'!$E$3:$X$21,$BW89,17)+0,EC$84&gt;=INDEX('Static Data'!$E$3:$X$21,$BW89,18)+0,EC$85&gt;=INDEX('Static Data'!$E$3:$X$21,$BW89,19)+0,EC$86&gt;=INDEX('Static Data'!$E$3:$X$21,$BW89,20)+0)</f>
        <v>1</v>
      </c>
      <c r="ED89" t="b">
        <f ca="1">AND($BV89,ED$67&gt;=INDEX('Static Data'!$E$3:$X$21,$BW89,1)+0,ED$68&gt;=INDEX('Static Data'!$E$3:$X$21,$BW89,2)+0,ED$69&gt;=INDEX('Static Data'!$E$3:$X$21,$BW89,3)+0,ED$70&gt;=INDEX('Static Data'!$E$3:$X$21,$BW89,4)+0,ED$71&gt;=INDEX('Static Data'!$E$3:$X$21,$BW89,5)+0,ED$72&gt;=INDEX('Static Data'!$E$3:$X$21,$BW89,6)+0,ED$73&gt;=INDEX('Static Data'!$E$3:$X$21,$BW89,7)+0,ED$74&gt;=INDEX('Static Data'!$E$3:$X$21,$BW89,8)+0,ED$75&gt;=INDEX('Static Data'!$E$3:$X$21,$BW89,9)+0,ED$76&gt;=INDEX('Static Data'!$E$3:$X$21,$BW89,10)+0,ED$77&gt;=INDEX('Static Data'!$E$3:$X$21,$BW89,11)+0,ED$78&gt;=INDEX('Static Data'!$E$3:$X$21,$BW89,12)+0,ED$79&gt;=INDEX('Static Data'!$E$3:$X$21,$BW89,13)+0,ED$80&gt;=INDEX('Static Data'!$E$3:$X$21,$BW89,14)+0,ED$81&gt;=INDEX('Static Data'!$E$3:$X$21,$BW89,15)+0,ED$82&gt;=INDEX('Static Data'!$E$3:$X$21,$BW89,16)+0,ED$83&gt;=INDEX('Static Data'!$E$3:$X$21,$BW89,17)+0,ED$84&gt;=INDEX('Static Data'!$E$3:$X$21,$BW89,18)+0,ED$85&gt;=INDEX('Static Data'!$E$3:$X$21,$BW89,19)+0,ED$86&gt;=INDEX('Static Data'!$E$3:$X$21,$BW89,20)+0)</f>
        <v>1</v>
      </c>
      <c r="EE89" t="b">
        <f ca="1">AND($BV89,EE$67&gt;=INDEX('Static Data'!$E$3:$X$21,$BW89,1)+0,EE$68&gt;=INDEX('Static Data'!$E$3:$X$21,$BW89,2)+0,EE$69&gt;=INDEX('Static Data'!$E$3:$X$21,$BW89,3)+0,EE$70&gt;=INDEX('Static Data'!$E$3:$X$21,$BW89,4)+0,EE$71&gt;=INDEX('Static Data'!$E$3:$X$21,$BW89,5)+0,EE$72&gt;=INDEX('Static Data'!$E$3:$X$21,$BW89,6)+0,EE$73&gt;=INDEX('Static Data'!$E$3:$X$21,$BW89,7)+0,EE$74&gt;=INDEX('Static Data'!$E$3:$X$21,$BW89,8)+0,EE$75&gt;=INDEX('Static Data'!$E$3:$X$21,$BW89,9)+0,EE$76&gt;=INDEX('Static Data'!$E$3:$X$21,$BW89,10)+0,EE$77&gt;=INDEX('Static Data'!$E$3:$X$21,$BW89,11)+0,EE$78&gt;=INDEX('Static Data'!$E$3:$X$21,$BW89,12)+0,EE$79&gt;=INDEX('Static Data'!$E$3:$X$21,$BW89,13)+0,EE$80&gt;=INDEX('Static Data'!$E$3:$X$21,$BW89,14)+0,EE$81&gt;=INDEX('Static Data'!$E$3:$X$21,$BW89,15)+0,EE$82&gt;=INDEX('Static Data'!$E$3:$X$21,$BW89,16)+0,EE$83&gt;=INDEX('Static Data'!$E$3:$X$21,$BW89,17)+0,EE$84&gt;=INDEX('Static Data'!$E$3:$X$21,$BW89,18)+0,EE$85&gt;=INDEX('Static Data'!$E$3:$X$21,$BW89,19)+0,EE$86&gt;=INDEX('Static Data'!$E$3:$X$21,$BW89,20)+0)</f>
        <v>1</v>
      </c>
      <c r="EF89" t="b">
        <f ca="1">AND($BV89,EF$67&gt;=INDEX('Static Data'!$E$3:$X$21,$BW89,1)+0,EF$68&gt;=INDEX('Static Data'!$E$3:$X$21,$BW89,2)+0,EF$69&gt;=INDEX('Static Data'!$E$3:$X$21,$BW89,3)+0,EF$70&gt;=INDEX('Static Data'!$E$3:$X$21,$BW89,4)+0,EF$71&gt;=INDEX('Static Data'!$E$3:$X$21,$BW89,5)+0,EF$72&gt;=INDEX('Static Data'!$E$3:$X$21,$BW89,6)+0,EF$73&gt;=INDEX('Static Data'!$E$3:$X$21,$BW89,7)+0,EF$74&gt;=INDEX('Static Data'!$E$3:$X$21,$BW89,8)+0,EF$75&gt;=INDEX('Static Data'!$E$3:$X$21,$BW89,9)+0,EF$76&gt;=INDEX('Static Data'!$E$3:$X$21,$BW89,10)+0,EF$77&gt;=INDEX('Static Data'!$E$3:$X$21,$BW89,11)+0,EF$78&gt;=INDEX('Static Data'!$E$3:$X$21,$BW89,12)+0,EF$79&gt;=INDEX('Static Data'!$E$3:$X$21,$BW89,13)+0,EF$80&gt;=INDEX('Static Data'!$E$3:$X$21,$BW89,14)+0,EF$81&gt;=INDEX('Static Data'!$E$3:$X$21,$BW89,15)+0,EF$82&gt;=INDEX('Static Data'!$E$3:$X$21,$BW89,16)+0,EF$83&gt;=INDEX('Static Data'!$E$3:$X$21,$BW89,17)+0,EF$84&gt;=INDEX('Static Data'!$E$3:$X$21,$BW89,18)+0,EF$85&gt;=INDEX('Static Data'!$E$3:$X$21,$BW89,19)+0,EF$86&gt;=INDEX('Static Data'!$E$3:$X$21,$BW89,20)+0)</f>
        <v>1</v>
      </c>
      <c r="EG89" t="b">
        <f ca="1">AND($BV89,EG$67&gt;=INDEX('Static Data'!$E$3:$X$21,$BW89,1)+0,EG$68&gt;=INDEX('Static Data'!$E$3:$X$21,$BW89,2)+0,EG$69&gt;=INDEX('Static Data'!$E$3:$X$21,$BW89,3)+0,EG$70&gt;=INDEX('Static Data'!$E$3:$X$21,$BW89,4)+0,EG$71&gt;=INDEX('Static Data'!$E$3:$X$21,$BW89,5)+0,EG$72&gt;=INDEX('Static Data'!$E$3:$X$21,$BW89,6)+0,EG$73&gt;=INDEX('Static Data'!$E$3:$X$21,$BW89,7)+0,EG$74&gt;=INDEX('Static Data'!$E$3:$X$21,$BW89,8)+0,EG$75&gt;=INDEX('Static Data'!$E$3:$X$21,$BW89,9)+0,EG$76&gt;=INDEX('Static Data'!$E$3:$X$21,$BW89,10)+0,EG$77&gt;=INDEX('Static Data'!$E$3:$X$21,$BW89,11)+0,EG$78&gt;=INDEX('Static Data'!$E$3:$X$21,$BW89,12)+0,EG$79&gt;=INDEX('Static Data'!$E$3:$X$21,$BW89,13)+0,EG$80&gt;=INDEX('Static Data'!$E$3:$X$21,$BW89,14)+0,EG$81&gt;=INDEX('Static Data'!$E$3:$X$21,$BW89,15)+0,EG$82&gt;=INDEX('Static Data'!$E$3:$X$21,$BW89,16)+0,EG$83&gt;=INDEX('Static Data'!$E$3:$X$21,$BW89,17)+0,EG$84&gt;=INDEX('Static Data'!$E$3:$X$21,$BW89,18)+0,EG$85&gt;=INDEX('Static Data'!$E$3:$X$21,$BW89,19)+0,EG$86&gt;=INDEX('Static Data'!$E$3:$X$21,$BW89,20)+0)</f>
        <v>1</v>
      </c>
      <c r="EH89" t="b">
        <f ca="1">AND($BV89,EH$67&gt;=INDEX('Static Data'!$E$3:$X$21,$BW89,1)+0,EH$68&gt;=INDEX('Static Data'!$E$3:$X$21,$BW89,2)+0,EH$69&gt;=INDEX('Static Data'!$E$3:$X$21,$BW89,3)+0,EH$70&gt;=INDEX('Static Data'!$E$3:$X$21,$BW89,4)+0,EH$71&gt;=INDEX('Static Data'!$E$3:$X$21,$BW89,5)+0,EH$72&gt;=INDEX('Static Data'!$E$3:$X$21,$BW89,6)+0,EH$73&gt;=INDEX('Static Data'!$E$3:$X$21,$BW89,7)+0,EH$74&gt;=INDEX('Static Data'!$E$3:$X$21,$BW89,8)+0,EH$75&gt;=INDEX('Static Data'!$E$3:$X$21,$BW89,9)+0,EH$76&gt;=INDEX('Static Data'!$E$3:$X$21,$BW89,10)+0,EH$77&gt;=INDEX('Static Data'!$E$3:$X$21,$BW89,11)+0,EH$78&gt;=INDEX('Static Data'!$E$3:$X$21,$BW89,12)+0,EH$79&gt;=INDEX('Static Data'!$E$3:$X$21,$BW89,13)+0,EH$80&gt;=INDEX('Static Data'!$E$3:$X$21,$BW89,14)+0,EH$81&gt;=INDEX('Static Data'!$E$3:$X$21,$BW89,15)+0,EH$82&gt;=INDEX('Static Data'!$E$3:$X$21,$BW89,16)+0,EH$83&gt;=INDEX('Static Data'!$E$3:$X$21,$BW89,17)+0,EH$84&gt;=INDEX('Static Data'!$E$3:$X$21,$BW89,18)+0,EH$85&gt;=INDEX('Static Data'!$E$3:$X$21,$BW89,19)+0,EH$86&gt;=INDEX('Static Data'!$E$3:$X$21,$BW89,20)+0)</f>
        <v>1</v>
      </c>
      <c r="EI89" t="b">
        <f ca="1">AND($BV89,EI$67&gt;=INDEX('Static Data'!$E$3:$X$21,$BW89,1)+0,EI$68&gt;=INDEX('Static Data'!$E$3:$X$21,$BW89,2)+0,EI$69&gt;=INDEX('Static Data'!$E$3:$X$21,$BW89,3)+0,EI$70&gt;=INDEX('Static Data'!$E$3:$X$21,$BW89,4)+0,EI$71&gt;=INDEX('Static Data'!$E$3:$X$21,$BW89,5)+0,EI$72&gt;=INDEX('Static Data'!$E$3:$X$21,$BW89,6)+0,EI$73&gt;=INDEX('Static Data'!$E$3:$X$21,$BW89,7)+0,EI$74&gt;=INDEX('Static Data'!$E$3:$X$21,$BW89,8)+0,EI$75&gt;=INDEX('Static Data'!$E$3:$X$21,$BW89,9)+0,EI$76&gt;=INDEX('Static Data'!$E$3:$X$21,$BW89,10)+0,EI$77&gt;=INDEX('Static Data'!$E$3:$X$21,$BW89,11)+0,EI$78&gt;=INDEX('Static Data'!$E$3:$X$21,$BW89,12)+0,EI$79&gt;=INDEX('Static Data'!$E$3:$X$21,$BW89,13)+0,EI$80&gt;=INDEX('Static Data'!$E$3:$X$21,$BW89,14)+0,EI$81&gt;=INDEX('Static Data'!$E$3:$X$21,$BW89,15)+0,EI$82&gt;=INDEX('Static Data'!$E$3:$X$21,$BW89,16)+0,EI$83&gt;=INDEX('Static Data'!$E$3:$X$21,$BW89,17)+0,EI$84&gt;=INDEX('Static Data'!$E$3:$X$21,$BW89,18)+0,EI$85&gt;=INDEX('Static Data'!$E$3:$X$21,$BW89,19)+0,EI$86&gt;=INDEX('Static Data'!$E$3:$X$21,$BW89,20)+0)</f>
        <v>1</v>
      </c>
      <c r="EJ89" t="b">
        <f ca="1">AND($BV89,EJ$67&gt;=INDEX('Static Data'!$E$3:$X$21,$BW89,1)+0,EJ$68&gt;=INDEX('Static Data'!$E$3:$X$21,$BW89,2)+0,EJ$69&gt;=INDEX('Static Data'!$E$3:$X$21,$BW89,3)+0,EJ$70&gt;=INDEX('Static Data'!$E$3:$X$21,$BW89,4)+0,EJ$71&gt;=INDEX('Static Data'!$E$3:$X$21,$BW89,5)+0,EJ$72&gt;=INDEX('Static Data'!$E$3:$X$21,$BW89,6)+0,EJ$73&gt;=INDEX('Static Data'!$E$3:$X$21,$BW89,7)+0,EJ$74&gt;=INDEX('Static Data'!$E$3:$X$21,$BW89,8)+0,EJ$75&gt;=INDEX('Static Data'!$E$3:$X$21,$BW89,9)+0,EJ$76&gt;=INDEX('Static Data'!$E$3:$X$21,$BW89,10)+0,EJ$77&gt;=INDEX('Static Data'!$E$3:$X$21,$BW89,11)+0,EJ$78&gt;=INDEX('Static Data'!$E$3:$X$21,$BW89,12)+0,EJ$79&gt;=INDEX('Static Data'!$E$3:$X$21,$BW89,13)+0,EJ$80&gt;=INDEX('Static Data'!$E$3:$X$21,$BW89,14)+0,EJ$81&gt;=INDEX('Static Data'!$E$3:$X$21,$BW89,15)+0,EJ$82&gt;=INDEX('Static Data'!$E$3:$X$21,$BW89,16)+0,EJ$83&gt;=INDEX('Static Data'!$E$3:$X$21,$BW89,17)+0,EJ$84&gt;=INDEX('Static Data'!$E$3:$X$21,$BW89,18)+0,EJ$85&gt;=INDEX('Static Data'!$E$3:$X$21,$BW89,19)+0,EJ$86&gt;=INDEX('Static Data'!$E$3:$X$21,$BW89,20)+0)</f>
        <v>1</v>
      </c>
      <c r="EK89" t="b">
        <f ca="1">AND($BV89,EK$67&gt;=INDEX('Static Data'!$E$3:$X$21,$BW89,1)+0,EK$68&gt;=INDEX('Static Data'!$E$3:$X$21,$BW89,2)+0,EK$69&gt;=INDEX('Static Data'!$E$3:$X$21,$BW89,3)+0,EK$70&gt;=INDEX('Static Data'!$E$3:$X$21,$BW89,4)+0,EK$71&gt;=INDEX('Static Data'!$E$3:$X$21,$BW89,5)+0,EK$72&gt;=INDEX('Static Data'!$E$3:$X$21,$BW89,6)+0,EK$73&gt;=INDEX('Static Data'!$E$3:$X$21,$BW89,7)+0,EK$74&gt;=INDEX('Static Data'!$E$3:$X$21,$BW89,8)+0,EK$75&gt;=INDEX('Static Data'!$E$3:$X$21,$BW89,9)+0,EK$76&gt;=INDEX('Static Data'!$E$3:$X$21,$BW89,10)+0,EK$77&gt;=INDEX('Static Data'!$E$3:$X$21,$BW89,11)+0,EK$78&gt;=INDEX('Static Data'!$E$3:$X$21,$BW89,12)+0,EK$79&gt;=INDEX('Static Data'!$E$3:$X$21,$BW89,13)+0,EK$80&gt;=INDEX('Static Data'!$E$3:$X$21,$BW89,14)+0,EK$81&gt;=INDEX('Static Data'!$E$3:$X$21,$BW89,15)+0,EK$82&gt;=INDEX('Static Data'!$E$3:$X$21,$BW89,16)+0,EK$83&gt;=INDEX('Static Data'!$E$3:$X$21,$BW89,17)+0,EK$84&gt;=INDEX('Static Data'!$E$3:$X$21,$BW89,18)+0,EK$85&gt;=INDEX('Static Data'!$E$3:$X$21,$BW89,19)+0,EK$86&gt;=INDEX('Static Data'!$E$3:$X$21,$BW89,20)+0)</f>
        <v>1</v>
      </c>
      <c r="EL89" t="b">
        <f ca="1">AND($BV89,EL$67&gt;=INDEX('Static Data'!$E$3:$X$21,$BW89,1)+0,EL$68&gt;=INDEX('Static Data'!$E$3:$X$21,$BW89,2)+0,EL$69&gt;=INDEX('Static Data'!$E$3:$X$21,$BW89,3)+0,EL$70&gt;=INDEX('Static Data'!$E$3:$X$21,$BW89,4)+0,EL$71&gt;=INDEX('Static Data'!$E$3:$X$21,$BW89,5)+0,EL$72&gt;=INDEX('Static Data'!$E$3:$X$21,$BW89,6)+0,EL$73&gt;=INDEX('Static Data'!$E$3:$X$21,$BW89,7)+0,EL$74&gt;=INDEX('Static Data'!$E$3:$X$21,$BW89,8)+0,EL$75&gt;=INDEX('Static Data'!$E$3:$X$21,$BW89,9)+0,EL$76&gt;=INDEX('Static Data'!$E$3:$X$21,$BW89,10)+0,EL$77&gt;=INDEX('Static Data'!$E$3:$X$21,$BW89,11)+0,EL$78&gt;=INDEX('Static Data'!$E$3:$X$21,$BW89,12)+0,EL$79&gt;=INDEX('Static Data'!$E$3:$X$21,$BW89,13)+0,EL$80&gt;=INDEX('Static Data'!$E$3:$X$21,$BW89,14)+0,EL$81&gt;=INDEX('Static Data'!$E$3:$X$21,$BW89,15)+0,EL$82&gt;=INDEX('Static Data'!$E$3:$X$21,$BW89,16)+0,EL$83&gt;=INDEX('Static Data'!$E$3:$X$21,$BW89,17)+0,EL$84&gt;=INDEX('Static Data'!$E$3:$X$21,$BW89,18)+0,EL$85&gt;=INDEX('Static Data'!$E$3:$X$21,$BW89,19)+0,EL$86&gt;=INDEX('Static Data'!$E$3:$X$21,$BW89,20)+0)</f>
        <v>1</v>
      </c>
      <c r="EM89" t="b">
        <f ca="1">AND($BV89,EM$67&gt;=INDEX('Static Data'!$E$3:$X$21,$BW89,1)+0,EM$68&gt;=INDEX('Static Data'!$E$3:$X$21,$BW89,2)+0,EM$69&gt;=INDEX('Static Data'!$E$3:$X$21,$BW89,3)+0,EM$70&gt;=INDEX('Static Data'!$E$3:$X$21,$BW89,4)+0,EM$71&gt;=INDEX('Static Data'!$E$3:$X$21,$BW89,5)+0,EM$72&gt;=INDEX('Static Data'!$E$3:$X$21,$BW89,6)+0,EM$73&gt;=INDEX('Static Data'!$E$3:$X$21,$BW89,7)+0,EM$74&gt;=INDEX('Static Data'!$E$3:$X$21,$BW89,8)+0,EM$75&gt;=INDEX('Static Data'!$E$3:$X$21,$BW89,9)+0,EM$76&gt;=INDEX('Static Data'!$E$3:$X$21,$BW89,10)+0,EM$77&gt;=INDEX('Static Data'!$E$3:$X$21,$BW89,11)+0,EM$78&gt;=INDEX('Static Data'!$E$3:$X$21,$BW89,12)+0,EM$79&gt;=INDEX('Static Data'!$E$3:$X$21,$BW89,13)+0,EM$80&gt;=INDEX('Static Data'!$E$3:$X$21,$BW89,14)+0,EM$81&gt;=INDEX('Static Data'!$E$3:$X$21,$BW89,15)+0,EM$82&gt;=INDEX('Static Data'!$E$3:$X$21,$BW89,16)+0,EM$83&gt;=INDEX('Static Data'!$E$3:$X$21,$BW89,17)+0,EM$84&gt;=INDEX('Static Data'!$E$3:$X$21,$BW89,18)+0,EM$85&gt;=INDEX('Static Data'!$E$3:$X$21,$BW89,19)+0,EM$86&gt;=INDEX('Static Data'!$E$3:$X$21,$BW89,20)+0)</f>
        <v>1</v>
      </c>
      <c r="EN89" t="b">
        <f ca="1">AND($BV89,EN$67&gt;=INDEX('Static Data'!$E$3:$X$21,$BW89,1)+0,EN$68&gt;=INDEX('Static Data'!$E$3:$X$21,$BW89,2)+0,EN$69&gt;=INDEX('Static Data'!$E$3:$X$21,$BW89,3)+0,EN$70&gt;=INDEX('Static Data'!$E$3:$X$21,$BW89,4)+0,EN$71&gt;=INDEX('Static Data'!$E$3:$X$21,$BW89,5)+0,EN$72&gt;=INDEX('Static Data'!$E$3:$X$21,$BW89,6)+0,EN$73&gt;=INDEX('Static Data'!$E$3:$X$21,$BW89,7)+0,EN$74&gt;=INDEX('Static Data'!$E$3:$X$21,$BW89,8)+0,EN$75&gt;=INDEX('Static Data'!$E$3:$X$21,$BW89,9)+0,EN$76&gt;=INDEX('Static Data'!$E$3:$X$21,$BW89,10)+0,EN$77&gt;=INDEX('Static Data'!$E$3:$X$21,$BW89,11)+0,EN$78&gt;=INDEX('Static Data'!$E$3:$X$21,$BW89,12)+0,EN$79&gt;=INDEX('Static Data'!$E$3:$X$21,$BW89,13)+0,EN$80&gt;=INDEX('Static Data'!$E$3:$X$21,$BW89,14)+0,EN$81&gt;=INDEX('Static Data'!$E$3:$X$21,$BW89,15)+0,EN$82&gt;=INDEX('Static Data'!$E$3:$X$21,$BW89,16)+0,EN$83&gt;=INDEX('Static Data'!$E$3:$X$21,$BW89,17)+0,EN$84&gt;=INDEX('Static Data'!$E$3:$X$21,$BW89,18)+0,EN$85&gt;=INDEX('Static Data'!$E$3:$X$21,$BW89,19)+0,EN$86&gt;=INDEX('Static Data'!$E$3:$X$21,$BW89,20)+0)</f>
        <v>1</v>
      </c>
      <c r="EO89" t="b">
        <f ca="1">AND($BV89,EO$67&gt;=INDEX('Static Data'!$E$3:$X$21,$BW89,1)+0,EO$68&gt;=INDEX('Static Data'!$E$3:$X$21,$BW89,2)+0,EO$69&gt;=INDEX('Static Data'!$E$3:$X$21,$BW89,3)+0,EO$70&gt;=INDEX('Static Data'!$E$3:$X$21,$BW89,4)+0,EO$71&gt;=INDEX('Static Data'!$E$3:$X$21,$BW89,5)+0,EO$72&gt;=INDEX('Static Data'!$E$3:$X$21,$BW89,6)+0,EO$73&gt;=INDEX('Static Data'!$E$3:$X$21,$BW89,7)+0,EO$74&gt;=INDEX('Static Data'!$E$3:$X$21,$BW89,8)+0,EO$75&gt;=INDEX('Static Data'!$E$3:$X$21,$BW89,9)+0,EO$76&gt;=INDEX('Static Data'!$E$3:$X$21,$BW89,10)+0,EO$77&gt;=INDEX('Static Data'!$E$3:$X$21,$BW89,11)+0,EO$78&gt;=INDEX('Static Data'!$E$3:$X$21,$BW89,12)+0,EO$79&gt;=INDEX('Static Data'!$E$3:$X$21,$BW89,13)+0,EO$80&gt;=INDEX('Static Data'!$E$3:$X$21,$BW89,14)+0,EO$81&gt;=INDEX('Static Data'!$E$3:$X$21,$BW89,15)+0,EO$82&gt;=INDEX('Static Data'!$E$3:$X$21,$BW89,16)+0,EO$83&gt;=INDEX('Static Data'!$E$3:$X$21,$BW89,17)+0,EO$84&gt;=INDEX('Static Data'!$E$3:$X$21,$BW89,18)+0,EO$85&gt;=INDEX('Static Data'!$E$3:$X$21,$BW89,19)+0,EO$86&gt;=INDEX('Static Data'!$E$3:$X$21,$BW89,20)+0)</f>
        <v>1</v>
      </c>
      <c r="EP89" t="b">
        <f ca="1">AND($BV89,EP$67&gt;=INDEX('Static Data'!$E$3:$X$21,$BW89,1)+0,EP$68&gt;=INDEX('Static Data'!$E$3:$X$21,$BW89,2)+0,EP$69&gt;=INDEX('Static Data'!$E$3:$X$21,$BW89,3)+0,EP$70&gt;=INDEX('Static Data'!$E$3:$X$21,$BW89,4)+0,EP$71&gt;=INDEX('Static Data'!$E$3:$X$21,$BW89,5)+0,EP$72&gt;=INDEX('Static Data'!$E$3:$X$21,$BW89,6)+0,EP$73&gt;=INDEX('Static Data'!$E$3:$X$21,$BW89,7)+0,EP$74&gt;=INDEX('Static Data'!$E$3:$X$21,$BW89,8)+0,EP$75&gt;=INDEX('Static Data'!$E$3:$X$21,$BW89,9)+0,EP$76&gt;=INDEX('Static Data'!$E$3:$X$21,$BW89,10)+0,EP$77&gt;=INDEX('Static Data'!$E$3:$X$21,$BW89,11)+0,EP$78&gt;=INDEX('Static Data'!$E$3:$X$21,$BW89,12)+0,EP$79&gt;=INDEX('Static Data'!$E$3:$X$21,$BW89,13)+0,EP$80&gt;=INDEX('Static Data'!$E$3:$X$21,$BW89,14)+0,EP$81&gt;=INDEX('Static Data'!$E$3:$X$21,$BW89,15)+0,EP$82&gt;=INDEX('Static Data'!$E$3:$X$21,$BW89,16)+0,EP$83&gt;=INDEX('Static Data'!$E$3:$X$21,$BW89,17)+0,EP$84&gt;=INDEX('Static Data'!$E$3:$X$21,$BW89,18)+0,EP$85&gt;=INDEX('Static Data'!$E$3:$X$21,$BW89,19)+0,EP$86&gt;=INDEX('Static Data'!$E$3:$X$21,$BW89,20)+0)</f>
        <v>1</v>
      </c>
      <c r="EQ89" t="b">
        <f ca="1">AND($BV89,EQ$67&gt;=INDEX('Static Data'!$E$3:$X$21,$BW89,1)+0,EQ$68&gt;=INDEX('Static Data'!$E$3:$X$21,$BW89,2)+0,EQ$69&gt;=INDEX('Static Data'!$E$3:$X$21,$BW89,3)+0,EQ$70&gt;=INDEX('Static Data'!$E$3:$X$21,$BW89,4)+0,EQ$71&gt;=INDEX('Static Data'!$E$3:$X$21,$BW89,5)+0,EQ$72&gt;=INDEX('Static Data'!$E$3:$X$21,$BW89,6)+0,EQ$73&gt;=INDEX('Static Data'!$E$3:$X$21,$BW89,7)+0,EQ$74&gt;=INDEX('Static Data'!$E$3:$X$21,$BW89,8)+0,EQ$75&gt;=INDEX('Static Data'!$E$3:$X$21,$BW89,9)+0,EQ$76&gt;=INDEX('Static Data'!$E$3:$X$21,$BW89,10)+0,EQ$77&gt;=INDEX('Static Data'!$E$3:$X$21,$BW89,11)+0,EQ$78&gt;=INDEX('Static Data'!$E$3:$X$21,$BW89,12)+0,EQ$79&gt;=INDEX('Static Data'!$E$3:$X$21,$BW89,13)+0,EQ$80&gt;=INDEX('Static Data'!$E$3:$X$21,$BW89,14)+0,EQ$81&gt;=INDEX('Static Data'!$E$3:$X$21,$BW89,15)+0,EQ$82&gt;=INDEX('Static Data'!$E$3:$X$21,$BW89,16)+0,EQ$83&gt;=INDEX('Static Data'!$E$3:$X$21,$BW89,17)+0,EQ$84&gt;=INDEX('Static Data'!$E$3:$X$21,$BW89,18)+0,EQ$85&gt;=INDEX('Static Data'!$E$3:$X$21,$BW89,19)+0,EQ$86&gt;=INDEX('Static Data'!$E$3:$X$21,$BW89,20)+0)</f>
        <v>1</v>
      </c>
      <c r="ER89" t="b">
        <f ca="1">AND($BV89,ER$67&gt;=INDEX('Static Data'!$E$3:$X$21,$BW89,1)+0,ER$68&gt;=INDEX('Static Data'!$E$3:$X$21,$BW89,2)+0,ER$69&gt;=INDEX('Static Data'!$E$3:$X$21,$BW89,3)+0,ER$70&gt;=INDEX('Static Data'!$E$3:$X$21,$BW89,4)+0,ER$71&gt;=INDEX('Static Data'!$E$3:$X$21,$BW89,5)+0,ER$72&gt;=INDEX('Static Data'!$E$3:$X$21,$BW89,6)+0,ER$73&gt;=INDEX('Static Data'!$E$3:$X$21,$BW89,7)+0,ER$74&gt;=INDEX('Static Data'!$E$3:$X$21,$BW89,8)+0,ER$75&gt;=INDEX('Static Data'!$E$3:$X$21,$BW89,9)+0,ER$76&gt;=INDEX('Static Data'!$E$3:$X$21,$BW89,10)+0,ER$77&gt;=INDEX('Static Data'!$E$3:$X$21,$BW89,11)+0,ER$78&gt;=INDEX('Static Data'!$E$3:$X$21,$BW89,12)+0,ER$79&gt;=INDEX('Static Data'!$E$3:$X$21,$BW89,13)+0,ER$80&gt;=INDEX('Static Data'!$E$3:$X$21,$BW89,14)+0,ER$81&gt;=INDEX('Static Data'!$E$3:$X$21,$BW89,15)+0,ER$82&gt;=INDEX('Static Data'!$E$3:$X$21,$BW89,16)+0,ER$83&gt;=INDEX('Static Data'!$E$3:$X$21,$BW89,17)+0,ER$84&gt;=INDEX('Static Data'!$E$3:$X$21,$BW89,18)+0,ER$85&gt;=INDEX('Static Data'!$E$3:$X$21,$BW89,19)+0,ER$86&gt;=INDEX('Static Data'!$E$3:$X$21,$BW89,20)+0)</f>
        <v>1</v>
      </c>
      <c r="ES89" t="b">
        <f ca="1">AND($BV89,ES$67&gt;=INDEX('Static Data'!$E$3:$X$21,$BW89,1)+0,ES$68&gt;=INDEX('Static Data'!$E$3:$X$21,$BW89,2)+0,ES$69&gt;=INDEX('Static Data'!$E$3:$X$21,$BW89,3)+0,ES$70&gt;=INDEX('Static Data'!$E$3:$X$21,$BW89,4)+0,ES$71&gt;=INDEX('Static Data'!$E$3:$X$21,$BW89,5)+0,ES$72&gt;=INDEX('Static Data'!$E$3:$X$21,$BW89,6)+0,ES$73&gt;=INDEX('Static Data'!$E$3:$X$21,$BW89,7)+0,ES$74&gt;=INDEX('Static Data'!$E$3:$X$21,$BW89,8)+0,ES$75&gt;=INDEX('Static Data'!$E$3:$X$21,$BW89,9)+0,ES$76&gt;=INDEX('Static Data'!$E$3:$X$21,$BW89,10)+0,ES$77&gt;=INDEX('Static Data'!$E$3:$X$21,$BW89,11)+0,ES$78&gt;=INDEX('Static Data'!$E$3:$X$21,$BW89,12)+0,ES$79&gt;=INDEX('Static Data'!$E$3:$X$21,$BW89,13)+0,ES$80&gt;=INDEX('Static Data'!$E$3:$X$21,$BW89,14)+0,ES$81&gt;=INDEX('Static Data'!$E$3:$X$21,$BW89,15)+0,ES$82&gt;=INDEX('Static Data'!$E$3:$X$21,$BW89,16)+0,ES$83&gt;=INDEX('Static Data'!$E$3:$X$21,$BW89,17)+0,ES$84&gt;=INDEX('Static Data'!$E$3:$X$21,$BW89,18)+0,ES$85&gt;=INDEX('Static Data'!$E$3:$X$21,$BW89,19)+0,ES$86&gt;=INDEX('Static Data'!$E$3:$X$21,$BW89,20)+0)</f>
        <v>1</v>
      </c>
      <c r="ET89" t="b">
        <f ca="1">AND($BV89,ET$67&gt;=INDEX('Static Data'!$E$3:$X$21,$BW89,1)+0,ET$68&gt;=INDEX('Static Data'!$E$3:$X$21,$BW89,2)+0,ET$69&gt;=INDEX('Static Data'!$E$3:$X$21,$BW89,3)+0,ET$70&gt;=INDEX('Static Data'!$E$3:$X$21,$BW89,4)+0,ET$71&gt;=INDEX('Static Data'!$E$3:$X$21,$BW89,5)+0,ET$72&gt;=INDEX('Static Data'!$E$3:$X$21,$BW89,6)+0,ET$73&gt;=INDEX('Static Data'!$E$3:$X$21,$BW89,7)+0,ET$74&gt;=INDEX('Static Data'!$E$3:$X$21,$BW89,8)+0,ET$75&gt;=INDEX('Static Data'!$E$3:$X$21,$BW89,9)+0,ET$76&gt;=INDEX('Static Data'!$E$3:$X$21,$BW89,10)+0,ET$77&gt;=INDEX('Static Data'!$E$3:$X$21,$BW89,11)+0,ET$78&gt;=INDEX('Static Data'!$E$3:$X$21,$BW89,12)+0,ET$79&gt;=INDEX('Static Data'!$E$3:$X$21,$BW89,13)+0,ET$80&gt;=INDEX('Static Data'!$E$3:$X$21,$BW89,14)+0,ET$81&gt;=INDEX('Static Data'!$E$3:$X$21,$BW89,15)+0,ET$82&gt;=INDEX('Static Data'!$E$3:$X$21,$BW89,16)+0,ET$83&gt;=INDEX('Static Data'!$E$3:$X$21,$BW89,17)+0,ET$84&gt;=INDEX('Static Data'!$E$3:$X$21,$BW89,18)+0,ET$85&gt;=INDEX('Static Data'!$E$3:$X$21,$BW89,19)+0,ET$86&gt;=INDEX('Static Data'!$E$3:$X$21,$BW89,20)+0)</f>
        <v>1</v>
      </c>
      <c r="EU89" t="b">
        <f ca="1">AND($BV89,EU$67&gt;=INDEX('Static Data'!$E$3:$X$21,$BW89,1)+0,EU$68&gt;=INDEX('Static Data'!$E$3:$X$21,$BW89,2)+0,EU$69&gt;=INDEX('Static Data'!$E$3:$X$21,$BW89,3)+0,EU$70&gt;=INDEX('Static Data'!$E$3:$X$21,$BW89,4)+0,EU$71&gt;=INDEX('Static Data'!$E$3:$X$21,$BW89,5)+0,EU$72&gt;=INDEX('Static Data'!$E$3:$X$21,$BW89,6)+0,EU$73&gt;=INDEX('Static Data'!$E$3:$X$21,$BW89,7)+0,EU$74&gt;=INDEX('Static Data'!$E$3:$X$21,$BW89,8)+0,EU$75&gt;=INDEX('Static Data'!$E$3:$X$21,$BW89,9)+0,EU$76&gt;=INDEX('Static Data'!$E$3:$X$21,$BW89,10)+0,EU$77&gt;=INDEX('Static Data'!$E$3:$X$21,$BW89,11)+0,EU$78&gt;=INDEX('Static Data'!$E$3:$X$21,$BW89,12)+0,EU$79&gt;=INDEX('Static Data'!$E$3:$X$21,$BW89,13)+0,EU$80&gt;=INDEX('Static Data'!$E$3:$X$21,$BW89,14)+0,EU$81&gt;=INDEX('Static Data'!$E$3:$X$21,$BW89,15)+0,EU$82&gt;=INDEX('Static Data'!$E$3:$X$21,$BW89,16)+0,EU$83&gt;=INDEX('Static Data'!$E$3:$X$21,$BW89,17)+0,EU$84&gt;=INDEX('Static Data'!$E$3:$X$21,$BW89,18)+0,EU$85&gt;=INDEX('Static Data'!$E$3:$X$21,$BW89,19)+0,EU$86&gt;=INDEX('Static Data'!$E$3:$X$21,$BW89,20)+0)</f>
        <v>1</v>
      </c>
      <c r="EV89" t="b">
        <f ca="1">AND($BV89,EV$67&gt;=INDEX('Static Data'!$E$3:$X$21,$BW89,1)+0,EV$68&gt;=INDEX('Static Data'!$E$3:$X$21,$BW89,2)+0,EV$69&gt;=INDEX('Static Data'!$E$3:$X$21,$BW89,3)+0,EV$70&gt;=INDEX('Static Data'!$E$3:$X$21,$BW89,4)+0,EV$71&gt;=INDEX('Static Data'!$E$3:$X$21,$BW89,5)+0,EV$72&gt;=INDEX('Static Data'!$E$3:$X$21,$BW89,6)+0,EV$73&gt;=INDEX('Static Data'!$E$3:$X$21,$BW89,7)+0,EV$74&gt;=INDEX('Static Data'!$E$3:$X$21,$BW89,8)+0,EV$75&gt;=INDEX('Static Data'!$E$3:$X$21,$BW89,9)+0,EV$76&gt;=INDEX('Static Data'!$E$3:$X$21,$BW89,10)+0,EV$77&gt;=INDEX('Static Data'!$E$3:$X$21,$BW89,11)+0,EV$78&gt;=INDEX('Static Data'!$E$3:$X$21,$BW89,12)+0,EV$79&gt;=INDEX('Static Data'!$E$3:$X$21,$BW89,13)+0,EV$80&gt;=INDEX('Static Data'!$E$3:$X$21,$BW89,14)+0,EV$81&gt;=INDEX('Static Data'!$E$3:$X$21,$BW89,15)+0,EV$82&gt;=INDEX('Static Data'!$E$3:$X$21,$BW89,16)+0,EV$83&gt;=INDEX('Static Data'!$E$3:$X$21,$BW89,17)+0,EV$84&gt;=INDEX('Static Data'!$E$3:$X$21,$BW89,18)+0,EV$85&gt;=INDEX('Static Data'!$E$3:$X$21,$BW89,19)+0,EV$86&gt;=INDEX('Static Data'!$E$3:$X$21,$BW89,20)+0)</f>
        <v>1</v>
      </c>
      <c r="EW89" t="b">
        <f ca="1">AND($BV89,EW$67&gt;=INDEX('Static Data'!$E$3:$X$21,$BW89,1)+0,EW$68&gt;=INDEX('Static Data'!$E$3:$X$21,$BW89,2)+0,EW$69&gt;=INDEX('Static Data'!$E$3:$X$21,$BW89,3)+0,EW$70&gt;=INDEX('Static Data'!$E$3:$X$21,$BW89,4)+0,EW$71&gt;=INDEX('Static Data'!$E$3:$X$21,$BW89,5)+0,EW$72&gt;=INDEX('Static Data'!$E$3:$X$21,$BW89,6)+0,EW$73&gt;=INDEX('Static Data'!$E$3:$X$21,$BW89,7)+0,EW$74&gt;=INDEX('Static Data'!$E$3:$X$21,$BW89,8)+0,EW$75&gt;=INDEX('Static Data'!$E$3:$X$21,$BW89,9)+0,EW$76&gt;=INDEX('Static Data'!$E$3:$X$21,$BW89,10)+0,EW$77&gt;=INDEX('Static Data'!$E$3:$X$21,$BW89,11)+0,EW$78&gt;=INDEX('Static Data'!$E$3:$X$21,$BW89,12)+0,EW$79&gt;=INDEX('Static Data'!$E$3:$X$21,$BW89,13)+0,EW$80&gt;=INDEX('Static Data'!$E$3:$X$21,$BW89,14)+0,EW$81&gt;=INDEX('Static Data'!$E$3:$X$21,$BW89,15)+0,EW$82&gt;=INDEX('Static Data'!$E$3:$X$21,$BW89,16)+0,EW$83&gt;=INDEX('Static Data'!$E$3:$X$21,$BW89,17)+0,EW$84&gt;=INDEX('Static Data'!$E$3:$X$21,$BW89,18)+0,EW$85&gt;=INDEX('Static Data'!$E$3:$X$21,$BW89,19)+0,EW$86&gt;=INDEX('Static Data'!$E$3:$X$21,$BW89,20)+0)</f>
        <v>1</v>
      </c>
      <c r="EX89" t="b">
        <f ca="1">AND($BV89,EX$67&gt;=INDEX('Static Data'!$E$3:$X$21,$BW89,1)+0,EX$68&gt;=INDEX('Static Data'!$E$3:$X$21,$BW89,2)+0,EX$69&gt;=INDEX('Static Data'!$E$3:$X$21,$BW89,3)+0,EX$70&gt;=INDEX('Static Data'!$E$3:$X$21,$BW89,4)+0,EX$71&gt;=INDEX('Static Data'!$E$3:$X$21,$BW89,5)+0,EX$72&gt;=INDEX('Static Data'!$E$3:$X$21,$BW89,6)+0,EX$73&gt;=INDEX('Static Data'!$E$3:$X$21,$BW89,7)+0,EX$74&gt;=INDEX('Static Data'!$E$3:$X$21,$BW89,8)+0,EX$75&gt;=INDEX('Static Data'!$E$3:$X$21,$BW89,9)+0,EX$76&gt;=INDEX('Static Data'!$E$3:$X$21,$BW89,10)+0,EX$77&gt;=INDEX('Static Data'!$E$3:$X$21,$BW89,11)+0,EX$78&gt;=INDEX('Static Data'!$E$3:$X$21,$BW89,12)+0,EX$79&gt;=INDEX('Static Data'!$E$3:$X$21,$BW89,13)+0,EX$80&gt;=INDEX('Static Data'!$E$3:$X$21,$BW89,14)+0,EX$81&gt;=INDEX('Static Data'!$E$3:$X$21,$BW89,15)+0,EX$82&gt;=INDEX('Static Data'!$E$3:$X$21,$BW89,16)+0,EX$83&gt;=INDEX('Static Data'!$E$3:$X$21,$BW89,17)+0,EX$84&gt;=INDEX('Static Data'!$E$3:$X$21,$BW89,18)+0,EX$85&gt;=INDEX('Static Data'!$E$3:$X$21,$BW89,19)+0,EX$86&gt;=INDEX('Static Data'!$E$3:$X$21,$BW89,20)+0)</f>
        <v>1</v>
      </c>
      <c r="EY89" t="b">
        <f ca="1">AND($BV89,EY$67&gt;=INDEX('Static Data'!$E$3:$X$21,$BW89,1)+0,EY$68&gt;=INDEX('Static Data'!$E$3:$X$21,$BW89,2)+0,EY$69&gt;=INDEX('Static Data'!$E$3:$X$21,$BW89,3)+0,EY$70&gt;=INDEX('Static Data'!$E$3:$X$21,$BW89,4)+0,EY$71&gt;=INDEX('Static Data'!$E$3:$X$21,$BW89,5)+0,EY$72&gt;=INDEX('Static Data'!$E$3:$X$21,$BW89,6)+0,EY$73&gt;=INDEX('Static Data'!$E$3:$X$21,$BW89,7)+0,EY$74&gt;=INDEX('Static Data'!$E$3:$X$21,$BW89,8)+0,EY$75&gt;=INDEX('Static Data'!$E$3:$X$21,$BW89,9)+0,EY$76&gt;=INDEX('Static Data'!$E$3:$X$21,$BW89,10)+0,EY$77&gt;=INDEX('Static Data'!$E$3:$X$21,$BW89,11)+0,EY$78&gt;=INDEX('Static Data'!$E$3:$X$21,$BW89,12)+0,EY$79&gt;=INDEX('Static Data'!$E$3:$X$21,$BW89,13)+0,EY$80&gt;=INDEX('Static Data'!$E$3:$X$21,$BW89,14)+0,EY$81&gt;=INDEX('Static Data'!$E$3:$X$21,$BW89,15)+0,EY$82&gt;=INDEX('Static Data'!$E$3:$X$21,$BW89,16)+0,EY$83&gt;=INDEX('Static Data'!$E$3:$X$21,$BW89,17)+0,EY$84&gt;=INDEX('Static Data'!$E$3:$X$21,$BW89,18)+0,EY$85&gt;=INDEX('Static Data'!$E$3:$X$21,$BW89,19)+0,EY$86&gt;=INDEX('Static Data'!$E$3:$X$21,$BW89,20)+0)</f>
        <v>1</v>
      </c>
      <c r="EZ89" t="b">
        <f ca="1">AND($BV89,EZ$67&gt;=INDEX('Static Data'!$E$3:$X$21,$BW89,1)+0,EZ$68&gt;=INDEX('Static Data'!$E$3:$X$21,$BW89,2)+0,EZ$69&gt;=INDEX('Static Data'!$E$3:$X$21,$BW89,3)+0,EZ$70&gt;=INDEX('Static Data'!$E$3:$X$21,$BW89,4)+0,EZ$71&gt;=INDEX('Static Data'!$E$3:$X$21,$BW89,5)+0,EZ$72&gt;=INDEX('Static Data'!$E$3:$X$21,$BW89,6)+0,EZ$73&gt;=INDEX('Static Data'!$E$3:$X$21,$BW89,7)+0,EZ$74&gt;=INDEX('Static Data'!$E$3:$X$21,$BW89,8)+0,EZ$75&gt;=INDEX('Static Data'!$E$3:$X$21,$BW89,9)+0,EZ$76&gt;=INDEX('Static Data'!$E$3:$X$21,$BW89,10)+0,EZ$77&gt;=INDEX('Static Data'!$E$3:$X$21,$BW89,11)+0,EZ$78&gt;=INDEX('Static Data'!$E$3:$X$21,$BW89,12)+0,EZ$79&gt;=INDEX('Static Data'!$E$3:$X$21,$BW89,13)+0,EZ$80&gt;=INDEX('Static Data'!$E$3:$X$21,$BW89,14)+0,EZ$81&gt;=INDEX('Static Data'!$E$3:$X$21,$BW89,15)+0,EZ$82&gt;=INDEX('Static Data'!$E$3:$X$21,$BW89,16)+0,EZ$83&gt;=INDEX('Static Data'!$E$3:$X$21,$BW89,17)+0,EZ$84&gt;=INDEX('Static Data'!$E$3:$X$21,$BW89,18)+0,EZ$85&gt;=INDEX('Static Data'!$E$3:$X$21,$BW89,19)+0,EZ$86&gt;=INDEX('Static Data'!$E$3:$X$21,$BW89,20)+0)</f>
        <v>1</v>
      </c>
      <c r="FA89" t="b">
        <f ca="1">AND($BV89,FA$67&gt;=INDEX('Static Data'!$E$3:$X$21,$BW89,1)+0,FA$68&gt;=INDEX('Static Data'!$E$3:$X$21,$BW89,2)+0,FA$69&gt;=INDEX('Static Data'!$E$3:$X$21,$BW89,3)+0,FA$70&gt;=INDEX('Static Data'!$E$3:$X$21,$BW89,4)+0,FA$71&gt;=INDEX('Static Data'!$E$3:$X$21,$BW89,5)+0,FA$72&gt;=INDEX('Static Data'!$E$3:$X$21,$BW89,6)+0,FA$73&gt;=INDEX('Static Data'!$E$3:$X$21,$BW89,7)+0,FA$74&gt;=INDEX('Static Data'!$E$3:$X$21,$BW89,8)+0,FA$75&gt;=INDEX('Static Data'!$E$3:$X$21,$BW89,9)+0,FA$76&gt;=INDEX('Static Data'!$E$3:$X$21,$BW89,10)+0,FA$77&gt;=INDEX('Static Data'!$E$3:$X$21,$BW89,11)+0,FA$78&gt;=INDEX('Static Data'!$E$3:$X$21,$BW89,12)+0,FA$79&gt;=INDEX('Static Data'!$E$3:$X$21,$BW89,13)+0,FA$80&gt;=INDEX('Static Data'!$E$3:$X$21,$BW89,14)+0,FA$81&gt;=INDEX('Static Data'!$E$3:$X$21,$BW89,15)+0,FA$82&gt;=INDEX('Static Data'!$E$3:$X$21,$BW89,16)+0,FA$83&gt;=INDEX('Static Data'!$E$3:$X$21,$BW89,17)+0,FA$84&gt;=INDEX('Static Data'!$E$3:$X$21,$BW89,18)+0,FA$85&gt;=INDEX('Static Data'!$E$3:$X$21,$BW89,19)+0,FA$86&gt;=INDEX('Static Data'!$E$3:$X$21,$BW89,20)+0)</f>
        <v>1</v>
      </c>
      <c r="FB89" t="b">
        <f ca="1">AND($BV89,FB$67&gt;=INDEX('Static Data'!$E$3:$X$21,$BW89,1)+0,FB$68&gt;=INDEX('Static Data'!$E$3:$X$21,$BW89,2)+0,FB$69&gt;=INDEX('Static Data'!$E$3:$X$21,$BW89,3)+0,FB$70&gt;=INDEX('Static Data'!$E$3:$X$21,$BW89,4)+0,FB$71&gt;=INDEX('Static Data'!$E$3:$X$21,$BW89,5)+0,FB$72&gt;=INDEX('Static Data'!$E$3:$X$21,$BW89,6)+0,FB$73&gt;=INDEX('Static Data'!$E$3:$X$21,$BW89,7)+0,FB$74&gt;=INDEX('Static Data'!$E$3:$X$21,$BW89,8)+0,FB$75&gt;=INDEX('Static Data'!$E$3:$X$21,$BW89,9)+0,FB$76&gt;=INDEX('Static Data'!$E$3:$X$21,$BW89,10)+0,FB$77&gt;=INDEX('Static Data'!$E$3:$X$21,$BW89,11)+0,FB$78&gt;=INDEX('Static Data'!$E$3:$X$21,$BW89,12)+0,FB$79&gt;=INDEX('Static Data'!$E$3:$X$21,$BW89,13)+0,FB$80&gt;=INDEX('Static Data'!$E$3:$X$21,$BW89,14)+0,FB$81&gt;=INDEX('Static Data'!$E$3:$X$21,$BW89,15)+0,FB$82&gt;=INDEX('Static Data'!$E$3:$X$21,$BW89,16)+0,FB$83&gt;=INDEX('Static Data'!$E$3:$X$21,$BW89,17)+0,FB$84&gt;=INDEX('Static Data'!$E$3:$X$21,$BW89,18)+0,FB$85&gt;=INDEX('Static Data'!$E$3:$X$21,$BW89,19)+0,FB$86&gt;=INDEX('Static Data'!$E$3:$X$21,$BW89,20)+0)</f>
        <v>1</v>
      </c>
      <c r="FC89" t="b">
        <f ca="1">AND($BV89,FC$67&gt;=INDEX('Static Data'!$E$3:$X$21,$BW89,1)+0,FC$68&gt;=INDEX('Static Data'!$E$3:$X$21,$BW89,2)+0,FC$69&gt;=INDEX('Static Data'!$E$3:$X$21,$BW89,3)+0,FC$70&gt;=INDEX('Static Data'!$E$3:$X$21,$BW89,4)+0,FC$71&gt;=INDEX('Static Data'!$E$3:$X$21,$BW89,5)+0,FC$72&gt;=INDEX('Static Data'!$E$3:$X$21,$BW89,6)+0,FC$73&gt;=INDEX('Static Data'!$E$3:$X$21,$BW89,7)+0,FC$74&gt;=INDEX('Static Data'!$E$3:$X$21,$BW89,8)+0,FC$75&gt;=INDEX('Static Data'!$E$3:$X$21,$BW89,9)+0,FC$76&gt;=INDEX('Static Data'!$E$3:$X$21,$BW89,10)+0,FC$77&gt;=INDEX('Static Data'!$E$3:$X$21,$BW89,11)+0,FC$78&gt;=INDEX('Static Data'!$E$3:$X$21,$BW89,12)+0,FC$79&gt;=INDEX('Static Data'!$E$3:$X$21,$BW89,13)+0,FC$80&gt;=INDEX('Static Data'!$E$3:$X$21,$BW89,14)+0,FC$81&gt;=INDEX('Static Data'!$E$3:$X$21,$BW89,15)+0,FC$82&gt;=INDEX('Static Data'!$E$3:$X$21,$BW89,16)+0,FC$83&gt;=INDEX('Static Data'!$E$3:$X$21,$BW89,17)+0,FC$84&gt;=INDEX('Static Data'!$E$3:$X$21,$BW89,18)+0,FC$85&gt;=INDEX('Static Data'!$E$3:$X$21,$BW89,19)+0,FC$86&gt;=INDEX('Static Data'!$E$3:$X$21,$BW89,20)+0)</f>
        <v>1</v>
      </c>
      <c r="FD89" t="b">
        <f ca="1">AND($BV89,FD$67&gt;=INDEX('Static Data'!$E$3:$X$21,$BW89,1)+0,FD$68&gt;=INDEX('Static Data'!$E$3:$X$21,$BW89,2)+0,FD$69&gt;=INDEX('Static Data'!$E$3:$X$21,$BW89,3)+0,FD$70&gt;=INDEX('Static Data'!$E$3:$X$21,$BW89,4)+0,FD$71&gt;=INDEX('Static Data'!$E$3:$X$21,$BW89,5)+0,FD$72&gt;=INDEX('Static Data'!$E$3:$X$21,$BW89,6)+0,FD$73&gt;=INDEX('Static Data'!$E$3:$X$21,$BW89,7)+0,FD$74&gt;=INDEX('Static Data'!$E$3:$X$21,$BW89,8)+0,FD$75&gt;=INDEX('Static Data'!$E$3:$X$21,$BW89,9)+0,FD$76&gt;=INDEX('Static Data'!$E$3:$X$21,$BW89,10)+0,FD$77&gt;=INDEX('Static Data'!$E$3:$X$21,$BW89,11)+0,FD$78&gt;=INDEX('Static Data'!$E$3:$X$21,$BW89,12)+0,FD$79&gt;=INDEX('Static Data'!$E$3:$X$21,$BW89,13)+0,FD$80&gt;=INDEX('Static Data'!$E$3:$X$21,$BW89,14)+0,FD$81&gt;=INDEX('Static Data'!$E$3:$X$21,$BW89,15)+0,FD$82&gt;=INDEX('Static Data'!$E$3:$X$21,$BW89,16)+0,FD$83&gt;=INDEX('Static Data'!$E$3:$X$21,$BW89,17)+0,FD$84&gt;=INDEX('Static Data'!$E$3:$X$21,$BW89,18)+0,FD$85&gt;=INDEX('Static Data'!$E$3:$X$21,$BW89,19)+0,FD$86&gt;=INDEX('Static Data'!$E$3:$X$21,$BW89,20)+0)</f>
        <v>1</v>
      </c>
      <c r="FE89" t="b">
        <f ca="1">AND($BV89,FE$67&gt;=INDEX('Static Data'!$E$3:$X$21,$BW89,1)+0,FE$68&gt;=INDEX('Static Data'!$E$3:$X$21,$BW89,2)+0,FE$69&gt;=INDEX('Static Data'!$E$3:$X$21,$BW89,3)+0,FE$70&gt;=INDEX('Static Data'!$E$3:$X$21,$BW89,4)+0,FE$71&gt;=INDEX('Static Data'!$E$3:$X$21,$BW89,5)+0,FE$72&gt;=INDEX('Static Data'!$E$3:$X$21,$BW89,6)+0,FE$73&gt;=INDEX('Static Data'!$E$3:$X$21,$BW89,7)+0,FE$74&gt;=INDEX('Static Data'!$E$3:$X$21,$BW89,8)+0,FE$75&gt;=INDEX('Static Data'!$E$3:$X$21,$BW89,9)+0,FE$76&gt;=INDEX('Static Data'!$E$3:$X$21,$BW89,10)+0,FE$77&gt;=INDEX('Static Data'!$E$3:$X$21,$BW89,11)+0,FE$78&gt;=INDEX('Static Data'!$E$3:$X$21,$BW89,12)+0,FE$79&gt;=INDEX('Static Data'!$E$3:$X$21,$BW89,13)+0,FE$80&gt;=INDEX('Static Data'!$E$3:$X$21,$BW89,14)+0,FE$81&gt;=INDEX('Static Data'!$E$3:$X$21,$BW89,15)+0,FE$82&gt;=INDEX('Static Data'!$E$3:$X$21,$BW89,16)+0,FE$83&gt;=INDEX('Static Data'!$E$3:$X$21,$BW89,17)+0,FE$84&gt;=INDEX('Static Data'!$E$3:$X$21,$BW89,18)+0,FE$85&gt;=INDEX('Static Data'!$E$3:$X$21,$BW89,19)+0,FE$86&gt;=INDEX('Static Data'!$E$3:$X$21,$BW89,20)+0)</f>
        <v>1</v>
      </c>
      <c r="FF89" t="b">
        <f ca="1">AND($BV89,FF$67&gt;=INDEX('Static Data'!$E$3:$X$21,$BW89,1)+0,FF$68&gt;=INDEX('Static Data'!$E$3:$X$21,$BW89,2)+0,FF$69&gt;=INDEX('Static Data'!$E$3:$X$21,$BW89,3)+0,FF$70&gt;=INDEX('Static Data'!$E$3:$X$21,$BW89,4)+0,FF$71&gt;=INDEX('Static Data'!$E$3:$X$21,$BW89,5)+0,FF$72&gt;=INDEX('Static Data'!$E$3:$X$21,$BW89,6)+0,FF$73&gt;=INDEX('Static Data'!$E$3:$X$21,$BW89,7)+0,FF$74&gt;=INDEX('Static Data'!$E$3:$X$21,$BW89,8)+0,FF$75&gt;=INDEX('Static Data'!$E$3:$X$21,$BW89,9)+0,FF$76&gt;=INDEX('Static Data'!$E$3:$X$21,$BW89,10)+0,FF$77&gt;=INDEX('Static Data'!$E$3:$X$21,$BW89,11)+0,FF$78&gt;=INDEX('Static Data'!$E$3:$X$21,$BW89,12)+0,FF$79&gt;=INDEX('Static Data'!$E$3:$X$21,$BW89,13)+0,FF$80&gt;=INDEX('Static Data'!$E$3:$X$21,$BW89,14)+0,FF$81&gt;=INDEX('Static Data'!$E$3:$X$21,$BW89,15)+0,FF$82&gt;=INDEX('Static Data'!$E$3:$X$21,$BW89,16)+0,FF$83&gt;=INDEX('Static Data'!$E$3:$X$21,$BW89,17)+0,FF$84&gt;=INDEX('Static Data'!$E$3:$X$21,$BW89,18)+0,FF$85&gt;=INDEX('Static Data'!$E$3:$X$21,$BW89,19)+0,FF$86&gt;=INDEX('Static Data'!$E$3:$X$21,$BW89,20)+0)</f>
        <v>1</v>
      </c>
      <c r="FG89" t="b">
        <f ca="1">AND($BV89,FG$67&gt;=INDEX('Static Data'!$E$3:$X$21,$BW89,1)+0,FG$68&gt;=INDEX('Static Data'!$E$3:$X$21,$BW89,2)+0,FG$69&gt;=INDEX('Static Data'!$E$3:$X$21,$BW89,3)+0,FG$70&gt;=INDEX('Static Data'!$E$3:$X$21,$BW89,4)+0,FG$71&gt;=INDEX('Static Data'!$E$3:$X$21,$BW89,5)+0,FG$72&gt;=INDEX('Static Data'!$E$3:$X$21,$BW89,6)+0,FG$73&gt;=INDEX('Static Data'!$E$3:$X$21,$BW89,7)+0,FG$74&gt;=INDEX('Static Data'!$E$3:$X$21,$BW89,8)+0,FG$75&gt;=INDEX('Static Data'!$E$3:$X$21,$BW89,9)+0,FG$76&gt;=INDEX('Static Data'!$E$3:$X$21,$BW89,10)+0,FG$77&gt;=INDEX('Static Data'!$E$3:$X$21,$BW89,11)+0,FG$78&gt;=INDEX('Static Data'!$E$3:$X$21,$BW89,12)+0,FG$79&gt;=INDEX('Static Data'!$E$3:$X$21,$BW89,13)+0,FG$80&gt;=INDEX('Static Data'!$E$3:$X$21,$BW89,14)+0,FG$81&gt;=INDEX('Static Data'!$E$3:$X$21,$BW89,15)+0,FG$82&gt;=INDEX('Static Data'!$E$3:$X$21,$BW89,16)+0,FG$83&gt;=INDEX('Static Data'!$E$3:$X$21,$BW89,17)+0,FG$84&gt;=INDEX('Static Data'!$E$3:$X$21,$BW89,18)+0,FG$85&gt;=INDEX('Static Data'!$E$3:$X$21,$BW89,19)+0,FG$86&gt;=INDEX('Static Data'!$E$3:$X$21,$BW89,20)+0)</f>
        <v>1</v>
      </c>
      <c r="FH89" t="b">
        <f ca="1">AND($BV89,FH$67&gt;=INDEX('Static Data'!$E$3:$X$21,$BW89,1)+0,FH$68&gt;=INDEX('Static Data'!$E$3:$X$21,$BW89,2)+0,FH$69&gt;=INDEX('Static Data'!$E$3:$X$21,$BW89,3)+0,FH$70&gt;=INDEX('Static Data'!$E$3:$X$21,$BW89,4)+0,FH$71&gt;=INDEX('Static Data'!$E$3:$X$21,$BW89,5)+0,FH$72&gt;=INDEX('Static Data'!$E$3:$X$21,$BW89,6)+0,FH$73&gt;=INDEX('Static Data'!$E$3:$X$21,$BW89,7)+0,FH$74&gt;=INDEX('Static Data'!$E$3:$X$21,$BW89,8)+0,FH$75&gt;=INDEX('Static Data'!$E$3:$X$21,$BW89,9)+0,FH$76&gt;=INDEX('Static Data'!$E$3:$X$21,$BW89,10)+0,FH$77&gt;=INDEX('Static Data'!$E$3:$X$21,$BW89,11)+0,FH$78&gt;=INDEX('Static Data'!$E$3:$X$21,$BW89,12)+0,FH$79&gt;=INDEX('Static Data'!$E$3:$X$21,$BW89,13)+0,FH$80&gt;=INDEX('Static Data'!$E$3:$X$21,$BW89,14)+0,FH$81&gt;=INDEX('Static Data'!$E$3:$X$21,$BW89,15)+0,FH$82&gt;=INDEX('Static Data'!$E$3:$X$21,$BW89,16)+0,FH$83&gt;=INDEX('Static Data'!$E$3:$X$21,$BW89,17)+0,FH$84&gt;=INDEX('Static Data'!$E$3:$X$21,$BW89,18)+0,FH$85&gt;=INDEX('Static Data'!$E$3:$X$21,$BW89,19)+0,FH$86&gt;=INDEX('Static Data'!$E$3:$X$21,$BW89,20)+0)</f>
        <v>1</v>
      </c>
      <c r="FI89" t="b">
        <f ca="1">AND($BV89,FI$67&gt;=INDEX('Static Data'!$E$3:$X$21,$BW89,1)+0,FI$68&gt;=INDEX('Static Data'!$E$3:$X$21,$BW89,2)+0,FI$69&gt;=INDEX('Static Data'!$E$3:$X$21,$BW89,3)+0,FI$70&gt;=INDEX('Static Data'!$E$3:$X$21,$BW89,4)+0,FI$71&gt;=INDEX('Static Data'!$E$3:$X$21,$BW89,5)+0,FI$72&gt;=INDEX('Static Data'!$E$3:$X$21,$BW89,6)+0,FI$73&gt;=INDEX('Static Data'!$E$3:$X$21,$BW89,7)+0,FI$74&gt;=INDEX('Static Data'!$E$3:$X$21,$BW89,8)+0,FI$75&gt;=INDEX('Static Data'!$E$3:$X$21,$BW89,9)+0,FI$76&gt;=INDEX('Static Data'!$E$3:$X$21,$BW89,10)+0,FI$77&gt;=INDEX('Static Data'!$E$3:$X$21,$BW89,11)+0,FI$78&gt;=INDEX('Static Data'!$E$3:$X$21,$BW89,12)+0,FI$79&gt;=INDEX('Static Data'!$E$3:$X$21,$BW89,13)+0,FI$80&gt;=INDEX('Static Data'!$E$3:$X$21,$BW89,14)+0,FI$81&gt;=INDEX('Static Data'!$E$3:$X$21,$BW89,15)+0,FI$82&gt;=INDEX('Static Data'!$E$3:$X$21,$BW89,16)+0,FI$83&gt;=INDEX('Static Data'!$E$3:$X$21,$BW89,17)+0,FI$84&gt;=INDEX('Static Data'!$E$3:$X$21,$BW89,18)+0,FI$85&gt;=INDEX('Static Data'!$E$3:$X$21,$BW89,19)+0,FI$86&gt;=INDEX('Static Data'!$E$3:$X$21,$BW89,20)+0)</f>
        <v>1</v>
      </c>
      <c r="FJ89" t="b">
        <f ca="1">AND($BV89,FJ$67&gt;=INDEX('Static Data'!$E$3:$X$21,$BW89,1)+0,FJ$68&gt;=INDEX('Static Data'!$E$3:$X$21,$BW89,2)+0,FJ$69&gt;=INDEX('Static Data'!$E$3:$X$21,$BW89,3)+0,FJ$70&gt;=INDEX('Static Data'!$E$3:$X$21,$BW89,4)+0,FJ$71&gt;=INDEX('Static Data'!$E$3:$X$21,$BW89,5)+0,FJ$72&gt;=INDEX('Static Data'!$E$3:$X$21,$BW89,6)+0,FJ$73&gt;=INDEX('Static Data'!$E$3:$X$21,$BW89,7)+0,FJ$74&gt;=INDEX('Static Data'!$E$3:$X$21,$BW89,8)+0,FJ$75&gt;=INDEX('Static Data'!$E$3:$X$21,$BW89,9)+0,FJ$76&gt;=INDEX('Static Data'!$E$3:$X$21,$BW89,10)+0,FJ$77&gt;=INDEX('Static Data'!$E$3:$X$21,$BW89,11)+0,FJ$78&gt;=INDEX('Static Data'!$E$3:$X$21,$BW89,12)+0,FJ$79&gt;=INDEX('Static Data'!$E$3:$X$21,$BW89,13)+0,FJ$80&gt;=INDEX('Static Data'!$E$3:$X$21,$BW89,14)+0,FJ$81&gt;=INDEX('Static Data'!$E$3:$X$21,$BW89,15)+0,FJ$82&gt;=INDEX('Static Data'!$E$3:$X$21,$BW89,16)+0,FJ$83&gt;=INDEX('Static Data'!$E$3:$X$21,$BW89,17)+0,FJ$84&gt;=INDEX('Static Data'!$E$3:$X$21,$BW89,18)+0,FJ$85&gt;=INDEX('Static Data'!$E$3:$X$21,$BW89,19)+0,FJ$86&gt;=INDEX('Static Data'!$E$3:$X$21,$BW89,20)+0)</f>
        <v>1</v>
      </c>
      <c r="FK89" t="b">
        <f ca="1">AND($BV89,FK$67&gt;=INDEX('Static Data'!$E$3:$X$21,$BW89,1)+0,FK$68&gt;=INDEX('Static Data'!$E$3:$X$21,$BW89,2)+0,FK$69&gt;=INDEX('Static Data'!$E$3:$X$21,$BW89,3)+0,FK$70&gt;=INDEX('Static Data'!$E$3:$X$21,$BW89,4)+0,FK$71&gt;=INDEX('Static Data'!$E$3:$X$21,$BW89,5)+0,FK$72&gt;=INDEX('Static Data'!$E$3:$X$21,$BW89,6)+0,FK$73&gt;=INDEX('Static Data'!$E$3:$X$21,$BW89,7)+0,FK$74&gt;=INDEX('Static Data'!$E$3:$X$21,$BW89,8)+0,FK$75&gt;=INDEX('Static Data'!$E$3:$X$21,$BW89,9)+0,FK$76&gt;=INDEX('Static Data'!$E$3:$X$21,$BW89,10)+0,FK$77&gt;=INDEX('Static Data'!$E$3:$X$21,$BW89,11)+0,FK$78&gt;=INDEX('Static Data'!$E$3:$X$21,$BW89,12)+0,FK$79&gt;=INDEX('Static Data'!$E$3:$X$21,$BW89,13)+0,FK$80&gt;=INDEX('Static Data'!$E$3:$X$21,$BW89,14)+0,FK$81&gt;=INDEX('Static Data'!$E$3:$X$21,$BW89,15)+0,FK$82&gt;=INDEX('Static Data'!$E$3:$X$21,$BW89,16)+0,FK$83&gt;=INDEX('Static Data'!$E$3:$X$21,$BW89,17)+0,FK$84&gt;=INDEX('Static Data'!$E$3:$X$21,$BW89,18)+0,FK$85&gt;=INDEX('Static Data'!$E$3:$X$21,$BW89,19)+0,FK$86&gt;=INDEX('Static Data'!$E$3:$X$21,$BW89,20)+0)</f>
        <v>1</v>
      </c>
      <c r="FL89" t="b">
        <f ca="1">AND($BV89,FL$67&gt;=INDEX('Static Data'!$E$3:$X$21,$BW89,1)+0,FL$68&gt;=INDEX('Static Data'!$E$3:$X$21,$BW89,2)+0,FL$69&gt;=INDEX('Static Data'!$E$3:$X$21,$BW89,3)+0,FL$70&gt;=INDEX('Static Data'!$E$3:$X$21,$BW89,4)+0,FL$71&gt;=INDEX('Static Data'!$E$3:$X$21,$BW89,5)+0,FL$72&gt;=INDEX('Static Data'!$E$3:$X$21,$BW89,6)+0,FL$73&gt;=INDEX('Static Data'!$E$3:$X$21,$BW89,7)+0,FL$74&gt;=INDEX('Static Data'!$E$3:$X$21,$BW89,8)+0,FL$75&gt;=INDEX('Static Data'!$E$3:$X$21,$BW89,9)+0,FL$76&gt;=INDEX('Static Data'!$E$3:$X$21,$BW89,10)+0,FL$77&gt;=INDEX('Static Data'!$E$3:$X$21,$BW89,11)+0,FL$78&gt;=INDEX('Static Data'!$E$3:$X$21,$BW89,12)+0,FL$79&gt;=INDEX('Static Data'!$E$3:$X$21,$BW89,13)+0,FL$80&gt;=INDEX('Static Data'!$E$3:$X$21,$BW89,14)+0,FL$81&gt;=INDEX('Static Data'!$E$3:$X$21,$BW89,15)+0,FL$82&gt;=INDEX('Static Data'!$E$3:$X$21,$BW89,16)+0,FL$83&gt;=INDEX('Static Data'!$E$3:$X$21,$BW89,17)+0,FL$84&gt;=INDEX('Static Data'!$E$3:$X$21,$BW89,18)+0,FL$85&gt;=INDEX('Static Data'!$E$3:$X$21,$BW89,19)+0,FL$86&gt;=INDEX('Static Data'!$E$3:$X$21,$BW89,20)+0)</f>
        <v>1</v>
      </c>
      <c r="FM89" t="b">
        <f ca="1">AND($BV89,FM$67&gt;=INDEX('Static Data'!$E$3:$X$21,$BW89,1)+0,FM$68&gt;=INDEX('Static Data'!$E$3:$X$21,$BW89,2)+0,FM$69&gt;=INDEX('Static Data'!$E$3:$X$21,$BW89,3)+0,FM$70&gt;=INDEX('Static Data'!$E$3:$X$21,$BW89,4)+0,FM$71&gt;=INDEX('Static Data'!$E$3:$X$21,$BW89,5)+0,FM$72&gt;=INDEX('Static Data'!$E$3:$X$21,$BW89,6)+0,FM$73&gt;=INDEX('Static Data'!$E$3:$X$21,$BW89,7)+0,FM$74&gt;=INDEX('Static Data'!$E$3:$X$21,$BW89,8)+0,FM$75&gt;=INDEX('Static Data'!$E$3:$X$21,$BW89,9)+0,FM$76&gt;=INDEX('Static Data'!$E$3:$X$21,$BW89,10)+0,FM$77&gt;=INDEX('Static Data'!$E$3:$X$21,$BW89,11)+0,FM$78&gt;=INDEX('Static Data'!$E$3:$X$21,$BW89,12)+0,FM$79&gt;=INDEX('Static Data'!$E$3:$X$21,$BW89,13)+0,FM$80&gt;=INDEX('Static Data'!$E$3:$X$21,$BW89,14)+0,FM$81&gt;=INDEX('Static Data'!$E$3:$X$21,$BW89,15)+0,FM$82&gt;=INDEX('Static Data'!$E$3:$X$21,$BW89,16)+0,FM$83&gt;=INDEX('Static Data'!$E$3:$X$21,$BW89,17)+0,FM$84&gt;=INDEX('Static Data'!$E$3:$X$21,$BW89,18)+0,FM$85&gt;=INDEX('Static Data'!$E$3:$X$21,$BW89,19)+0,FM$86&gt;=INDEX('Static Data'!$E$3:$X$21,$BW89,20)+0)</f>
        <v>1</v>
      </c>
      <c r="FN89" t="b">
        <f ca="1">AND($BV89,FN$67&gt;=INDEX('Static Data'!$E$3:$X$21,$BW89,1)+0,FN$68&gt;=INDEX('Static Data'!$E$3:$X$21,$BW89,2)+0,FN$69&gt;=INDEX('Static Data'!$E$3:$X$21,$BW89,3)+0,FN$70&gt;=INDEX('Static Data'!$E$3:$X$21,$BW89,4)+0,FN$71&gt;=INDEX('Static Data'!$E$3:$X$21,$BW89,5)+0,FN$72&gt;=INDEX('Static Data'!$E$3:$X$21,$BW89,6)+0,FN$73&gt;=INDEX('Static Data'!$E$3:$X$21,$BW89,7)+0,FN$74&gt;=INDEX('Static Data'!$E$3:$X$21,$BW89,8)+0,FN$75&gt;=INDEX('Static Data'!$E$3:$X$21,$BW89,9)+0,FN$76&gt;=INDEX('Static Data'!$E$3:$X$21,$BW89,10)+0,FN$77&gt;=INDEX('Static Data'!$E$3:$X$21,$BW89,11)+0,FN$78&gt;=INDEX('Static Data'!$E$3:$X$21,$BW89,12)+0,FN$79&gt;=INDEX('Static Data'!$E$3:$X$21,$BW89,13)+0,FN$80&gt;=INDEX('Static Data'!$E$3:$X$21,$BW89,14)+0,FN$81&gt;=INDEX('Static Data'!$E$3:$X$21,$BW89,15)+0,FN$82&gt;=INDEX('Static Data'!$E$3:$X$21,$BW89,16)+0,FN$83&gt;=INDEX('Static Data'!$E$3:$X$21,$BW89,17)+0,FN$84&gt;=INDEX('Static Data'!$E$3:$X$21,$BW89,18)+0,FN$85&gt;=INDEX('Static Data'!$E$3:$X$21,$BW89,19)+0,FN$86&gt;=INDEX('Static Data'!$E$3:$X$21,$BW89,20)+0)</f>
        <v>1</v>
      </c>
      <c r="FO89" t="b">
        <f ca="1">AND($BV89,FO$67&gt;=INDEX('Static Data'!$E$3:$X$21,$BW89,1)+0,FO$68&gt;=INDEX('Static Data'!$E$3:$X$21,$BW89,2)+0,FO$69&gt;=INDEX('Static Data'!$E$3:$X$21,$BW89,3)+0,FO$70&gt;=INDEX('Static Data'!$E$3:$X$21,$BW89,4)+0,FO$71&gt;=INDEX('Static Data'!$E$3:$X$21,$BW89,5)+0,FO$72&gt;=INDEX('Static Data'!$E$3:$X$21,$BW89,6)+0,FO$73&gt;=INDEX('Static Data'!$E$3:$X$21,$BW89,7)+0,FO$74&gt;=INDEX('Static Data'!$E$3:$X$21,$BW89,8)+0,FO$75&gt;=INDEX('Static Data'!$E$3:$X$21,$BW89,9)+0,FO$76&gt;=INDEX('Static Data'!$E$3:$X$21,$BW89,10)+0,FO$77&gt;=INDEX('Static Data'!$E$3:$X$21,$BW89,11)+0,FO$78&gt;=INDEX('Static Data'!$E$3:$X$21,$BW89,12)+0,FO$79&gt;=INDEX('Static Data'!$E$3:$X$21,$BW89,13)+0,FO$80&gt;=INDEX('Static Data'!$E$3:$X$21,$BW89,14)+0,FO$81&gt;=INDEX('Static Data'!$E$3:$X$21,$BW89,15)+0,FO$82&gt;=INDEX('Static Data'!$E$3:$X$21,$BW89,16)+0,FO$83&gt;=INDEX('Static Data'!$E$3:$X$21,$BW89,17)+0,FO$84&gt;=INDEX('Static Data'!$E$3:$X$21,$BW89,18)+0,FO$85&gt;=INDEX('Static Data'!$E$3:$X$21,$BW89,19)+0,FO$86&gt;=INDEX('Static Data'!$E$3:$X$21,$BW89,20)+0)</f>
        <v>1</v>
      </c>
      <c r="FP89" t="b">
        <f ca="1">AND($BV89,FP$67&gt;=INDEX('Static Data'!$E$3:$X$21,$BW89,1)+0,FP$68&gt;=INDEX('Static Data'!$E$3:$X$21,$BW89,2)+0,FP$69&gt;=INDEX('Static Data'!$E$3:$X$21,$BW89,3)+0,FP$70&gt;=INDEX('Static Data'!$E$3:$X$21,$BW89,4)+0,FP$71&gt;=INDEX('Static Data'!$E$3:$X$21,$BW89,5)+0,FP$72&gt;=INDEX('Static Data'!$E$3:$X$21,$BW89,6)+0,FP$73&gt;=INDEX('Static Data'!$E$3:$X$21,$BW89,7)+0,FP$74&gt;=INDEX('Static Data'!$E$3:$X$21,$BW89,8)+0,FP$75&gt;=INDEX('Static Data'!$E$3:$X$21,$BW89,9)+0,FP$76&gt;=INDEX('Static Data'!$E$3:$X$21,$BW89,10)+0,FP$77&gt;=INDEX('Static Data'!$E$3:$X$21,$BW89,11)+0,FP$78&gt;=INDEX('Static Data'!$E$3:$X$21,$BW89,12)+0,FP$79&gt;=INDEX('Static Data'!$E$3:$X$21,$BW89,13)+0,FP$80&gt;=INDEX('Static Data'!$E$3:$X$21,$BW89,14)+0,FP$81&gt;=INDEX('Static Data'!$E$3:$X$21,$BW89,15)+0,FP$82&gt;=INDEX('Static Data'!$E$3:$X$21,$BW89,16)+0,FP$83&gt;=INDEX('Static Data'!$E$3:$X$21,$BW89,17)+0,FP$84&gt;=INDEX('Static Data'!$E$3:$X$21,$BW89,18)+0,FP$85&gt;=INDEX('Static Data'!$E$3:$X$21,$BW89,19)+0,FP$86&gt;=INDEX('Static Data'!$E$3:$X$21,$BW89,20)+0)</f>
        <v>1</v>
      </c>
      <c r="FQ89" t="b">
        <f ca="1">AND($BV89,FQ$67&gt;=INDEX('Static Data'!$E$3:$X$21,$BW89,1)+0,FQ$68&gt;=INDEX('Static Data'!$E$3:$X$21,$BW89,2)+0,FQ$69&gt;=INDEX('Static Data'!$E$3:$X$21,$BW89,3)+0,FQ$70&gt;=INDEX('Static Data'!$E$3:$X$21,$BW89,4)+0,FQ$71&gt;=INDEX('Static Data'!$E$3:$X$21,$BW89,5)+0,FQ$72&gt;=INDEX('Static Data'!$E$3:$X$21,$BW89,6)+0,FQ$73&gt;=INDEX('Static Data'!$E$3:$X$21,$BW89,7)+0,FQ$74&gt;=INDEX('Static Data'!$E$3:$X$21,$BW89,8)+0,FQ$75&gt;=INDEX('Static Data'!$E$3:$X$21,$BW89,9)+0,FQ$76&gt;=INDEX('Static Data'!$E$3:$X$21,$BW89,10)+0,FQ$77&gt;=INDEX('Static Data'!$E$3:$X$21,$BW89,11)+0,FQ$78&gt;=INDEX('Static Data'!$E$3:$X$21,$BW89,12)+0,FQ$79&gt;=INDEX('Static Data'!$E$3:$X$21,$BW89,13)+0,FQ$80&gt;=INDEX('Static Data'!$E$3:$X$21,$BW89,14)+0,FQ$81&gt;=INDEX('Static Data'!$E$3:$X$21,$BW89,15)+0,FQ$82&gt;=INDEX('Static Data'!$E$3:$X$21,$BW89,16)+0,FQ$83&gt;=INDEX('Static Data'!$E$3:$X$21,$BW89,17)+0,FQ$84&gt;=INDEX('Static Data'!$E$3:$X$21,$BW89,18)+0,FQ$85&gt;=INDEX('Static Data'!$E$3:$X$21,$BW89,19)+0,FQ$86&gt;=INDEX('Static Data'!$E$3:$X$21,$BW89,20)+0)</f>
        <v>1</v>
      </c>
      <c r="FR89" t="b">
        <f ca="1">AND($BV89,FR$67&gt;=INDEX('Static Data'!$E$3:$X$21,$BW89,1)+0,FR$68&gt;=INDEX('Static Data'!$E$3:$X$21,$BW89,2)+0,FR$69&gt;=INDEX('Static Data'!$E$3:$X$21,$BW89,3)+0,FR$70&gt;=INDEX('Static Data'!$E$3:$X$21,$BW89,4)+0,FR$71&gt;=INDEX('Static Data'!$E$3:$X$21,$BW89,5)+0,FR$72&gt;=INDEX('Static Data'!$E$3:$X$21,$BW89,6)+0,FR$73&gt;=INDEX('Static Data'!$E$3:$X$21,$BW89,7)+0,FR$74&gt;=INDEX('Static Data'!$E$3:$X$21,$BW89,8)+0,FR$75&gt;=INDEX('Static Data'!$E$3:$X$21,$BW89,9)+0,FR$76&gt;=INDEX('Static Data'!$E$3:$X$21,$BW89,10)+0,FR$77&gt;=INDEX('Static Data'!$E$3:$X$21,$BW89,11)+0,FR$78&gt;=INDEX('Static Data'!$E$3:$X$21,$BW89,12)+0,FR$79&gt;=INDEX('Static Data'!$E$3:$X$21,$BW89,13)+0,FR$80&gt;=INDEX('Static Data'!$E$3:$X$21,$BW89,14)+0,FR$81&gt;=INDEX('Static Data'!$E$3:$X$21,$BW89,15)+0,FR$82&gt;=INDEX('Static Data'!$E$3:$X$21,$BW89,16)+0,FR$83&gt;=INDEX('Static Data'!$E$3:$X$21,$BW89,17)+0,FR$84&gt;=INDEX('Static Data'!$E$3:$X$21,$BW89,18)+0,FR$85&gt;=INDEX('Static Data'!$E$3:$X$21,$BW89,19)+0,FR$86&gt;=INDEX('Static Data'!$E$3:$X$21,$BW89,20)+0)</f>
        <v>1</v>
      </c>
      <c r="FS89" t="b">
        <f ca="1">AND($BV89,FS$67&gt;=INDEX('Static Data'!$E$3:$X$21,$BW89,1)+0,FS$68&gt;=INDEX('Static Data'!$E$3:$X$21,$BW89,2)+0,FS$69&gt;=INDEX('Static Data'!$E$3:$X$21,$BW89,3)+0,FS$70&gt;=INDEX('Static Data'!$E$3:$X$21,$BW89,4)+0,FS$71&gt;=INDEX('Static Data'!$E$3:$X$21,$BW89,5)+0,FS$72&gt;=INDEX('Static Data'!$E$3:$X$21,$BW89,6)+0,FS$73&gt;=INDEX('Static Data'!$E$3:$X$21,$BW89,7)+0,FS$74&gt;=INDEX('Static Data'!$E$3:$X$21,$BW89,8)+0,FS$75&gt;=INDEX('Static Data'!$E$3:$X$21,$BW89,9)+0,FS$76&gt;=INDEX('Static Data'!$E$3:$X$21,$BW89,10)+0,FS$77&gt;=INDEX('Static Data'!$E$3:$X$21,$BW89,11)+0,FS$78&gt;=INDEX('Static Data'!$E$3:$X$21,$BW89,12)+0,FS$79&gt;=INDEX('Static Data'!$E$3:$X$21,$BW89,13)+0,FS$80&gt;=INDEX('Static Data'!$E$3:$X$21,$BW89,14)+0,FS$81&gt;=INDEX('Static Data'!$E$3:$X$21,$BW89,15)+0,FS$82&gt;=INDEX('Static Data'!$E$3:$X$21,$BW89,16)+0,FS$83&gt;=INDEX('Static Data'!$E$3:$X$21,$BW89,17)+0,FS$84&gt;=INDEX('Static Data'!$E$3:$X$21,$BW89,18)+0,FS$85&gt;=INDEX('Static Data'!$E$3:$X$21,$BW89,19)+0,FS$86&gt;=INDEX('Static Data'!$E$3:$X$21,$BW89,20)+0)</f>
        <v>1</v>
      </c>
      <c r="FT89" t="b">
        <f ca="1">AND($BV89,FT$67&gt;=INDEX('Static Data'!$E$3:$X$21,$BW89,1)+0,FT$68&gt;=INDEX('Static Data'!$E$3:$X$21,$BW89,2)+0,FT$69&gt;=INDEX('Static Data'!$E$3:$X$21,$BW89,3)+0,FT$70&gt;=INDEX('Static Data'!$E$3:$X$21,$BW89,4)+0,FT$71&gt;=INDEX('Static Data'!$E$3:$X$21,$BW89,5)+0,FT$72&gt;=INDEX('Static Data'!$E$3:$X$21,$BW89,6)+0,FT$73&gt;=INDEX('Static Data'!$E$3:$X$21,$BW89,7)+0,FT$74&gt;=INDEX('Static Data'!$E$3:$X$21,$BW89,8)+0,FT$75&gt;=INDEX('Static Data'!$E$3:$X$21,$BW89,9)+0,FT$76&gt;=INDEX('Static Data'!$E$3:$X$21,$BW89,10)+0,FT$77&gt;=INDEX('Static Data'!$E$3:$X$21,$BW89,11)+0,FT$78&gt;=INDEX('Static Data'!$E$3:$X$21,$BW89,12)+0,FT$79&gt;=INDEX('Static Data'!$E$3:$X$21,$BW89,13)+0,FT$80&gt;=INDEX('Static Data'!$E$3:$X$21,$BW89,14)+0,FT$81&gt;=INDEX('Static Data'!$E$3:$X$21,$BW89,15)+0,FT$82&gt;=INDEX('Static Data'!$E$3:$X$21,$BW89,16)+0,FT$83&gt;=INDEX('Static Data'!$E$3:$X$21,$BW89,17)+0,FT$84&gt;=INDEX('Static Data'!$E$3:$X$21,$BW89,18)+0,FT$85&gt;=INDEX('Static Data'!$E$3:$X$21,$BW89,19)+0,FT$86&gt;=INDEX('Static Data'!$E$3:$X$21,$BW89,20)+0)</f>
        <v>1</v>
      </c>
      <c r="FU89" t="b">
        <f ca="1">AND($BV89,FU$67&gt;=INDEX('Static Data'!$E$3:$X$21,$BW89,1)+0,FU$68&gt;=INDEX('Static Data'!$E$3:$X$21,$BW89,2)+0,FU$69&gt;=INDEX('Static Data'!$E$3:$X$21,$BW89,3)+0,FU$70&gt;=INDEX('Static Data'!$E$3:$X$21,$BW89,4)+0,FU$71&gt;=INDEX('Static Data'!$E$3:$X$21,$BW89,5)+0,FU$72&gt;=INDEX('Static Data'!$E$3:$X$21,$BW89,6)+0,FU$73&gt;=INDEX('Static Data'!$E$3:$X$21,$BW89,7)+0,FU$74&gt;=INDEX('Static Data'!$E$3:$X$21,$BW89,8)+0,FU$75&gt;=INDEX('Static Data'!$E$3:$X$21,$BW89,9)+0,FU$76&gt;=INDEX('Static Data'!$E$3:$X$21,$BW89,10)+0,FU$77&gt;=INDEX('Static Data'!$E$3:$X$21,$BW89,11)+0,FU$78&gt;=INDEX('Static Data'!$E$3:$X$21,$BW89,12)+0,FU$79&gt;=INDEX('Static Data'!$E$3:$X$21,$BW89,13)+0,FU$80&gt;=INDEX('Static Data'!$E$3:$X$21,$BW89,14)+0,FU$81&gt;=INDEX('Static Data'!$E$3:$X$21,$BW89,15)+0,FU$82&gt;=INDEX('Static Data'!$E$3:$X$21,$BW89,16)+0,FU$83&gt;=INDEX('Static Data'!$E$3:$X$21,$BW89,17)+0,FU$84&gt;=INDEX('Static Data'!$E$3:$X$21,$BW89,18)+0,FU$85&gt;=INDEX('Static Data'!$E$3:$X$21,$BW89,19)+0,FU$86&gt;=INDEX('Static Data'!$E$3:$X$21,$BW89,20)+0)</f>
        <v>1</v>
      </c>
      <c r="FV89" t="b">
        <f ca="1">AND($BV89,FV$67&gt;=INDEX('Static Data'!$E$3:$X$21,$BW89,1)+0,FV$68&gt;=INDEX('Static Data'!$E$3:$X$21,$BW89,2)+0,FV$69&gt;=INDEX('Static Data'!$E$3:$X$21,$BW89,3)+0,FV$70&gt;=INDEX('Static Data'!$E$3:$X$21,$BW89,4)+0,FV$71&gt;=INDEX('Static Data'!$E$3:$X$21,$BW89,5)+0,FV$72&gt;=INDEX('Static Data'!$E$3:$X$21,$BW89,6)+0,FV$73&gt;=INDEX('Static Data'!$E$3:$X$21,$BW89,7)+0,FV$74&gt;=INDEX('Static Data'!$E$3:$X$21,$BW89,8)+0,FV$75&gt;=INDEX('Static Data'!$E$3:$X$21,$BW89,9)+0,FV$76&gt;=INDEX('Static Data'!$E$3:$X$21,$BW89,10)+0,FV$77&gt;=INDEX('Static Data'!$E$3:$X$21,$BW89,11)+0,FV$78&gt;=INDEX('Static Data'!$E$3:$X$21,$BW89,12)+0,FV$79&gt;=INDEX('Static Data'!$E$3:$X$21,$BW89,13)+0,FV$80&gt;=INDEX('Static Data'!$E$3:$X$21,$BW89,14)+0,FV$81&gt;=INDEX('Static Data'!$E$3:$X$21,$BW89,15)+0,FV$82&gt;=INDEX('Static Data'!$E$3:$X$21,$BW89,16)+0,FV$83&gt;=INDEX('Static Data'!$E$3:$X$21,$BW89,17)+0,FV$84&gt;=INDEX('Static Data'!$E$3:$X$21,$BW89,18)+0,FV$85&gt;=INDEX('Static Data'!$E$3:$X$21,$BW89,19)+0,FV$86&gt;=INDEX('Static Data'!$E$3:$X$21,$BW89,20)+0)</f>
        <v>1</v>
      </c>
      <c r="FW89" t="b">
        <f ca="1">AND($BV89,FW$67&gt;=INDEX('Static Data'!$E$3:$X$21,$BW89,1)+0,FW$68&gt;=INDEX('Static Data'!$E$3:$X$21,$BW89,2)+0,FW$69&gt;=INDEX('Static Data'!$E$3:$X$21,$BW89,3)+0,FW$70&gt;=INDEX('Static Data'!$E$3:$X$21,$BW89,4)+0,FW$71&gt;=INDEX('Static Data'!$E$3:$X$21,$BW89,5)+0,FW$72&gt;=INDEX('Static Data'!$E$3:$X$21,$BW89,6)+0,FW$73&gt;=INDEX('Static Data'!$E$3:$X$21,$BW89,7)+0,FW$74&gt;=INDEX('Static Data'!$E$3:$X$21,$BW89,8)+0,FW$75&gt;=INDEX('Static Data'!$E$3:$X$21,$BW89,9)+0,FW$76&gt;=INDEX('Static Data'!$E$3:$X$21,$BW89,10)+0,FW$77&gt;=INDEX('Static Data'!$E$3:$X$21,$BW89,11)+0,FW$78&gt;=INDEX('Static Data'!$E$3:$X$21,$BW89,12)+0,FW$79&gt;=INDEX('Static Data'!$E$3:$X$21,$BW89,13)+0,FW$80&gt;=INDEX('Static Data'!$E$3:$X$21,$BW89,14)+0,FW$81&gt;=INDEX('Static Data'!$E$3:$X$21,$BW89,15)+0,FW$82&gt;=INDEX('Static Data'!$E$3:$X$21,$BW89,16)+0,FW$83&gt;=INDEX('Static Data'!$E$3:$X$21,$BW89,17)+0,FW$84&gt;=INDEX('Static Data'!$E$3:$X$21,$BW89,18)+0,FW$85&gt;=INDEX('Static Data'!$E$3:$X$21,$BW89,19)+0,FW$86&gt;=INDEX('Static Data'!$E$3:$X$21,$BW89,20)+0)</f>
        <v>1</v>
      </c>
      <c r="FX89" t="b">
        <f ca="1">AND($BV89,FX$67&gt;=INDEX('Static Data'!$E$3:$X$21,$BW89,1)+0,FX$68&gt;=INDEX('Static Data'!$E$3:$X$21,$BW89,2)+0,FX$69&gt;=INDEX('Static Data'!$E$3:$X$21,$BW89,3)+0,FX$70&gt;=INDEX('Static Data'!$E$3:$X$21,$BW89,4)+0,FX$71&gt;=INDEX('Static Data'!$E$3:$X$21,$BW89,5)+0,FX$72&gt;=INDEX('Static Data'!$E$3:$X$21,$BW89,6)+0,FX$73&gt;=INDEX('Static Data'!$E$3:$X$21,$BW89,7)+0,FX$74&gt;=INDEX('Static Data'!$E$3:$X$21,$BW89,8)+0,FX$75&gt;=INDEX('Static Data'!$E$3:$X$21,$BW89,9)+0,FX$76&gt;=INDEX('Static Data'!$E$3:$X$21,$BW89,10)+0,FX$77&gt;=INDEX('Static Data'!$E$3:$X$21,$BW89,11)+0,FX$78&gt;=INDEX('Static Data'!$E$3:$X$21,$BW89,12)+0,FX$79&gt;=INDEX('Static Data'!$E$3:$X$21,$BW89,13)+0,FX$80&gt;=INDEX('Static Data'!$E$3:$X$21,$BW89,14)+0,FX$81&gt;=INDEX('Static Data'!$E$3:$X$21,$BW89,15)+0,FX$82&gt;=INDEX('Static Data'!$E$3:$X$21,$BW89,16)+0,FX$83&gt;=INDEX('Static Data'!$E$3:$X$21,$BW89,17)+0,FX$84&gt;=INDEX('Static Data'!$E$3:$X$21,$BW89,18)+0,FX$85&gt;=INDEX('Static Data'!$E$3:$X$21,$BW89,19)+0,FX$86&gt;=INDEX('Static Data'!$E$3:$X$21,$BW89,20)+0)</f>
        <v>1</v>
      </c>
      <c r="FY89" t="b">
        <f ca="1">AND($BV89,FY$67&gt;=INDEX('Static Data'!$E$3:$X$21,$BW89,1)+0,FY$68&gt;=INDEX('Static Data'!$E$3:$X$21,$BW89,2)+0,FY$69&gt;=INDEX('Static Data'!$E$3:$X$21,$BW89,3)+0,FY$70&gt;=INDEX('Static Data'!$E$3:$X$21,$BW89,4)+0,FY$71&gt;=INDEX('Static Data'!$E$3:$X$21,$BW89,5)+0,FY$72&gt;=INDEX('Static Data'!$E$3:$X$21,$BW89,6)+0,FY$73&gt;=INDEX('Static Data'!$E$3:$X$21,$BW89,7)+0,FY$74&gt;=INDEX('Static Data'!$E$3:$X$21,$BW89,8)+0,FY$75&gt;=INDEX('Static Data'!$E$3:$X$21,$BW89,9)+0,FY$76&gt;=INDEX('Static Data'!$E$3:$X$21,$BW89,10)+0,FY$77&gt;=INDEX('Static Data'!$E$3:$X$21,$BW89,11)+0,FY$78&gt;=INDEX('Static Data'!$E$3:$X$21,$BW89,12)+0,FY$79&gt;=INDEX('Static Data'!$E$3:$X$21,$BW89,13)+0,FY$80&gt;=INDEX('Static Data'!$E$3:$X$21,$BW89,14)+0,FY$81&gt;=INDEX('Static Data'!$E$3:$X$21,$BW89,15)+0,FY$82&gt;=INDEX('Static Data'!$E$3:$X$21,$BW89,16)+0,FY$83&gt;=INDEX('Static Data'!$E$3:$X$21,$BW89,17)+0,FY$84&gt;=INDEX('Static Data'!$E$3:$X$21,$BW89,18)+0,FY$85&gt;=INDEX('Static Data'!$E$3:$X$21,$BW89,19)+0,FY$86&gt;=INDEX('Static Data'!$E$3:$X$21,$BW89,20)+0)</f>
        <v>1</v>
      </c>
      <c r="FZ89" t="b">
        <f ca="1">AND($BV89,FZ$67&gt;=INDEX('Static Data'!$E$3:$X$21,$BW89,1)+0,FZ$68&gt;=INDEX('Static Data'!$E$3:$X$21,$BW89,2)+0,FZ$69&gt;=INDEX('Static Data'!$E$3:$X$21,$BW89,3)+0,FZ$70&gt;=INDEX('Static Data'!$E$3:$X$21,$BW89,4)+0,FZ$71&gt;=INDEX('Static Data'!$E$3:$X$21,$BW89,5)+0,FZ$72&gt;=INDEX('Static Data'!$E$3:$X$21,$BW89,6)+0,FZ$73&gt;=INDEX('Static Data'!$E$3:$X$21,$BW89,7)+0,FZ$74&gt;=INDEX('Static Data'!$E$3:$X$21,$BW89,8)+0,FZ$75&gt;=INDEX('Static Data'!$E$3:$X$21,$BW89,9)+0,FZ$76&gt;=INDEX('Static Data'!$E$3:$X$21,$BW89,10)+0,FZ$77&gt;=INDEX('Static Data'!$E$3:$X$21,$BW89,11)+0,FZ$78&gt;=INDEX('Static Data'!$E$3:$X$21,$BW89,12)+0,FZ$79&gt;=INDEX('Static Data'!$E$3:$X$21,$BW89,13)+0,FZ$80&gt;=INDEX('Static Data'!$E$3:$X$21,$BW89,14)+0,FZ$81&gt;=INDEX('Static Data'!$E$3:$X$21,$BW89,15)+0,FZ$82&gt;=INDEX('Static Data'!$E$3:$X$21,$BW89,16)+0,FZ$83&gt;=INDEX('Static Data'!$E$3:$X$21,$BW89,17)+0,FZ$84&gt;=INDEX('Static Data'!$E$3:$X$21,$BW89,18)+0,FZ$85&gt;=INDEX('Static Data'!$E$3:$X$21,$BW89,19)+0,FZ$86&gt;=INDEX('Static Data'!$E$3:$X$21,$BW89,20)+0)</f>
        <v>1</v>
      </c>
      <c r="GA89" t="b">
        <f ca="1">AND($BV89,GA$67&gt;=INDEX('Static Data'!$E$3:$X$21,$BW89,1)+0,GA$68&gt;=INDEX('Static Data'!$E$3:$X$21,$BW89,2)+0,GA$69&gt;=INDEX('Static Data'!$E$3:$X$21,$BW89,3)+0,GA$70&gt;=INDEX('Static Data'!$E$3:$X$21,$BW89,4)+0,GA$71&gt;=INDEX('Static Data'!$E$3:$X$21,$BW89,5)+0,GA$72&gt;=INDEX('Static Data'!$E$3:$X$21,$BW89,6)+0,GA$73&gt;=INDEX('Static Data'!$E$3:$X$21,$BW89,7)+0,GA$74&gt;=INDEX('Static Data'!$E$3:$X$21,$BW89,8)+0,GA$75&gt;=INDEX('Static Data'!$E$3:$X$21,$BW89,9)+0,GA$76&gt;=INDEX('Static Data'!$E$3:$X$21,$BW89,10)+0,GA$77&gt;=INDEX('Static Data'!$E$3:$X$21,$BW89,11)+0,GA$78&gt;=INDEX('Static Data'!$E$3:$X$21,$BW89,12)+0,GA$79&gt;=INDEX('Static Data'!$E$3:$X$21,$BW89,13)+0,GA$80&gt;=INDEX('Static Data'!$E$3:$X$21,$BW89,14)+0,GA$81&gt;=INDEX('Static Data'!$E$3:$X$21,$BW89,15)+0,GA$82&gt;=INDEX('Static Data'!$E$3:$X$21,$BW89,16)+0,GA$83&gt;=INDEX('Static Data'!$E$3:$X$21,$BW89,17)+0,GA$84&gt;=INDEX('Static Data'!$E$3:$X$21,$BW89,18)+0,GA$85&gt;=INDEX('Static Data'!$E$3:$X$21,$BW89,19)+0,GA$86&gt;=INDEX('Static Data'!$E$3:$X$21,$BW89,20)+0)</f>
        <v>1</v>
      </c>
      <c r="GB89" t="b">
        <f ca="1">AND($BV89,GB$67&gt;=INDEX('Static Data'!$E$3:$X$21,$BW89,1)+0,GB$68&gt;=INDEX('Static Data'!$E$3:$X$21,$BW89,2)+0,GB$69&gt;=INDEX('Static Data'!$E$3:$X$21,$BW89,3)+0,GB$70&gt;=INDEX('Static Data'!$E$3:$X$21,$BW89,4)+0,GB$71&gt;=INDEX('Static Data'!$E$3:$X$21,$BW89,5)+0,GB$72&gt;=INDEX('Static Data'!$E$3:$X$21,$BW89,6)+0,GB$73&gt;=INDEX('Static Data'!$E$3:$X$21,$BW89,7)+0,GB$74&gt;=INDEX('Static Data'!$E$3:$X$21,$BW89,8)+0,GB$75&gt;=INDEX('Static Data'!$E$3:$X$21,$BW89,9)+0,GB$76&gt;=INDEX('Static Data'!$E$3:$X$21,$BW89,10)+0,GB$77&gt;=INDEX('Static Data'!$E$3:$X$21,$BW89,11)+0,GB$78&gt;=INDEX('Static Data'!$E$3:$X$21,$BW89,12)+0,GB$79&gt;=INDEX('Static Data'!$E$3:$X$21,$BW89,13)+0,GB$80&gt;=INDEX('Static Data'!$E$3:$X$21,$BW89,14)+0,GB$81&gt;=INDEX('Static Data'!$E$3:$X$21,$BW89,15)+0,GB$82&gt;=INDEX('Static Data'!$E$3:$X$21,$BW89,16)+0,GB$83&gt;=INDEX('Static Data'!$E$3:$X$21,$BW89,17)+0,GB$84&gt;=INDEX('Static Data'!$E$3:$X$21,$BW89,18)+0,GB$85&gt;=INDEX('Static Data'!$E$3:$X$21,$BW89,19)+0,GB$86&gt;=INDEX('Static Data'!$E$3:$X$21,$BW89,20)+0)</f>
        <v>1</v>
      </c>
      <c r="GC89" t="b">
        <f ca="1">AND($BV89,GC$67&gt;=INDEX('Static Data'!$E$3:$X$21,$BW89,1)+0,GC$68&gt;=INDEX('Static Data'!$E$3:$X$21,$BW89,2)+0,GC$69&gt;=INDEX('Static Data'!$E$3:$X$21,$BW89,3)+0,GC$70&gt;=INDEX('Static Data'!$E$3:$X$21,$BW89,4)+0,GC$71&gt;=INDEX('Static Data'!$E$3:$X$21,$BW89,5)+0,GC$72&gt;=INDEX('Static Data'!$E$3:$X$21,$BW89,6)+0,GC$73&gt;=INDEX('Static Data'!$E$3:$X$21,$BW89,7)+0,GC$74&gt;=INDEX('Static Data'!$E$3:$X$21,$BW89,8)+0,GC$75&gt;=INDEX('Static Data'!$E$3:$X$21,$BW89,9)+0,GC$76&gt;=INDEX('Static Data'!$E$3:$X$21,$BW89,10)+0,GC$77&gt;=INDEX('Static Data'!$E$3:$X$21,$BW89,11)+0,GC$78&gt;=INDEX('Static Data'!$E$3:$X$21,$BW89,12)+0,GC$79&gt;=INDEX('Static Data'!$E$3:$X$21,$BW89,13)+0,GC$80&gt;=INDEX('Static Data'!$E$3:$X$21,$BW89,14)+0,GC$81&gt;=INDEX('Static Data'!$E$3:$X$21,$BW89,15)+0,GC$82&gt;=INDEX('Static Data'!$E$3:$X$21,$BW89,16)+0,GC$83&gt;=INDEX('Static Data'!$E$3:$X$21,$BW89,17)+0,GC$84&gt;=INDEX('Static Data'!$E$3:$X$21,$BW89,18)+0,GC$85&gt;=INDEX('Static Data'!$E$3:$X$21,$BW89,19)+0,GC$86&gt;=INDEX('Static Data'!$E$3:$X$21,$BW89,20)+0)</f>
        <v>1</v>
      </c>
      <c r="GD89" t="b">
        <f ca="1">AND($BV89,GD$67&gt;=INDEX('Static Data'!$E$3:$X$21,$BW89,1)+0,GD$68&gt;=INDEX('Static Data'!$E$3:$X$21,$BW89,2)+0,GD$69&gt;=INDEX('Static Data'!$E$3:$X$21,$BW89,3)+0,GD$70&gt;=INDEX('Static Data'!$E$3:$X$21,$BW89,4)+0,GD$71&gt;=INDEX('Static Data'!$E$3:$X$21,$BW89,5)+0,GD$72&gt;=INDEX('Static Data'!$E$3:$X$21,$BW89,6)+0,GD$73&gt;=INDEX('Static Data'!$E$3:$X$21,$BW89,7)+0,GD$74&gt;=INDEX('Static Data'!$E$3:$X$21,$BW89,8)+0,GD$75&gt;=INDEX('Static Data'!$E$3:$X$21,$BW89,9)+0,GD$76&gt;=INDEX('Static Data'!$E$3:$X$21,$BW89,10)+0,GD$77&gt;=INDEX('Static Data'!$E$3:$X$21,$BW89,11)+0,GD$78&gt;=INDEX('Static Data'!$E$3:$X$21,$BW89,12)+0,GD$79&gt;=INDEX('Static Data'!$E$3:$X$21,$BW89,13)+0,GD$80&gt;=INDEX('Static Data'!$E$3:$X$21,$BW89,14)+0,GD$81&gt;=INDEX('Static Data'!$E$3:$X$21,$BW89,15)+0,GD$82&gt;=INDEX('Static Data'!$E$3:$X$21,$BW89,16)+0,GD$83&gt;=INDEX('Static Data'!$E$3:$X$21,$BW89,17)+0,GD$84&gt;=INDEX('Static Data'!$E$3:$X$21,$BW89,18)+0,GD$85&gt;=INDEX('Static Data'!$E$3:$X$21,$BW89,19)+0,GD$86&gt;=INDEX('Static Data'!$E$3:$X$21,$BW89,20)+0)</f>
        <v>1</v>
      </c>
      <c r="GE89" t="b">
        <f ca="1">AND($BV89,GE$67&gt;=INDEX('Static Data'!$E$3:$X$21,$BW89,1)+0,GE$68&gt;=INDEX('Static Data'!$E$3:$X$21,$BW89,2)+0,GE$69&gt;=INDEX('Static Data'!$E$3:$X$21,$BW89,3)+0,GE$70&gt;=INDEX('Static Data'!$E$3:$X$21,$BW89,4)+0,GE$71&gt;=INDEX('Static Data'!$E$3:$X$21,$BW89,5)+0,GE$72&gt;=INDEX('Static Data'!$E$3:$X$21,$BW89,6)+0,GE$73&gt;=INDEX('Static Data'!$E$3:$X$21,$BW89,7)+0,GE$74&gt;=INDEX('Static Data'!$E$3:$X$21,$BW89,8)+0,GE$75&gt;=INDEX('Static Data'!$E$3:$X$21,$BW89,9)+0,GE$76&gt;=INDEX('Static Data'!$E$3:$X$21,$BW89,10)+0,GE$77&gt;=INDEX('Static Data'!$E$3:$X$21,$BW89,11)+0,GE$78&gt;=INDEX('Static Data'!$E$3:$X$21,$BW89,12)+0,GE$79&gt;=INDEX('Static Data'!$E$3:$X$21,$BW89,13)+0,GE$80&gt;=INDEX('Static Data'!$E$3:$X$21,$BW89,14)+0,GE$81&gt;=INDEX('Static Data'!$E$3:$X$21,$BW89,15)+0,GE$82&gt;=INDEX('Static Data'!$E$3:$X$21,$BW89,16)+0,GE$83&gt;=INDEX('Static Data'!$E$3:$X$21,$BW89,17)+0,GE$84&gt;=INDEX('Static Data'!$E$3:$X$21,$BW89,18)+0,GE$85&gt;=INDEX('Static Data'!$E$3:$X$21,$BW89,19)+0,GE$86&gt;=INDEX('Static Data'!$E$3:$X$21,$BW89,20)+0)</f>
        <v>1</v>
      </c>
      <c r="GF89" t="b">
        <f ca="1">AND($BV89,GF$67&gt;=INDEX('Static Data'!$E$3:$X$21,$BW89,1)+0,GF$68&gt;=INDEX('Static Data'!$E$3:$X$21,$BW89,2)+0,GF$69&gt;=INDEX('Static Data'!$E$3:$X$21,$BW89,3)+0,GF$70&gt;=INDEX('Static Data'!$E$3:$X$21,$BW89,4)+0,GF$71&gt;=INDEX('Static Data'!$E$3:$X$21,$BW89,5)+0,GF$72&gt;=INDEX('Static Data'!$E$3:$X$21,$BW89,6)+0,GF$73&gt;=INDEX('Static Data'!$E$3:$X$21,$BW89,7)+0,GF$74&gt;=INDEX('Static Data'!$E$3:$X$21,$BW89,8)+0,GF$75&gt;=INDEX('Static Data'!$E$3:$X$21,$BW89,9)+0,GF$76&gt;=INDEX('Static Data'!$E$3:$X$21,$BW89,10)+0,GF$77&gt;=INDEX('Static Data'!$E$3:$X$21,$BW89,11)+0,GF$78&gt;=INDEX('Static Data'!$E$3:$X$21,$BW89,12)+0,GF$79&gt;=INDEX('Static Data'!$E$3:$X$21,$BW89,13)+0,GF$80&gt;=INDEX('Static Data'!$E$3:$X$21,$BW89,14)+0,GF$81&gt;=INDEX('Static Data'!$E$3:$X$21,$BW89,15)+0,GF$82&gt;=INDEX('Static Data'!$E$3:$X$21,$BW89,16)+0,GF$83&gt;=INDEX('Static Data'!$E$3:$X$21,$BW89,17)+0,GF$84&gt;=INDEX('Static Data'!$E$3:$X$21,$BW89,18)+0,GF$85&gt;=INDEX('Static Data'!$E$3:$X$21,$BW89,19)+0,GF$86&gt;=INDEX('Static Data'!$E$3:$X$21,$BW89,20)+0)</f>
        <v>1</v>
      </c>
      <c r="GG89" t="b">
        <f ca="1">AND($BV89,GG$67&gt;=INDEX('Static Data'!$E$3:$X$21,$BW89,1)+0,GG$68&gt;=INDEX('Static Data'!$E$3:$X$21,$BW89,2)+0,GG$69&gt;=INDEX('Static Data'!$E$3:$X$21,$BW89,3)+0,GG$70&gt;=INDEX('Static Data'!$E$3:$X$21,$BW89,4)+0,GG$71&gt;=INDEX('Static Data'!$E$3:$X$21,$BW89,5)+0,GG$72&gt;=INDEX('Static Data'!$E$3:$X$21,$BW89,6)+0,GG$73&gt;=INDEX('Static Data'!$E$3:$X$21,$BW89,7)+0,GG$74&gt;=INDEX('Static Data'!$E$3:$X$21,$BW89,8)+0,GG$75&gt;=INDEX('Static Data'!$E$3:$X$21,$BW89,9)+0,GG$76&gt;=INDEX('Static Data'!$E$3:$X$21,$BW89,10)+0,GG$77&gt;=INDEX('Static Data'!$E$3:$X$21,$BW89,11)+0,GG$78&gt;=INDEX('Static Data'!$E$3:$X$21,$BW89,12)+0,GG$79&gt;=INDEX('Static Data'!$E$3:$X$21,$BW89,13)+0,GG$80&gt;=INDEX('Static Data'!$E$3:$X$21,$BW89,14)+0,GG$81&gt;=INDEX('Static Data'!$E$3:$X$21,$BW89,15)+0,GG$82&gt;=INDEX('Static Data'!$E$3:$X$21,$BW89,16)+0,GG$83&gt;=INDEX('Static Data'!$E$3:$X$21,$BW89,17)+0,GG$84&gt;=INDEX('Static Data'!$E$3:$X$21,$BW89,18)+0,GG$85&gt;=INDEX('Static Data'!$E$3:$X$21,$BW89,19)+0,GG$86&gt;=INDEX('Static Data'!$E$3:$X$21,$BW89,20)+0)</f>
        <v>1</v>
      </c>
      <c r="GH89" t="b">
        <f ca="1">AND($BV89,GH$67&gt;=INDEX('Static Data'!$E$3:$X$21,$BW89,1)+0,GH$68&gt;=INDEX('Static Data'!$E$3:$X$21,$BW89,2)+0,GH$69&gt;=INDEX('Static Data'!$E$3:$X$21,$BW89,3)+0,GH$70&gt;=INDEX('Static Data'!$E$3:$X$21,$BW89,4)+0,GH$71&gt;=INDEX('Static Data'!$E$3:$X$21,$BW89,5)+0,GH$72&gt;=INDEX('Static Data'!$E$3:$X$21,$BW89,6)+0,GH$73&gt;=INDEX('Static Data'!$E$3:$X$21,$BW89,7)+0,GH$74&gt;=INDEX('Static Data'!$E$3:$X$21,$BW89,8)+0,GH$75&gt;=INDEX('Static Data'!$E$3:$X$21,$BW89,9)+0,GH$76&gt;=INDEX('Static Data'!$E$3:$X$21,$BW89,10)+0,GH$77&gt;=INDEX('Static Data'!$E$3:$X$21,$BW89,11)+0,GH$78&gt;=INDEX('Static Data'!$E$3:$X$21,$BW89,12)+0,GH$79&gt;=INDEX('Static Data'!$E$3:$X$21,$BW89,13)+0,GH$80&gt;=INDEX('Static Data'!$E$3:$X$21,$BW89,14)+0,GH$81&gt;=INDEX('Static Data'!$E$3:$X$21,$BW89,15)+0,GH$82&gt;=INDEX('Static Data'!$E$3:$X$21,$BW89,16)+0,GH$83&gt;=INDEX('Static Data'!$E$3:$X$21,$BW89,17)+0,GH$84&gt;=INDEX('Static Data'!$E$3:$X$21,$BW89,18)+0,GH$85&gt;=INDEX('Static Data'!$E$3:$X$21,$BW89,19)+0,GH$86&gt;=INDEX('Static Data'!$E$3:$X$21,$BW89,20)+0)</f>
        <v>1</v>
      </c>
      <c r="GI89" t="b">
        <f ca="1">AND($BV89,GI$67&gt;=INDEX('Static Data'!$E$3:$X$21,$BW89,1)+0,GI$68&gt;=INDEX('Static Data'!$E$3:$X$21,$BW89,2)+0,GI$69&gt;=INDEX('Static Data'!$E$3:$X$21,$BW89,3)+0,GI$70&gt;=INDEX('Static Data'!$E$3:$X$21,$BW89,4)+0,GI$71&gt;=INDEX('Static Data'!$E$3:$X$21,$BW89,5)+0,GI$72&gt;=INDEX('Static Data'!$E$3:$X$21,$BW89,6)+0,GI$73&gt;=INDEX('Static Data'!$E$3:$X$21,$BW89,7)+0,GI$74&gt;=INDEX('Static Data'!$E$3:$X$21,$BW89,8)+0,GI$75&gt;=INDEX('Static Data'!$E$3:$X$21,$BW89,9)+0,GI$76&gt;=INDEX('Static Data'!$E$3:$X$21,$BW89,10)+0,GI$77&gt;=INDEX('Static Data'!$E$3:$X$21,$BW89,11)+0,GI$78&gt;=INDEX('Static Data'!$E$3:$X$21,$BW89,12)+0,GI$79&gt;=INDEX('Static Data'!$E$3:$X$21,$BW89,13)+0,GI$80&gt;=INDEX('Static Data'!$E$3:$X$21,$BW89,14)+0,GI$81&gt;=INDEX('Static Data'!$E$3:$X$21,$BW89,15)+0,GI$82&gt;=INDEX('Static Data'!$E$3:$X$21,$BW89,16)+0,GI$83&gt;=INDEX('Static Data'!$E$3:$X$21,$BW89,17)+0,GI$84&gt;=INDEX('Static Data'!$E$3:$X$21,$BW89,18)+0,GI$85&gt;=INDEX('Static Data'!$E$3:$X$21,$BW89,19)+0,GI$86&gt;=INDEX('Static Data'!$E$3:$X$21,$BW89,20)+0)</f>
        <v>1</v>
      </c>
      <c r="GJ89" t="b">
        <f ca="1">AND($BV89,GJ$67&gt;=INDEX('Static Data'!$E$3:$X$21,$BW89,1)+0,GJ$68&gt;=INDEX('Static Data'!$E$3:$X$21,$BW89,2)+0,GJ$69&gt;=INDEX('Static Data'!$E$3:$X$21,$BW89,3)+0,GJ$70&gt;=INDEX('Static Data'!$E$3:$X$21,$BW89,4)+0,GJ$71&gt;=INDEX('Static Data'!$E$3:$X$21,$BW89,5)+0,GJ$72&gt;=INDEX('Static Data'!$E$3:$X$21,$BW89,6)+0,GJ$73&gt;=INDEX('Static Data'!$E$3:$X$21,$BW89,7)+0,GJ$74&gt;=INDEX('Static Data'!$E$3:$X$21,$BW89,8)+0,GJ$75&gt;=INDEX('Static Data'!$E$3:$X$21,$BW89,9)+0,GJ$76&gt;=INDEX('Static Data'!$E$3:$X$21,$BW89,10)+0,GJ$77&gt;=INDEX('Static Data'!$E$3:$X$21,$BW89,11)+0,GJ$78&gt;=INDEX('Static Data'!$E$3:$X$21,$BW89,12)+0,GJ$79&gt;=INDEX('Static Data'!$E$3:$X$21,$BW89,13)+0,GJ$80&gt;=INDEX('Static Data'!$E$3:$X$21,$BW89,14)+0,GJ$81&gt;=INDEX('Static Data'!$E$3:$X$21,$BW89,15)+0,GJ$82&gt;=INDEX('Static Data'!$E$3:$X$21,$BW89,16)+0,GJ$83&gt;=INDEX('Static Data'!$E$3:$X$21,$BW89,17)+0,GJ$84&gt;=INDEX('Static Data'!$E$3:$X$21,$BW89,18)+0,GJ$85&gt;=INDEX('Static Data'!$E$3:$X$21,$BW89,19)+0,GJ$86&gt;=INDEX('Static Data'!$E$3:$X$21,$BW89,20)+0)</f>
        <v>1</v>
      </c>
      <c r="GK89" t="b">
        <f ca="1">AND($BV89,GK$67&gt;=INDEX('Static Data'!$E$3:$X$21,$BW89,1)+0,GK$68&gt;=INDEX('Static Data'!$E$3:$X$21,$BW89,2)+0,GK$69&gt;=INDEX('Static Data'!$E$3:$X$21,$BW89,3)+0,GK$70&gt;=INDEX('Static Data'!$E$3:$X$21,$BW89,4)+0,GK$71&gt;=INDEX('Static Data'!$E$3:$X$21,$BW89,5)+0,GK$72&gt;=INDEX('Static Data'!$E$3:$X$21,$BW89,6)+0,GK$73&gt;=INDEX('Static Data'!$E$3:$X$21,$BW89,7)+0,GK$74&gt;=INDEX('Static Data'!$E$3:$X$21,$BW89,8)+0,GK$75&gt;=INDEX('Static Data'!$E$3:$X$21,$BW89,9)+0,GK$76&gt;=INDEX('Static Data'!$E$3:$X$21,$BW89,10)+0,GK$77&gt;=INDEX('Static Data'!$E$3:$X$21,$BW89,11)+0,GK$78&gt;=INDEX('Static Data'!$E$3:$X$21,$BW89,12)+0,GK$79&gt;=INDEX('Static Data'!$E$3:$X$21,$BW89,13)+0,GK$80&gt;=INDEX('Static Data'!$E$3:$X$21,$BW89,14)+0,GK$81&gt;=INDEX('Static Data'!$E$3:$X$21,$BW89,15)+0,GK$82&gt;=INDEX('Static Data'!$E$3:$X$21,$BW89,16)+0,GK$83&gt;=INDEX('Static Data'!$E$3:$X$21,$BW89,17)+0,GK$84&gt;=INDEX('Static Data'!$E$3:$X$21,$BW89,18)+0,GK$85&gt;=INDEX('Static Data'!$E$3:$X$21,$BW89,19)+0,GK$86&gt;=INDEX('Static Data'!$E$3:$X$21,$BW89,20)+0)</f>
        <v>1</v>
      </c>
      <c r="GL89" t="b">
        <f ca="1">AND($BV89,GL$67&gt;=INDEX('Static Data'!$E$3:$X$21,$BW89,1)+0,GL$68&gt;=INDEX('Static Data'!$E$3:$X$21,$BW89,2)+0,GL$69&gt;=INDEX('Static Data'!$E$3:$X$21,$BW89,3)+0,GL$70&gt;=INDEX('Static Data'!$E$3:$X$21,$BW89,4)+0,GL$71&gt;=INDEX('Static Data'!$E$3:$X$21,$BW89,5)+0,GL$72&gt;=INDEX('Static Data'!$E$3:$X$21,$BW89,6)+0,GL$73&gt;=INDEX('Static Data'!$E$3:$X$21,$BW89,7)+0,GL$74&gt;=INDEX('Static Data'!$E$3:$X$21,$BW89,8)+0,GL$75&gt;=INDEX('Static Data'!$E$3:$X$21,$BW89,9)+0,GL$76&gt;=INDEX('Static Data'!$E$3:$X$21,$BW89,10)+0,GL$77&gt;=INDEX('Static Data'!$E$3:$X$21,$BW89,11)+0,GL$78&gt;=INDEX('Static Data'!$E$3:$X$21,$BW89,12)+0,GL$79&gt;=INDEX('Static Data'!$E$3:$X$21,$BW89,13)+0,GL$80&gt;=INDEX('Static Data'!$E$3:$X$21,$BW89,14)+0,GL$81&gt;=INDEX('Static Data'!$E$3:$X$21,$BW89,15)+0,GL$82&gt;=INDEX('Static Data'!$E$3:$X$21,$BW89,16)+0,GL$83&gt;=INDEX('Static Data'!$E$3:$X$21,$BW89,17)+0,GL$84&gt;=INDEX('Static Data'!$E$3:$X$21,$BW89,18)+0,GL$85&gt;=INDEX('Static Data'!$E$3:$X$21,$BW89,19)+0,GL$86&gt;=INDEX('Static Data'!$E$3:$X$21,$BW89,20)+0)</f>
        <v>1</v>
      </c>
      <c r="GM89" t="b">
        <f ca="1">AND($BV89,GM$67&gt;=INDEX('Static Data'!$E$3:$X$21,$BW89,1)+0,GM$68&gt;=INDEX('Static Data'!$E$3:$X$21,$BW89,2)+0,GM$69&gt;=INDEX('Static Data'!$E$3:$X$21,$BW89,3)+0,GM$70&gt;=INDEX('Static Data'!$E$3:$X$21,$BW89,4)+0,GM$71&gt;=INDEX('Static Data'!$E$3:$X$21,$BW89,5)+0,GM$72&gt;=INDEX('Static Data'!$E$3:$X$21,$BW89,6)+0,GM$73&gt;=INDEX('Static Data'!$E$3:$X$21,$BW89,7)+0,GM$74&gt;=INDEX('Static Data'!$E$3:$X$21,$BW89,8)+0,GM$75&gt;=INDEX('Static Data'!$E$3:$X$21,$BW89,9)+0,GM$76&gt;=INDEX('Static Data'!$E$3:$X$21,$BW89,10)+0,GM$77&gt;=INDEX('Static Data'!$E$3:$X$21,$BW89,11)+0,GM$78&gt;=INDEX('Static Data'!$E$3:$X$21,$BW89,12)+0,GM$79&gt;=INDEX('Static Data'!$E$3:$X$21,$BW89,13)+0,GM$80&gt;=INDEX('Static Data'!$E$3:$X$21,$BW89,14)+0,GM$81&gt;=INDEX('Static Data'!$E$3:$X$21,$BW89,15)+0,GM$82&gt;=INDEX('Static Data'!$E$3:$X$21,$BW89,16)+0,GM$83&gt;=INDEX('Static Data'!$E$3:$X$21,$BW89,17)+0,GM$84&gt;=INDEX('Static Data'!$E$3:$X$21,$BW89,18)+0,GM$85&gt;=INDEX('Static Data'!$E$3:$X$21,$BW89,19)+0,GM$86&gt;=INDEX('Static Data'!$E$3:$X$21,$BW89,20)+0)</f>
        <v>1</v>
      </c>
      <c r="GN89" t="b">
        <f ca="1">AND($BV89,GN$67&gt;=INDEX('Static Data'!$E$3:$X$21,$BW89,1)+0,GN$68&gt;=INDEX('Static Data'!$E$3:$X$21,$BW89,2)+0,GN$69&gt;=INDEX('Static Data'!$E$3:$X$21,$BW89,3)+0,GN$70&gt;=INDEX('Static Data'!$E$3:$X$21,$BW89,4)+0,GN$71&gt;=INDEX('Static Data'!$E$3:$X$21,$BW89,5)+0,GN$72&gt;=INDEX('Static Data'!$E$3:$X$21,$BW89,6)+0,GN$73&gt;=INDEX('Static Data'!$E$3:$X$21,$BW89,7)+0,GN$74&gt;=INDEX('Static Data'!$E$3:$X$21,$BW89,8)+0,GN$75&gt;=INDEX('Static Data'!$E$3:$X$21,$BW89,9)+0,GN$76&gt;=INDEX('Static Data'!$E$3:$X$21,$BW89,10)+0,GN$77&gt;=INDEX('Static Data'!$E$3:$X$21,$BW89,11)+0,GN$78&gt;=INDEX('Static Data'!$E$3:$X$21,$BW89,12)+0,GN$79&gt;=INDEX('Static Data'!$E$3:$X$21,$BW89,13)+0,GN$80&gt;=INDEX('Static Data'!$E$3:$X$21,$BW89,14)+0,GN$81&gt;=INDEX('Static Data'!$E$3:$X$21,$BW89,15)+0,GN$82&gt;=INDEX('Static Data'!$E$3:$X$21,$BW89,16)+0,GN$83&gt;=INDEX('Static Data'!$E$3:$X$21,$BW89,17)+0,GN$84&gt;=INDEX('Static Data'!$E$3:$X$21,$BW89,18)+0,GN$85&gt;=INDEX('Static Data'!$E$3:$X$21,$BW89,19)+0,GN$86&gt;=INDEX('Static Data'!$E$3:$X$21,$BW89,20)+0)</f>
        <v>1</v>
      </c>
      <c r="GO89" t="b">
        <f ca="1">AND($BV89,GO$67&gt;=INDEX('Static Data'!$E$3:$X$21,$BW89,1)+0,GO$68&gt;=INDEX('Static Data'!$E$3:$X$21,$BW89,2)+0,GO$69&gt;=INDEX('Static Data'!$E$3:$X$21,$BW89,3)+0,GO$70&gt;=INDEX('Static Data'!$E$3:$X$21,$BW89,4)+0,GO$71&gt;=INDEX('Static Data'!$E$3:$X$21,$BW89,5)+0,GO$72&gt;=INDEX('Static Data'!$E$3:$X$21,$BW89,6)+0,GO$73&gt;=INDEX('Static Data'!$E$3:$X$21,$BW89,7)+0,GO$74&gt;=INDEX('Static Data'!$E$3:$X$21,$BW89,8)+0,GO$75&gt;=INDEX('Static Data'!$E$3:$X$21,$BW89,9)+0,GO$76&gt;=INDEX('Static Data'!$E$3:$X$21,$BW89,10)+0,GO$77&gt;=INDEX('Static Data'!$E$3:$X$21,$BW89,11)+0,GO$78&gt;=INDEX('Static Data'!$E$3:$X$21,$BW89,12)+0,GO$79&gt;=INDEX('Static Data'!$E$3:$X$21,$BW89,13)+0,GO$80&gt;=INDEX('Static Data'!$E$3:$X$21,$BW89,14)+0,GO$81&gt;=INDEX('Static Data'!$E$3:$X$21,$BW89,15)+0,GO$82&gt;=INDEX('Static Data'!$E$3:$X$21,$BW89,16)+0,GO$83&gt;=INDEX('Static Data'!$E$3:$X$21,$BW89,17)+0,GO$84&gt;=INDEX('Static Data'!$E$3:$X$21,$BW89,18)+0,GO$85&gt;=INDEX('Static Data'!$E$3:$X$21,$BW89,19)+0,GO$86&gt;=INDEX('Static Data'!$E$3:$X$21,$BW89,20)+0)</f>
        <v>1</v>
      </c>
      <c r="GP89" t="b">
        <f ca="1">AND($BV89,GP$67&gt;=INDEX('Static Data'!$E$3:$X$21,$BW89,1)+0,GP$68&gt;=INDEX('Static Data'!$E$3:$X$21,$BW89,2)+0,GP$69&gt;=INDEX('Static Data'!$E$3:$X$21,$BW89,3)+0,GP$70&gt;=INDEX('Static Data'!$E$3:$X$21,$BW89,4)+0,GP$71&gt;=INDEX('Static Data'!$E$3:$X$21,$BW89,5)+0,GP$72&gt;=INDEX('Static Data'!$E$3:$X$21,$BW89,6)+0,GP$73&gt;=INDEX('Static Data'!$E$3:$X$21,$BW89,7)+0,GP$74&gt;=INDEX('Static Data'!$E$3:$X$21,$BW89,8)+0,GP$75&gt;=INDEX('Static Data'!$E$3:$X$21,$BW89,9)+0,GP$76&gt;=INDEX('Static Data'!$E$3:$X$21,$BW89,10)+0,GP$77&gt;=INDEX('Static Data'!$E$3:$X$21,$BW89,11)+0,GP$78&gt;=INDEX('Static Data'!$E$3:$X$21,$BW89,12)+0,GP$79&gt;=INDEX('Static Data'!$E$3:$X$21,$BW89,13)+0,GP$80&gt;=INDEX('Static Data'!$E$3:$X$21,$BW89,14)+0,GP$81&gt;=INDEX('Static Data'!$E$3:$X$21,$BW89,15)+0,GP$82&gt;=INDEX('Static Data'!$E$3:$X$21,$BW89,16)+0,GP$83&gt;=INDEX('Static Data'!$E$3:$X$21,$BW89,17)+0,GP$84&gt;=INDEX('Static Data'!$E$3:$X$21,$BW89,18)+0,GP$85&gt;=INDEX('Static Data'!$E$3:$X$21,$BW89,19)+0,GP$86&gt;=INDEX('Static Data'!$E$3:$X$21,$BW89,20)+0)</f>
        <v>1</v>
      </c>
      <c r="GQ89" t="b">
        <f ca="1">AND($BV89,GQ$67&gt;=INDEX('Static Data'!$E$3:$X$21,$BW89,1)+0,GQ$68&gt;=INDEX('Static Data'!$E$3:$X$21,$BW89,2)+0,GQ$69&gt;=INDEX('Static Data'!$E$3:$X$21,$BW89,3)+0,GQ$70&gt;=INDEX('Static Data'!$E$3:$X$21,$BW89,4)+0,GQ$71&gt;=INDEX('Static Data'!$E$3:$X$21,$BW89,5)+0,GQ$72&gt;=INDEX('Static Data'!$E$3:$X$21,$BW89,6)+0,GQ$73&gt;=INDEX('Static Data'!$E$3:$X$21,$BW89,7)+0,GQ$74&gt;=INDEX('Static Data'!$E$3:$X$21,$BW89,8)+0,GQ$75&gt;=INDEX('Static Data'!$E$3:$X$21,$BW89,9)+0,GQ$76&gt;=INDEX('Static Data'!$E$3:$X$21,$BW89,10)+0,GQ$77&gt;=INDEX('Static Data'!$E$3:$X$21,$BW89,11)+0,GQ$78&gt;=INDEX('Static Data'!$E$3:$X$21,$BW89,12)+0,GQ$79&gt;=INDEX('Static Data'!$E$3:$X$21,$BW89,13)+0,GQ$80&gt;=INDEX('Static Data'!$E$3:$X$21,$BW89,14)+0,GQ$81&gt;=INDEX('Static Data'!$E$3:$X$21,$BW89,15)+0,GQ$82&gt;=INDEX('Static Data'!$E$3:$X$21,$BW89,16)+0,GQ$83&gt;=INDEX('Static Data'!$E$3:$X$21,$BW89,17)+0,GQ$84&gt;=INDEX('Static Data'!$E$3:$X$21,$BW89,18)+0,GQ$85&gt;=INDEX('Static Data'!$E$3:$X$21,$BW89,19)+0,GQ$86&gt;=INDEX('Static Data'!$E$3:$X$21,$BW89,20)+0)</f>
        <v>1</v>
      </c>
      <c r="GR89" t="b">
        <f ca="1">AND($BV89,GR$67&gt;=INDEX('Static Data'!$E$3:$X$21,$BW89,1)+0,GR$68&gt;=INDEX('Static Data'!$E$3:$X$21,$BW89,2)+0,GR$69&gt;=INDEX('Static Data'!$E$3:$X$21,$BW89,3)+0,GR$70&gt;=INDEX('Static Data'!$E$3:$X$21,$BW89,4)+0,GR$71&gt;=INDEX('Static Data'!$E$3:$X$21,$BW89,5)+0,GR$72&gt;=INDEX('Static Data'!$E$3:$X$21,$BW89,6)+0,GR$73&gt;=INDEX('Static Data'!$E$3:$X$21,$BW89,7)+0,GR$74&gt;=INDEX('Static Data'!$E$3:$X$21,$BW89,8)+0,GR$75&gt;=INDEX('Static Data'!$E$3:$X$21,$BW89,9)+0,GR$76&gt;=INDEX('Static Data'!$E$3:$X$21,$BW89,10)+0,GR$77&gt;=INDEX('Static Data'!$E$3:$X$21,$BW89,11)+0,GR$78&gt;=INDEX('Static Data'!$E$3:$X$21,$BW89,12)+0,GR$79&gt;=INDEX('Static Data'!$E$3:$X$21,$BW89,13)+0,GR$80&gt;=INDEX('Static Data'!$E$3:$X$21,$BW89,14)+0,GR$81&gt;=INDEX('Static Data'!$E$3:$X$21,$BW89,15)+0,GR$82&gt;=INDEX('Static Data'!$E$3:$X$21,$BW89,16)+0,GR$83&gt;=INDEX('Static Data'!$E$3:$X$21,$BW89,17)+0,GR$84&gt;=INDEX('Static Data'!$E$3:$X$21,$BW89,18)+0,GR$85&gt;=INDEX('Static Data'!$E$3:$X$21,$BW89,19)+0,GR$86&gt;=INDEX('Static Data'!$E$3:$X$21,$BW89,20)+0)</f>
        <v>1</v>
      </c>
      <c r="GS89" t="b">
        <f ca="1">AND($BV89,GS$67&gt;=INDEX('Static Data'!$E$3:$X$21,$BW89,1)+0,GS$68&gt;=INDEX('Static Data'!$E$3:$X$21,$BW89,2)+0,GS$69&gt;=INDEX('Static Data'!$E$3:$X$21,$BW89,3)+0,GS$70&gt;=INDEX('Static Data'!$E$3:$X$21,$BW89,4)+0,GS$71&gt;=INDEX('Static Data'!$E$3:$X$21,$BW89,5)+0,GS$72&gt;=INDEX('Static Data'!$E$3:$X$21,$BW89,6)+0,GS$73&gt;=INDEX('Static Data'!$E$3:$X$21,$BW89,7)+0,GS$74&gt;=INDEX('Static Data'!$E$3:$X$21,$BW89,8)+0,GS$75&gt;=INDEX('Static Data'!$E$3:$X$21,$BW89,9)+0,GS$76&gt;=INDEX('Static Data'!$E$3:$X$21,$BW89,10)+0,GS$77&gt;=INDEX('Static Data'!$E$3:$X$21,$BW89,11)+0,GS$78&gt;=INDEX('Static Data'!$E$3:$X$21,$BW89,12)+0,GS$79&gt;=INDEX('Static Data'!$E$3:$X$21,$BW89,13)+0,GS$80&gt;=INDEX('Static Data'!$E$3:$X$21,$BW89,14)+0,GS$81&gt;=INDEX('Static Data'!$E$3:$X$21,$BW89,15)+0,GS$82&gt;=INDEX('Static Data'!$E$3:$X$21,$BW89,16)+0,GS$83&gt;=INDEX('Static Data'!$E$3:$X$21,$BW89,17)+0,GS$84&gt;=INDEX('Static Data'!$E$3:$X$21,$BW89,18)+0,GS$85&gt;=INDEX('Static Data'!$E$3:$X$21,$BW89,19)+0,GS$86&gt;=INDEX('Static Data'!$E$3:$X$21,$BW89,20)+0)</f>
        <v>1</v>
      </c>
      <c r="GT89" t="b">
        <f ca="1">AND($BV89,GT$67&gt;=INDEX('Static Data'!$E$3:$X$21,$BW89,1)+0,GT$68&gt;=INDEX('Static Data'!$E$3:$X$21,$BW89,2)+0,GT$69&gt;=INDEX('Static Data'!$E$3:$X$21,$BW89,3)+0,GT$70&gt;=INDEX('Static Data'!$E$3:$X$21,$BW89,4)+0,GT$71&gt;=INDEX('Static Data'!$E$3:$X$21,$BW89,5)+0,GT$72&gt;=INDEX('Static Data'!$E$3:$X$21,$BW89,6)+0,GT$73&gt;=INDEX('Static Data'!$E$3:$X$21,$BW89,7)+0,GT$74&gt;=INDEX('Static Data'!$E$3:$X$21,$BW89,8)+0,GT$75&gt;=INDEX('Static Data'!$E$3:$X$21,$BW89,9)+0,GT$76&gt;=INDEX('Static Data'!$E$3:$X$21,$BW89,10)+0,GT$77&gt;=INDEX('Static Data'!$E$3:$X$21,$BW89,11)+0,GT$78&gt;=INDEX('Static Data'!$E$3:$X$21,$BW89,12)+0,GT$79&gt;=INDEX('Static Data'!$E$3:$X$21,$BW89,13)+0,GT$80&gt;=INDEX('Static Data'!$E$3:$X$21,$BW89,14)+0,GT$81&gt;=INDEX('Static Data'!$E$3:$X$21,$BW89,15)+0,GT$82&gt;=INDEX('Static Data'!$E$3:$X$21,$BW89,16)+0,GT$83&gt;=INDEX('Static Data'!$E$3:$X$21,$BW89,17)+0,GT$84&gt;=INDEX('Static Data'!$E$3:$X$21,$BW89,18)+0,GT$85&gt;=INDEX('Static Data'!$E$3:$X$21,$BW89,19)+0,GT$86&gt;=INDEX('Static Data'!$E$3:$X$21,$BW89,20)+0)</f>
        <v>1</v>
      </c>
      <c r="GU89" t="b">
        <f ca="1">AND($BV89,GU$67&gt;=INDEX('Static Data'!$E$3:$X$21,$BW89,1)+0,GU$68&gt;=INDEX('Static Data'!$E$3:$X$21,$BW89,2)+0,GU$69&gt;=INDEX('Static Data'!$E$3:$X$21,$BW89,3)+0,GU$70&gt;=INDEX('Static Data'!$E$3:$X$21,$BW89,4)+0,GU$71&gt;=INDEX('Static Data'!$E$3:$X$21,$BW89,5)+0,GU$72&gt;=INDEX('Static Data'!$E$3:$X$21,$BW89,6)+0,GU$73&gt;=INDEX('Static Data'!$E$3:$X$21,$BW89,7)+0,GU$74&gt;=INDEX('Static Data'!$E$3:$X$21,$BW89,8)+0,GU$75&gt;=INDEX('Static Data'!$E$3:$X$21,$BW89,9)+0,GU$76&gt;=INDEX('Static Data'!$E$3:$X$21,$BW89,10)+0,GU$77&gt;=INDEX('Static Data'!$E$3:$X$21,$BW89,11)+0,GU$78&gt;=INDEX('Static Data'!$E$3:$X$21,$BW89,12)+0,GU$79&gt;=INDEX('Static Data'!$E$3:$X$21,$BW89,13)+0,GU$80&gt;=INDEX('Static Data'!$E$3:$X$21,$BW89,14)+0,GU$81&gt;=INDEX('Static Data'!$E$3:$X$21,$BW89,15)+0,GU$82&gt;=INDEX('Static Data'!$E$3:$X$21,$BW89,16)+0,GU$83&gt;=INDEX('Static Data'!$E$3:$X$21,$BW89,17)+0,GU$84&gt;=INDEX('Static Data'!$E$3:$X$21,$BW89,18)+0,GU$85&gt;=INDEX('Static Data'!$E$3:$X$21,$BW89,19)+0,GU$86&gt;=INDEX('Static Data'!$E$3:$X$21,$BW89,20)+0)</f>
        <v>1</v>
      </c>
    </row>
    <row r="90" spans="9:203">
      <c r="I90">
        <f t="shared" si="210"/>
        <v>16</v>
      </c>
      <c r="J90"/>
      <c r="K90" s="91" t="str">
        <f>J39&amp;J40&amp;J41&amp;J42&amp;J43&amp;J44&amp;J45&amp;J46&amp;J47&amp;J48&amp;J49&amp;J50&amp;J51&amp;J52&amp;"0000"</f>
        <v>FEFEFE2202020000000000E480FC0000</v>
      </c>
      <c r="L90"/>
      <c r="M90" s="1">
        <f t="shared" si="39"/>
        <v>53</v>
      </c>
      <c r="N90" s="1" t="str">
        <f t="shared" si="205"/>
        <v>005BB0</v>
      </c>
      <c r="R90" s="90" t="str">
        <f t="shared" si="36"/>
        <v>B05B00</v>
      </c>
      <c r="T90" s="60">
        <f t="shared" si="209"/>
        <v>83</v>
      </c>
      <c r="U90" s="123">
        <f t="shared" si="208"/>
        <v>755.36598706897689</v>
      </c>
      <c r="V90" s="62">
        <f t="shared" si="206"/>
        <v>46047</v>
      </c>
      <c r="W90" s="59">
        <f t="shared" si="207"/>
        <v>83</v>
      </c>
      <c r="BV90" t="b">
        <f>TRUE()</f>
        <v>1</v>
      </c>
      <c r="BW90">
        <f>BW89+1</f>
        <v>2</v>
      </c>
      <c r="BX90" t="b">
        <f ca="1">AND($BV90,BX$67&gt;=INDEX('Static Data'!$E$3:$X$21,$BW90,1)+0,BX$68&gt;=INDEX('Static Data'!$E$3:$X$21,$BW90,2)+0,BX$69&gt;=INDEX('Static Data'!$E$3:$X$21,$BW90,3)+0,BX$70&gt;=INDEX('Static Data'!$E$3:$X$21,$BW90,4)+0,BX$71&gt;=INDEX('Static Data'!$E$3:$X$21,$BW90,5)+0,BX$72&gt;=INDEX('Static Data'!$E$3:$X$21,$BW90,6)+0,BX$73&gt;=INDEX('Static Data'!$E$3:$X$21,$BW90,7)+0,BX$74&gt;=INDEX('Static Data'!$E$3:$X$21,$BW90,8)+0,BX$75&gt;=INDEX('Static Data'!$E$3:$X$21,$BW90,9)+0,BX$76&gt;=INDEX('Static Data'!$E$3:$X$21,$BW90,10)+0,BX$77&gt;=INDEX('Static Data'!$E$3:$X$21,$BW90,11)+0,BX$78&gt;=INDEX('Static Data'!$E$3:$X$21,$BW90,12)+0,BX$79&gt;=INDEX('Static Data'!$E$3:$X$21,$BW90,13)+0,BX$80&gt;=INDEX('Static Data'!$E$3:$X$21,$BW90,14)+0,BX$81&gt;=INDEX('Static Data'!$E$3:$X$21,$BW90,15)+0,BX$82&gt;=INDEX('Static Data'!$E$3:$X$21,$BW90,16)+0,BX$83&gt;=INDEX('Static Data'!$E$3:$X$21,$BW90,17)+0,BX$84&gt;=INDEX('Static Data'!$E$3:$X$21,$BW90,18)+0,BX$85&gt;=INDEX('Static Data'!$E$3:$X$21,$BW90,19)+0,BX$86&gt;=INDEX('Static Data'!$E$3:$X$21,$BW90,20)+0)</f>
        <v>0</v>
      </c>
      <c r="BY90" t="b">
        <f ca="1">AND($BV90,BY$67&gt;=INDEX('Static Data'!$E$3:$X$21,$BW90,1)+0,BY$68&gt;=INDEX('Static Data'!$E$3:$X$21,$BW90,2)+0,BY$69&gt;=INDEX('Static Data'!$E$3:$X$21,$BW90,3)+0,BY$70&gt;=INDEX('Static Data'!$E$3:$X$21,$BW90,4)+0,BY$71&gt;=INDEX('Static Data'!$E$3:$X$21,$BW90,5)+0,BY$72&gt;=INDEX('Static Data'!$E$3:$X$21,$BW90,6)+0,BY$73&gt;=INDEX('Static Data'!$E$3:$X$21,$BW90,7)+0,BY$74&gt;=INDEX('Static Data'!$E$3:$X$21,$BW90,8)+0,BY$75&gt;=INDEX('Static Data'!$E$3:$X$21,$BW90,9)+0,BY$76&gt;=INDEX('Static Data'!$E$3:$X$21,$BW90,10)+0,BY$77&gt;=INDEX('Static Data'!$E$3:$X$21,$BW90,11)+0,BY$78&gt;=INDEX('Static Data'!$E$3:$X$21,$BW90,12)+0,BY$79&gt;=INDEX('Static Data'!$E$3:$X$21,$BW90,13)+0,BY$80&gt;=INDEX('Static Data'!$E$3:$X$21,$BW90,14)+0,BY$81&gt;=INDEX('Static Data'!$E$3:$X$21,$BW90,15)+0,BY$82&gt;=INDEX('Static Data'!$E$3:$X$21,$BW90,16)+0,BY$83&gt;=INDEX('Static Data'!$E$3:$X$21,$BW90,17)+0,BY$84&gt;=INDEX('Static Data'!$E$3:$X$21,$BW90,18)+0,BY$85&gt;=INDEX('Static Data'!$E$3:$X$21,$BW90,19)+0,BY$86&gt;=INDEX('Static Data'!$E$3:$X$21,$BW90,20)+0)</f>
        <v>0</v>
      </c>
      <c r="BZ90" t="b">
        <f ca="1">AND($BV90,BZ$67&gt;=INDEX('Static Data'!$E$3:$X$21,$BW90,1)+0,BZ$68&gt;=INDEX('Static Data'!$E$3:$X$21,$BW90,2)+0,BZ$69&gt;=INDEX('Static Data'!$E$3:$X$21,$BW90,3)+0,BZ$70&gt;=INDEX('Static Data'!$E$3:$X$21,$BW90,4)+0,BZ$71&gt;=INDEX('Static Data'!$E$3:$X$21,$BW90,5)+0,BZ$72&gt;=INDEX('Static Data'!$E$3:$X$21,$BW90,6)+0,BZ$73&gt;=INDEX('Static Data'!$E$3:$X$21,$BW90,7)+0,BZ$74&gt;=INDEX('Static Data'!$E$3:$X$21,$BW90,8)+0,BZ$75&gt;=INDEX('Static Data'!$E$3:$X$21,$BW90,9)+0,BZ$76&gt;=INDEX('Static Data'!$E$3:$X$21,$BW90,10)+0,BZ$77&gt;=INDEX('Static Data'!$E$3:$X$21,$BW90,11)+0,BZ$78&gt;=INDEX('Static Data'!$E$3:$X$21,$BW90,12)+0,BZ$79&gt;=INDEX('Static Data'!$E$3:$X$21,$BW90,13)+0,BZ$80&gt;=INDEX('Static Data'!$E$3:$X$21,$BW90,14)+0,BZ$81&gt;=INDEX('Static Data'!$E$3:$X$21,$BW90,15)+0,BZ$82&gt;=INDEX('Static Data'!$E$3:$X$21,$BW90,16)+0,BZ$83&gt;=INDEX('Static Data'!$E$3:$X$21,$BW90,17)+0,BZ$84&gt;=INDEX('Static Data'!$E$3:$X$21,$BW90,18)+0,BZ$85&gt;=INDEX('Static Data'!$E$3:$X$21,$BW90,19)+0,BZ$86&gt;=INDEX('Static Data'!$E$3:$X$21,$BW90,20)+0)</f>
        <v>0</v>
      </c>
      <c r="CA90" t="b">
        <f ca="1">AND($BV90,CA$67&gt;=INDEX('Static Data'!$E$3:$X$21,$BW90,1)+0,CA$68&gt;=INDEX('Static Data'!$E$3:$X$21,$BW90,2)+0,CA$69&gt;=INDEX('Static Data'!$E$3:$X$21,$BW90,3)+0,CA$70&gt;=INDEX('Static Data'!$E$3:$X$21,$BW90,4)+0,CA$71&gt;=INDEX('Static Data'!$E$3:$X$21,$BW90,5)+0,CA$72&gt;=INDEX('Static Data'!$E$3:$X$21,$BW90,6)+0,CA$73&gt;=INDEX('Static Data'!$E$3:$X$21,$BW90,7)+0,CA$74&gt;=INDEX('Static Data'!$E$3:$X$21,$BW90,8)+0,CA$75&gt;=INDEX('Static Data'!$E$3:$X$21,$BW90,9)+0,CA$76&gt;=INDEX('Static Data'!$E$3:$X$21,$BW90,10)+0,CA$77&gt;=INDEX('Static Data'!$E$3:$X$21,$BW90,11)+0,CA$78&gt;=INDEX('Static Data'!$E$3:$X$21,$BW90,12)+0,CA$79&gt;=INDEX('Static Data'!$E$3:$X$21,$BW90,13)+0,CA$80&gt;=INDEX('Static Data'!$E$3:$X$21,$BW90,14)+0,CA$81&gt;=INDEX('Static Data'!$E$3:$X$21,$BW90,15)+0,CA$82&gt;=INDEX('Static Data'!$E$3:$X$21,$BW90,16)+0,CA$83&gt;=INDEX('Static Data'!$E$3:$X$21,$BW90,17)+0,CA$84&gt;=INDEX('Static Data'!$E$3:$X$21,$BW90,18)+0,CA$85&gt;=INDEX('Static Data'!$E$3:$X$21,$BW90,19)+0,CA$86&gt;=INDEX('Static Data'!$E$3:$X$21,$BW90,20)+0)</f>
        <v>0</v>
      </c>
      <c r="CB90" t="b">
        <f ca="1">AND($BV90,CB$67&gt;=INDEX('Static Data'!$E$3:$X$21,$BW90,1)+0,CB$68&gt;=INDEX('Static Data'!$E$3:$X$21,$BW90,2)+0,CB$69&gt;=INDEX('Static Data'!$E$3:$X$21,$BW90,3)+0,CB$70&gt;=INDEX('Static Data'!$E$3:$X$21,$BW90,4)+0,CB$71&gt;=INDEX('Static Data'!$E$3:$X$21,$BW90,5)+0,CB$72&gt;=INDEX('Static Data'!$E$3:$X$21,$BW90,6)+0,CB$73&gt;=INDEX('Static Data'!$E$3:$X$21,$BW90,7)+0,CB$74&gt;=INDEX('Static Data'!$E$3:$X$21,$BW90,8)+0,CB$75&gt;=INDEX('Static Data'!$E$3:$X$21,$BW90,9)+0,CB$76&gt;=INDEX('Static Data'!$E$3:$X$21,$BW90,10)+0,CB$77&gt;=INDEX('Static Data'!$E$3:$X$21,$BW90,11)+0,CB$78&gt;=INDEX('Static Data'!$E$3:$X$21,$BW90,12)+0,CB$79&gt;=INDEX('Static Data'!$E$3:$X$21,$BW90,13)+0,CB$80&gt;=INDEX('Static Data'!$E$3:$X$21,$BW90,14)+0,CB$81&gt;=INDEX('Static Data'!$E$3:$X$21,$BW90,15)+0,CB$82&gt;=INDEX('Static Data'!$E$3:$X$21,$BW90,16)+0,CB$83&gt;=INDEX('Static Data'!$E$3:$X$21,$BW90,17)+0,CB$84&gt;=INDEX('Static Data'!$E$3:$X$21,$BW90,18)+0,CB$85&gt;=INDEX('Static Data'!$E$3:$X$21,$BW90,19)+0,CB$86&gt;=INDEX('Static Data'!$E$3:$X$21,$BW90,20)+0)</f>
        <v>0</v>
      </c>
      <c r="CC90" t="b">
        <f ca="1">AND($BV90,CC$67&gt;=INDEX('Static Data'!$E$3:$X$21,$BW90,1)+0,CC$68&gt;=INDEX('Static Data'!$E$3:$X$21,$BW90,2)+0,CC$69&gt;=INDEX('Static Data'!$E$3:$X$21,$BW90,3)+0,CC$70&gt;=INDEX('Static Data'!$E$3:$X$21,$BW90,4)+0,CC$71&gt;=INDEX('Static Data'!$E$3:$X$21,$BW90,5)+0,CC$72&gt;=INDEX('Static Data'!$E$3:$X$21,$BW90,6)+0,CC$73&gt;=INDEX('Static Data'!$E$3:$X$21,$BW90,7)+0,CC$74&gt;=INDEX('Static Data'!$E$3:$X$21,$BW90,8)+0,CC$75&gt;=INDEX('Static Data'!$E$3:$X$21,$BW90,9)+0,CC$76&gt;=INDEX('Static Data'!$E$3:$X$21,$BW90,10)+0,CC$77&gt;=INDEX('Static Data'!$E$3:$X$21,$BW90,11)+0,CC$78&gt;=INDEX('Static Data'!$E$3:$X$21,$BW90,12)+0,CC$79&gt;=INDEX('Static Data'!$E$3:$X$21,$BW90,13)+0,CC$80&gt;=INDEX('Static Data'!$E$3:$X$21,$BW90,14)+0,CC$81&gt;=INDEX('Static Data'!$E$3:$X$21,$BW90,15)+0,CC$82&gt;=INDEX('Static Data'!$E$3:$X$21,$BW90,16)+0,CC$83&gt;=INDEX('Static Data'!$E$3:$X$21,$BW90,17)+0,CC$84&gt;=INDEX('Static Data'!$E$3:$X$21,$BW90,18)+0,CC$85&gt;=INDEX('Static Data'!$E$3:$X$21,$BW90,19)+0,CC$86&gt;=INDEX('Static Data'!$E$3:$X$21,$BW90,20)+0)</f>
        <v>0</v>
      </c>
      <c r="CD90" t="b">
        <f ca="1">AND($BV90,CD$67&gt;=INDEX('Static Data'!$E$3:$X$21,$BW90,1)+0,CD$68&gt;=INDEX('Static Data'!$E$3:$X$21,$BW90,2)+0,CD$69&gt;=INDEX('Static Data'!$E$3:$X$21,$BW90,3)+0,CD$70&gt;=INDEX('Static Data'!$E$3:$X$21,$BW90,4)+0,CD$71&gt;=INDEX('Static Data'!$E$3:$X$21,$BW90,5)+0,CD$72&gt;=INDEX('Static Data'!$E$3:$X$21,$BW90,6)+0,CD$73&gt;=INDEX('Static Data'!$E$3:$X$21,$BW90,7)+0,CD$74&gt;=INDEX('Static Data'!$E$3:$X$21,$BW90,8)+0,CD$75&gt;=INDEX('Static Data'!$E$3:$X$21,$BW90,9)+0,CD$76&gt;=INDEX('Static Data'!$E$3:$X$21,$BW90,10)+0,CD$77&gt;=INDEX('Static Data'!$E$3:$X$21,$BW90,11)+0,CD$78&gt;=INDEX('Static Data'!$E$3:$X$21,$BW90,12)+0,CD$79&gt;=INDEX('Static Data'!$E$3:$X$21,$BW90,13)+0,CD$80&gt;=INDEX('Static Data'!$E$3:$X$21,$BW90,14)+0,CD$81&gt;=INDEX('Static Data'!$E$3:$X$21,$BW90,15)+0,CD$82&gt;=INDEX('Static Data'!$E$3:$X$21,$BW90,16)+0,CD$83&gt;=INDEX('Static Data'!$E$3:$X$21,$BW90,17)+0,CD$84&gt;=INDEX('Static Data'!$E$3:$X$21,$BW90,18)+0,CD$85&gt;=INDEX('Static Data'!$E$3:$X$21,$BW90,19)+0,CD$86&gt;=INDEX('Static Data'!$E$3:$X$21,$BW90,20)+0)</f>
        <v>0</v>
      </c>
      <c r="CE90" t="b">
        <f ca="1">AND($BV90,CE$67&gt;=INDEX('Static Data'!$E$3:$X$21,$BW90,1)+0,CE$68&gt;=INDEX('Static Data'!$E$3:$X$21,$BW90,2)+0,CE$69&gt;=INDEX('Static Data'!$E$3:$X$21,$BW90,3)+0,CE$70&gt;=INDEX('Static Data'!$E$3:$X$21,$BW90,4)+0,CE$71&gt;=INDEX('Static Data'!$E$3:$X$21,$BW90,5)+0,CE$72&gt;=INDEX('Static Data'!$E$3:$X$21,$BW90,6)+0,CE$73&gt;=INDEX('Static Data'!$E$3:$X$21,$BW90,7)+0,CE$74&gt;=INDEX('Static Data'!$E$3:$X$21,$BW90,8)+0,CE$75&gt;=INDEX('Static Data'!$E$3:$X$21,$BW90,9)+0,CE$76&gt;=INDEX('Static Data'!$E$3:$X$21,$BW90,10)+0,CE$77&gt;=INDEX('Static Data'!$E$3:$X$21,$BW90,11)+0,CE$78&gt;=INDEX('Static Data'!$E$3:$X$21,$BW90,12)+0,CE$79&gt;=INDEX('Static Data'!$E$3:$X$21,$BW90,13)+0,CE$80&gt;=INDEX('Static Data'!$E$3:$X$21,$BW90,14)+0,CE$81&gt;=INDEX('Static Data'!$E$3:$X$21,$BW90,15)+0,CE$82&gt;=INDEX('Static Data'!$E$3:$X$21,$BW90,16)+0,CE$83&gt;=INDEX('Static Data'!$E$3:$X$21,$BW90,17)+0,CE$84&gt;=INDEX('Static Data'!$E$3:$X$21,$BW90,18)+0,CE$85&gt;=INDEX('Static Data'!$E$3:$X$21,$BW90,19)+0,CE$86&gt;=INDEX('Static Data'!$E$3:$X$21,$BW90,20)+0)</f>
        <v>0</v>
      </c>
      <c r="CF90" t="b">
        <f ca="1">AND($BV90,CF$67&gt;=INDEX('Static Data'!$E$3:$X$21,$BW90,1)+0,CF$68&gt;=INDEX('Static Data'!$E$3:$X$21,$BW90,2)+0,CF$69&gt;=INDEX('Static Data'!$E$3:$X$21,$BW90,3)+0,CF$70&gt;=INDEX('Static Data'!$E$3:$X$21,$BW90,4)+0,CF$71&gt;=INDEX('Static Data'!$E$3:$X$21,$BW90,5)+0,CF$72&gt;=INDEX('Static Data'!$E$3:$X$21,$BW90,6)+0,CF$73&gt;=INDEX('Static Data'!$E$3:$X$21,$BW90,7)+0,CF$74&gt;=INDEX('Static Data'!$E$3:$X$21,$BW90,8)+0,CF$75&gt;=INDEX('Static Data'!$E$3:$X$21,$BW90,9)+0,CF$76&gt;=INDEX('Static Data'!$E$3:$X$21,$BW90,10)+0,CF$77&gt;=INDEX('Static Data'!$E$3:$X$21,$BW90,11)+0,CF$78&gt;=INDEX('Static Data'!$E$3:$X$21,$BW90,12)+0,CF$79&gt;=INDEX('Static Data'!$E$3:$X$21,$BW90,13)+0,CF$80&gt;=INDEX('Static Data'!$E$3:$X$21,$BW90,14)+0,CF$81&gt;=INDEX('Static Data'!$E$3:$X$21,$BW90,15)+0,CF$82&gt;=INDEX('Static Data'!$E$3:$X$21,$BW90,16)+0,CF$83&gt;=INDEX('Static Data'!$E$3:$X$21,$BW90,17)+0,CF$84&gt;=INDEX('Static Data'!$E$3:$X$21,$BW90,18)+0,CF$85&gt;=INDEX('Static Data'!$E$3:$X$21,$BW90,19)+0,CF$86&gt;=INDEX('Static Data'!$E$3:$X$21,$BW90,20)+0)</f>
        <v>0</v>
      </c>
      <c r="CG90" t="b">
        <f ca="1">AND($BV90,CG$67&gt;=INDEX('Static Data'!$E$3:$X$21,$BW90,1)+0,CG$68&gt;=INDEX('Static Data'!$E$3:$X$21,$BW90,2)+0,CG$69&gt;=INDEX('Static Data'!$E$3:$X$21,$BW90,3)+0,CG$70&gt;=INDEX('Static Data'!$E$3:$X$21,$BW90,4)+0,CG$71&gt;=INDEX('Static Data'!$E$3:$X$21,$BW90,5)+0,CG$72&gt;=INDEX('Static Data'!$E$3:$X$21,$BW90,6)+0,CG$73&gt;=INDEX('Static Data'!$E$3:$X$21,$BW90,7)+0,CG$74&gt;=INDEX('Static Data'!$E$3:$X$21,$BW90,8)+0,CG$75&gt;=INDEX('Static Data'!$E$3:$X$21,$BW90,9)+0,CG$76&gt;=INDEX('Static Data'!$E$3:$X$21,$BW90,10)+0,CG$77&gt;=INDEX('Static Data'!$E$3:$X$21,$BW90,11)+0,CG$78&gt;=INDEX('Static Data'!$E$3:$X$21,$BW90,12)+0,CG$79&gt;=INDEX('Static Data'!$E$3:$X$21,$BW90,13)+0,CG$80&gt;=INDEX('Static Data'!$E$3:$X$21,$BW90,14)+0,CG$81&gt;=INDEX('Static Data'!$E$3:$X$21,$BW90,15)+0,CG$82&gt;=INDEX('Static Data'!$E$3:$X$21,$BW90,16)+0,CG$83&gt;=INDEX('Static Data'!$E$3:$X$21,$BW90,17)+0,CG$84&gt;=INDEX('Static Data'!$E$3:$X$21,$BW90,18)+0,CG$85&gt;=INDEX('Static Data'!$E$3:$X$21,$BW90,19)+0,CG$86&gt;=INDEX('Static Data'!$E$3:$X$21,$BW90,20)+0)</f>
        <v>0</v>
      </c>
      <c r="CH90" t="b">
        <f ca="1">AND($BV90,CH$67&gt;=INDEX('Static Data'!$E$3:$X$21,$BW90,1)+0,CH$68&gt;=INDEX('Static Data'!$E$3:$X$21,$BW90,2)+0,CH$69&gt;=INDEX('Static Data'!$E$3:$X$21,$BW90,3)+0,CH$70&gt;=INDEX('Static Data'!$E$3:$X$21,$BW90,4)+0,CH$71&gt;=INDEX('Static Data'!$E$3:$X$21,$BW90,5)+0,CH$72&gt;=INDEX('Static Data'!$E$3:$X$21,$BW90,6)+0,CH$73&gt;=INDEX('Static Data'!$E$3:$X$21,$BW90,7)+0,CH$74&gt;=INDEX('Static Data'!$E$3:$X$21,$BW90,8)+0,CH$75&gt;=INDEX('Static Data'!$E$3:$X$21,$BW90,9)+0,CH$76&gt;=INDEX('Static Data'!$E$3:$X$21,$BW90,10)+0,CH$77&gt;=INDEX('Static Data'!$E$3:$X$21,$BW90,11)+0,CH$78&gt;=INDEX('Static Data'!$E$3:$X$21,$BW90,12)+0,CH$79&gt;=INDEX('Static Data'!$E$3:$X$21,$BW90,13)+0,CH$80&gt;=INDEX('Static Data'!$E$3:$X$21,$BW90,14)+0,CH$81&gt;=INDEX('Static Data'!$E$3:$X$21,$BW90,15)+0,CH$82&gt;=INDEX('Static Data'!$E$3:$X$21,$BW90,16)+0,CH$83&gt;=INDEX('Static Data'!$E$3:$X$21,$BW90,17)+0,CH$84&gt;=INDEX('Static Data'!$E$3:$X$21,$BW90,18)+0,CH$85&gt;=INDEX('Static Data'!$E$3:$X$21,$BW90,19)+0,CH$86&gt;=INDEX('Static Data'!$E$3:$X$21,$BW90,20)+0)</f>
        <v>0</v>
      </c>
      <c r="CI90" t="b">
        <f ca="1">AND($BV90,CI$67&gt;=INDEX('Static Data'!$E$3:$X$21,$BW90,1)+0,CI$68&gt;=INDEX('Static Data'!$E$3:$X$21,$BW90,2)+0,CI$69&gt;=INDEX('Static Data'!$E$3:$X$21,$BW90,3)+0,CI$70&gt;=INDEX('Static Data'!$E$3:$X$21,$BW90,4)+0,CI$71&gt;=INDEX('Static Data'!$E$3:$X$21,$BW90,5)+0,CI$72&gt;=INDEX('Static Data'!$E$3:$X$21,$BW90,6)+0,CI$73&gt;=INDEX('Static Data'!$E$3:$X$21,$BW90,7)+0,CI$74&gt;=INDEX('Static Data'!$E$3:$X$21,$BW90,8)+0,CI$75&gt;=INDEX('Static Data'!$E$3:$X$21,$BW90,9)+0,CI$76&gt;=INDEX('Static Data'!$E$3:$X$21,$BW90,10)+0,CI$77&gt;=INDEX('Static Data'!$E$3:$X$21,$BW90,11)+0,CI$78&gt;=INDEX('Static Data'!$E$3:$X$21,$BW90,12)+0,CI$79&gt;=INDEX('Static Data'!$E$3:$X$21,$BW90,13)+0,CI$80&gt;=INDEX('Static Data'!$E$3:$X$21,$BW90,14)+0,CI$81&gt;=INDEX('Static Data'!$E$3:$X$21,$BW90,15)+0,CI$82&gt;=INDEX('Static Data'!$E$3:$X$21,$BW90,16)+0,CI$83&gt;=INDEX('Static Data'!$E$3:$X$21,$BW90,17)+0,CI$84&gt;=INDEX('Static Data'!$E$3:$X$21,$BW90,18)+0,CI$85&gt;=INDEX('Static Data'!$E$3:$X$21,$BW90,19)+0,CI$86&gt;=INDEX('Static Data'!$E$3:$X$21,$BW90,20)+0)</f>
        <v>0</v>
      </c>
      <c r="CJ90" t="b">
        <f ca="1">AND($BV90,CJ$67&gt;=INDEX('Static Data'!$E$3:$X$21,$BW90,1)+0,CJ$68&gt;=INDEX('Static Data'!$E$3:$X$21,$BW90,2)+0,CJ$69&gt;=INDEX('Static Data'!$E$3:$X$21,$BW90,3)+0,CJ$70&gt;=INDEX('Static Data'!$E$3:$X$21,$BW90,4)+0,CJ$71&gt;=INDEX('Static Data'!$E$3:$X$21,$BW90,5)+0,CJ$72&gt;=INDEX('Static Data'!$E$3:$X$21,$BW90,6)+0,CJ$73&gt;=INDEX('Static Data'!$E$3:$X$21,$BW90,7)+0,CJ$74&gt;=INDEX('Static Data'!$E$3:$X$21,$BW90,8)+0,CJ$75&gt;=INDEX('Static Data'!$E$3:$X$21,$BW90,9)+0,CJ$76&gt;=INDEX('Static Data'!$E$3:$X$21,$BW90,10)+0,CJ$77&gt;=INDEX('Static Data'!$E$3:$X$21,$BW90,11)+0,CJ$78&gt;=INDEX('Static Data'!$E$3:$X$21,$BW90,12)+0,CJ$79&gt;=INDEX('Static Data'!$E$3:$X$21,$BW90,13)+0,CJ$80&gt;=INDEX('Static Data'!$E$3:$X$21,$BW90,14)+0,CJ$81&gt;=INDEX('Static Data'!$E$3:$X$21,$BW90,15)+0,CJ$82&gt;=INDEX('Static Data'!$E$3:$X$21,$BW90,16)+0,CJ$83&gt;=INDEX('Static Data'!$E$3:$X$21,$BW90,17)+0,CJ$84&gt;=INDEX('Static Data'!$E$3:$X$21,$BW90,18)+0,CJ$85&gt;=INDEX('Static Data'!$E$3:$X$21,$BW90,19)+0,CJ$86&gt;=INDEX('Static Data'!$E$3:$X$21,$BW90,20)+0)</f>
        <v>0</v>
      </c>
      <c r="CK90" t="b">
        <f ca="1">AND($BV90,CK$67&gt;=INDEX('Static Data'!$E$3:$X$21,$BW90,1)+0,CK$68&gt;=INDEX('Static Data'!$E$3:$X$21,$BW90,2)+0,CK$69&gt;=INDEX('Static Data'!$E$3:$X$21,$BW90,3)+0,CK$70&gt;=INDEX('Static Data'!$E$3:$X$21,$BW90,4)+0,CK$71&gt;=INDEX('Static Data'!$E$3:$X$21,$BW90,5)+0,CK$72&gt;=INDEX('Static Data'!$E$3:$X$21,$BW90,6)+0,CK$73&gt;=INDEX('Static Data'!$E$3:$X$21,$BW90,7)+0,CK$74&gt;=INDEX('Static Data'!$E$3:$X$21,$BW90,8)+0,CK$75&gt;=INDEX('Static Data'!$E$3:$X$21,$BW90,9)+0,CK$76&gt;=INDEX('Static Data'!$E$3:$X$21,$BW90,10)+0,CK$77&gt;=INDEX('Static Data'!$E$3:$X$21,$BW90,11)+0,CK$78&gt;=INDEX('Static Data'!$E$3:$X$21,$BW90,12)+0,CK$79&gt;=INDEX('Static Data'!$E$3:$X$21,$BW90,13)+0,CK$80&gt;=INDEX('Static Data'!$E$3:$X$21,$BW90,14)+0,CK$81&gt;=INDEX('Static Data'!$E$3:$X$21,$BW90,15)+0,CK$82&gt;=INDEX('Static Data'!$E$3:$X$21,$BW90,16)+0,CK$83&gt;=INDEX('Static Data'!$E$3:$X$21,$BW90,17)+0,CK$84&gt;=INDEX('Static Data'!$E$3:$X$21,$BW90,18)+0,CK$85&gt;=INDEX('Static Data'!$E$3:$X$21,$BW90,19)+0,CK$86&gt;=INDEX('Static Data'!$E$3:$X$21,$BW90,20)+0)</f>
        <v>0</v>
      </c>
      <c r="CL90" t="b">
        <f ca="1">AND($BV90,CL$67&gt;=INDEX('Static Data'!$E$3:$X$21,$BW90,1)+0,CL$68&gt;=INDEX('Static Data'!$E$3:$X$21,$BW90,2)+0,CL$69&gt;=INDEX('Static Data'!$E$3:$X$21,$BW90,3)+0,CL$70&gt;=INDEX('Static Data'!$E$3:$X$21,$BW90,4)+0,CL$71&gt;=INDEX('Static Data'!$E$3:$X$21,$BW90,5)+0,CL$72&gt;=INDEX('Static Data'!$E$3:$X$21,$BW90,6)+0,CL$73&gt;=INDEX('Static Data'!$E$3:$X$21,$BW90,7)+0,CL$74&gt;=INDEX('Static Data'!$E$3:$X$21,$BW90,8)+0,CL$75&gt;=INDEX('Static Data'!$E$3:$X$21,$BW90,9)+0,CL$76&gt;=INDEX('Static Data'!$E$3:$X$21,$BW90,10)+0,CL$77&gt;=INDEX('Static Data'!$E$3:$X$21,$BW90,11)+0,CL$78&gt;=INDEX('Static Data'!$E$3:$X$21,$BW90,12)+0,CL$79&gt;=INDEX('Static Data'!$E$3:$X$21,$BW90,13)+0,CL$80&gt;=INDEX('Static Data'!$E$3:$X$21,$BW90,14)+0,CL$81&gt;=INDEX('Static Data'!$E$3:$X$21,$BW90,15)+0,CL$82&gt;=INDEX('Static Data'!$E$3:$X$21,$BW90,16)+0,CL$83&gt;=INDEX('Static Data'!$E$3:$X$21,$BW90,17)+0,CL$84&gt;=INDEX('Static Data'!$E$3:$X$21,$BW90,18)+0,CL$85&gt;=INDEX('Static Data'!$E$3:$X$21,$BW90,19)+0,CL$86&gt;=INDEX('Static Data'!$E$3:$X$21,$BW90,20)+0)</f>
        <v>0</v>
      </c>
      <c r="CM90" t="b">
        <f ca="1">AND($BV90,CM$67&gt;=INDEX('Static Data'!$E$3:$X$21,$BW90,1)+0,CM$68&gt;=INDEX('Static Data'!$E$3:$X$21,$BW90,2)+0,CM$69&gt;=INDEX('Static Data'!$E$3:$X$21,$BW90,3)+0,CM$70&gt;=INDEX('Static Data'!$E$3:$X$21,$BW90,4)+0,CM$71&gt;=INDEX('Static Data'!$E$3:$X$21,$BW90,5)+0,CM$72&gt;=INDEX('Static Data'!$E$3:$X$21,$BW90,6)+0,CM$73&gt;=INDEX('Static Data'!$E$3:$X$21,$BW90,7)+0,CM$74&gt;=INDEX('Static Data'!$E$3:$X$21,$BW90,8)+0,CM$75&gt;=INDEX('Static Data'!$E$3:$X$21,$BW90,9)+0,CM$76&gt;=INDEX('Static Data'!$E$3:$X$21,$BW90,10)+0,CM$77&gt;=INDEX('Static Data'!$E$3:$X$21,$BW90,11)+0,CM$78&gt;=INDEX('Static Data'!$E$3:$X$21,$BW90,12)+0,CM$79&gt;=INDEX('Static Data'!$E$3:$X$21,$BW90,13)+0,CM$80&gt;=INDEX('Static Data'!$E$3:$X$21,$BW90,14)+0,CM$81&gt;=INDEX('Static Data'!$E$3:$X$21,$BW90,15)+0,CM$82&gt;=INDEX('Static Data'!$E$3:$X$21,$BW90,16)+0,CM$83&gt;=INDEX('Static Data'!$E$3:$X$21,$BW90,17)+0,CM$84&gt;=INDEX('Static Data'!$E$3:$X$21,$BW90,18)+0,CM$85&gt;=INDEX('Static Data'!$E$3:$X$21,$BW90,19)+0,CM$86&gt;=INDEX('Static Data'!$E$3:$X$21,$BW90,20)+0)</f>
        <v>0</v>
      </c>
      <c r="CN90" t="b">
        <f ca="1">AND($BV90,CN$67&gt;=INDEX('Static Data'!$E$3:$X$21,$BW90,1)+0,CN$68&gt;=INDEX('Static Data'!$E$3:$X$21,$BW90,2)+0,CN$69&gt;=INDEX('Static Data'!$E$3:$X$21,$BW90,3)+0,CN$70&gt;=INDEX('Static Data'!$E$3:$X$21,$BW90,4)+0,CN$71&gt;=INDEX('Static Data'!$E$3:$X$21,$BW90,5)+0,CN$72&gt;=INDEX('Static Data'!$E$3:$X$21,$BW90,6)+0,CN$73&gt;=INDEX('Static Data'!$E$3:$X$21,$BW90,7)+0,CN$74&gt;=INDEX('Static Data'!$E$3:$X$21,$BW90,8)+0,CN$75&gt;=INDEX('Static Data'!$E$3:$X$21,$BW90,9)+0,CN$76&gt;=INDEX('Static Data'!$E$3:$X$21,$BW90,10)+0,CN$77&gt;=INDEX('Static Data'!$E$3:$X$21,$BW90,11)+0,CN$78&gt;=INDEX('Static Data'!$E$3:$X$21,$BW90,12)+0,CN$79&gt;=INDEX('Static Data'!$E$3:$X$21,$BW90,13)+0,CN$80&gt;=INDEX('Static Data'!$E$3:$X$21,$BW90,14)+0,CN$81&gt;=INDEX('Static Data'!$E$3:$X$21,$BW90,15)+0,CN$82&gt;=INDEX('Static Data'!$E$3:$X$21,$BW90,16)+0,CN$83&gt;=INDEX('Static Data'!$E$3:$X$21,$BW90,17)+0,CN$84&gt;=INDEX('Static Data'!$E$3:$X$21,$BW90,18)+0,CN$85&gt;=INDEX('Static Data'!$E$3:$X$21,$BW90,19)+0,CN$86&gt;=INDEX('Static Data'!$E$3:$X$21,$BW90,20)+0)</f>
        <v>0</v>
      </c>
      <c r="CO90" t="b">
        <f ca="1">AND($BV90,CO$67&gt;=INDEX('Static Data'!$E$3:$X$21,$BW90,1)+0,CO$68&gt;=INDEX('Static Data'!$E$3:$X$21,$BW90,2)+0,CO$69&gt;=INDEX('Static Data'!$E$3:$X$21,$BW90,3)+0,CO$70&gt;=INDEX('Static Data'!$E$3:$X$21,$BW90,4)+0,CO$71&gt;=INDEX('Static Data'!$E$3:$X$21,$BW90,5)+0,CO$72&gt;=INDEX('Static Data'!$E$3:$X$21,$BW90,6)+0,CO$73&gt;=INDEX('Static Data'!$E$3:$X$21,$BW90,7)+0,CO$74&gt;=INDEX('Static Data'!$E$3:$X$21,$BW90,8)+0,CO$75&gt;=INDEX('Static Data'!$E$3:$X$21,$BW90,9)+0,CO$76&gt;=INDEX('Static Data'!$E$3:$X$21,$BW90,10)+0,CO$77&gt;=INDEX('Static Data'!$E$3:$X$21,$BW90,11)+0,CO$78&gt;=INDEX('Static Data'!$E$3:$X$21,$BW90,12)+0,CO$79&gt;=INDEX('Static Data'!$E$3:$X$21,$BW90,13)+0,CO$80&gt;=INDEX('Static Data'!$E$3:$X$21,$BW90,14)+0,CO$81&gt;=INDEX('Static Data'!$E$3:$X$21,$BW90,15)+0,CO$82&gt;=INDEX('Static Data'!$E$3:$X$21,$BW90,16)+0,CO$83&gt;=INDEX('Static Data'!$E$3:$X$21,$BW90,17)+0,CO$84&gt;=INDEX('Static Data'!$E$3:$X$21,$BW90,18)+0,CO$85&gt;=INDEX('Static Data'!$E$3:$X$21,$BW90,19)+0,CO$86&gt;=INDEX('Static Data'!$E$3:$X$21,$BW90,20)+0)</f>
        <v>0</v>
      </c>
      <c r="CP90" t="b">
        <f ca="1">AND($BV90,CP$67&gt;=INDEX('Static Data'!$E$3:$X$21,$BW90,1)+0,CP$68&gt;=INDEX('Static Data'!$E$3:$X$21,$BW90,2)+0,CP$69&gt;=INDEX('Static Data'!$E$3:$X$21,$BW90,3)+0,CP$70&gt;=INDEX('Static Data'!$E$3:$X$21,$BW90,4)+0,CP$71&gt;=INDEX('Static Data'!$E$3:$X$21,$BW90,5)+0,CP$72&gt;=INDEX('Static Data'!$E$3:$X$21,$BW90,6)+0,CP$73&gt;=INDEX('Static Data'!$E$3:$X$21,$BW90,7)+0,CP$74&gt;=INDEX('Static Data'!$E$3:$X$21,$BW90,8)+0,CP$75&gt;=INDEX('Static Data'!$E$3:$X$21,$BW90,9)+0,CP$76&gt;=INDEX('Static Data'!$E$3:$X$21,$BW90,10)+0,CP$77&gt;=INDEX('Static Data'!$E$3:$X$21,$BW90,11)+0,CP$78&gt;=INDEX('Static Data'!$E$3:$X$21,$BW90,12)+0,CP$79&gt;=INDEX('Static Data'!$E$3:$X$21,$BW90,13)+0,CP$80&gt;=INDEX('Static Data'!$E$3:$X$21,$BW90,14)+0,CP$81&gt;=INDEX('Static Data'!$E$3:$X$21,$BW90,15)+0,CP$82&gt;=INDEX('Static Data'!$E$3:$X$21,$BW90,16)+0,CP$83&gt;=INDEX('Static Data'!$E$3:$X$21,$BW90,17)+0,CP$84&gt;=INDEX('Static Data'!$E$3:$X$21,$BW90,18)+0,CP$85&gt;=INDEX('Static Data'!$E$3:$X$21,$BW90,19)+0,CP$86&gt;=INDEX('Static Data'!$E$3:$X$21,$BW90,20)+0)</f>
        <v>0</v>
      </c>
      <c r="CQ90" t="b">
        <f ca="1">AND($BV90,CQ$67&gt;=INDEX('Static Data'!$E$3:$X$21,$BW90,1)+0,CQ$68&gt;=INDEX('Static Data'!$E$3:$X$21,$BW90,2)+0,CQ$69&gt;=INDEX('Static Data'!$E$3:$X$21,$BW90,3)+0,CQ$70&gt;=INDEX('Static Data'!$E$3:$X$21,$BW90,4)+0,CQ$71&gt;=INDEX('Static Data'!$E$3:$X$21,$BW90,5)+0,CQ$72&gt;=INDEX('Static Data'!$E$3:$X$21,$BW90,6)+0,CQ$73&gt;=INDEX('Static Data'!$E$3:$X$21,$BW90,7)+0,CQ$74&gt;=INDEX('Static Data'!$E$3:$X$21,$BW90,8)+0,CQ$75&gt;=INDEX('Static Data'!$E$3:$X$21,$BW90,9)+0,CQ$76&gt;=INDEX('Static Data'!$E$3:$X$21,$BW90,10)+0,CQ$77&gt;=INDEX('Static Data'!$E$3:$X$21,$BW90,11)+0,CQ$78&gt;=INDEX('Static Data'!$E$3:$X$21,$BW90,12)+0,CQ$79&gt;=INDEX('Static Data'!$E$3:$X$21,$BW90,13)+0,CQ$80&gt;=INDEX('Static Data'!$E$3:$X$21,$BW90,14)+0,CQ$81&gt;=INDEX('Static Data'!$E$3:$X$21,$BW90,15)+0,CQ$82&gt;=INDEX('Static Data'!$E$3:$X$21,$BW90,16)+0,CQ$83&gt;=INDEX('Static Data'!$E$3:$X$21,$BW90,17)+0,CQ$84&gt;=INDEX('Static Data'!$E$3:$X$21,$BW90,18)+0,CQ$85&gt;=INDEX('Static Data'!$E$3:$X$21,$BW90,19)+0,CQ$86&gt;=INDEX('Static Data'!$E$3:$X$21,$BW90,20)+0)</f>
        <v>0</v>
      </c>
      <c r="CR90" t="b">
        <f ca="1">AND($BV90,CR$67&gt;=INDEX('Static Data'!$E$3:$X$21,$BW90,1)+0,CR$68&gt;=INDEX('Static Data'!$E$3:$X$21,$BW90,2)+0,CR$69&gt;=INDEX('Static Data'!$E$3:$X$21,$BW90,3)+0,CR$70&gt;=INDEX('Static Data'!$E$3:$X$21,$BW90,4)+0,CR$71&gt;=INDEX('Static Data'!$E$3:$X$21,$BW90,5)+0,CR$72&gt;=INDEX('Static Data'!$E$3:$X$21,$BW90,6)+0,CR$73&gt;=INDEX('Static Data'!$E$3:$X$21,$BW90,7)+0,CR$74&gt;=INDEX('Static Data'!$E$3:$X$21,$BW90,8)+0,CR$75&gt;=INDEX('Static Data'!$E$3:$X$21,$BW90,9)+0,CR$76&gt;=INDEX('Static Data'!$E$3:$X$21,$BW90,10)+0,CR$77&gt;=INDEX('Static Data'!$E$3:$X$21,$BW90,11)+0,CR$78&gt;=INDEX('Static Data'!$E$3:$X$21,$BW90,12)+0,CR$79&gt;=INDEX('Static Data'!$E$3:$X$21,$BW90,13)+0,CR$80&gt;=INDEX('Static Data'!$E$3:$X$21,$BW90,14)+0,CR$81&gt;=INDEX('Static Data'!$E$3:$X$21,$BW90,15)+0,CR$82&gt;=INDEX('Static Data'!$E$3:$X$21,$BW90,16)+0,CR$83&gt;=INDEX('Static Data'!$E$3:$X$21,$BW90,17)+0,CR$84&gt;=INDEX('Static Data'!$E$3:$X$21,$BW90,18)+0,CR$85&gt;=INDEX('Static Data'!$E$3:$X$21,$BW90,19)+0,CR$86&gt;=INDEX('Static Data'!$E$3:$X$21,$BW90,20)+0)</f>
        <v>0</v>
      </c>
      <c r="CS90" t="b">
        <f ca="1">AND($BV90,CS$67&gt;=INDEX('Static Data'!$E$3:$X$21,$BW90,1)+0,CS$68&gt;=INDEX('Static Data'!$E$3:$X$21,$BW90,2)+0,CS$69&gt;=INDEX('Static Data'!$E$3:$X$21,$BW90,3)+0,CS$70&gt;=INDEX('Static Data'!$E$3:$X$21,$BW90,4)+0,CS$71&gt;=INDEX('Static Data'!$E$3:$X$21,$BW90,5)+0,CS$72&gt;=INDEX('Static Data'!$E$3:$X$21,$BW90,6)+0,CS$73&gt;=INDEX('Static Data'!$E$3:$X$21,$BW90,7)+0,CS$74&gt;=INDEX('Static Data'!$E$3:$X$21,$BW90,8)+0,CS$75&gt;=INDEX('Static Data'!$E$3:$X$21,$BW90,9)+0,CS$76&gt;=INDEX('Static Data'!$E$3:$X$21,$BW90,10)+0,CS$77&gt;=INDEX('Static Data'!$E$3:$X$21,$BW90,11)+0,CS$78&gt;=INDEX('Static Data'!$E$3:$X$21,$BW90,12)+0,CS$79&gt;=INDEX('Static Data'!$E$3:$X$21,$BW90,13)+0,CS$80&gt;=INDEX('Static Data'!$E$3:$X$21,$BW90,14)+0,CS$81&gt;=INDEX('Static Data'!$E$3:$X$21,$BW90,15)+0,CS$82&gt;=INDEX('Static Data'!$E$3:$X$21,$BW90,16)+0,CS$83&gt;=INDEX('Static Data'!$E$3:$X$21,$BW90,17)+0,CS$84&gt;=INDEX('Static Data'!$E$3:$X$21,$BW90,18)+0,CS$85&gt;=INDEX('Static Data'!$E$3:$X$21,$BW90,19)+0,CS$86&gt;=INDEX('Static Data'!$E$3:$X$21,$BW90,20)+0)</f>
        <v>0</v>
      </c>
      <c r="CT90" t="b">
        <f ca="1">AND($BV90,CT$67&gt;=INDEX('Static Data'!$E$3:$X$21,$BW90,1)+0,CT$68&gt;=INDEX('Static Data'!$E$3:$X$21,$BW90,2)+0,CT$69&gt;=INDEX('Static Data'!$E$3:$X$21,$BW90,3)+0,CT$70&gt;=INDEX('Static Data'!$E$3:$X$21,$BW90,4)+0,CT$71&gt;=INDEX('Static Data'!$E$3:$X$21,$BW90,5)+0,CT$72&gt;=INDEX('Static Data'!$E$3:$X$21,$BW90,6)+0,CT$73&gt;=INDEX('Static Data'!$E$3:$X$21,$BW90,7)+0,CT$74&gt;=INDEX('Static Data'!$E$3:$X$21,$BW90,8)+0,CT$75&gt;=INDEX('Static Data'!$E$3:$X$21,$BW90,9)+0,CT$76&gt;=INDEX('Static Data'!$E$3:$X$21,$BW90,10)+0,CT$77&gt;=INDEX('Static Data'!$E$3:$X$21,$BW90,11)+0,CT$78&gt;=INDEX('Static Data'!$E$3:$X$21,$BW90,12)+0,CT$79&gt;=INDEX('Static Data'!$E$3:$X$21,$BW90,13)+0,CT$80&gt;=INDEX('Static Data'!$E$3:$X$21,$BW90,14)+0,CT$81&gt;=INDEX('Static Data'!$E$3:$X$21,$BW90,15)+0,CT$82&gt;=INDEX('Static Data'!$E$3:$X$21,$BW90,16)+0,CT$83&gt;=INDEX('Static Data'!$E$3:$X$21,$BW90,17)+0,CT$84&gt;=INDEX('Static Data'!$E$3:$X$21,$BW90,18)+0,CT$85&gt;=INDEX('Static Data'!$E$3:$X$21,$BW90,19)+0,CT$86&gt;=INDEX('Static Data'!$E$3:$X$21,$BW90,20)+0)</f>
        <v>0</v>
      </c>
      <c r="CU90" t="b">
        <f ca="1">AND($BV90,CU$67&gt;=INDEX('Static Data'!$E$3:$X$21,$BW90,1)+0,CU$68&gt;=INDEX('Static Data'!$E$3:$X$21,$BW90,2)+0,CU$69&gt;=INDEX('Static Data'!$E$3:$X$21,$BW90,3)+0,CU$70&gt;=INDEX('Static Data'!$E$3:$X$21,$BW90,4)+0,CU$71&gt;=INDEX('Static Data'!$E$3:$X$21,$BW90,5)+0,CU$72&gt;=INDEX('Static Data'!$E$3:$X$21,$BW90,6)+0,CU$73&gt;=INDEX('Static Data'!$E$3:$X$21,$BW90,7)+0,CU$74&gt;=INDEX('Static Data'!$E$3:$X$21,$BW90,8)+0,CU$75&gt;=INDEX('Static Data'!$E$3:$X$21,$BW90,9)+0,CU$76&gt;=INDEX('Static Data'!$E$3:$X$21,$BW90,10)+0,CU$77&gt;=INDEX('Static Data'!$E$3:$X$21,$BW90,11)+0,CU$78&gt;=INDEX('Static Data'!$E$3:$X$21,$BW90,12)+0,CU$79&gt;=INDEX('Static Data'!$E$3:$X$21,$BW90,13)+0,CU$80&gt;=INDEX('Static Data'!$E$3:$X$21,$BW90,14)+0,CU$81&gt;=INDEX('Static Data'!$E$3:$X$21,$BW90,15)+0,CU$82&gt;=INDEX('Static Data'!$E$3:$X$21,$BW90,16)+0,CU$83&gt;=INDEX('Static Data'!$E$3:$X$21,$BW90,17)+0,CU$84&gt;=INDEX('Static Data'!$E$3:$X$21,$BW90,18)+0,CU$85&gt;=INDEX('Static Data'!$E$3:$X$21,$BW90,19)+0,CU$86&gt;=INDEX('Static Data'!$E$3:$X$21,$BW90,20)+0)</f>
        <v>0</v>
      </c>
      <c r="CV90" t="b">
        <f ca="1">AND($BV90,CV$67&gt;=INDEX('Static Data'!$E$3:$X$21,$BW90,1)+0,CV$68&gt;=INDEX('Static Data'!$E$3:$X$21,$BW90,2)+0,CV$69&gt;=INDEX('Static Data'!$E$3:$X$21,$BW90,3)+0,CV$70&gt;=INDEX('Static Data'!$E$3:$X$21,$BW90,4)+0,CV$71&gt;=INDEX('Static Data'!$E$3:$X$21,$BW90,5)+0,CV$72&gt;=INDEX('Static Data'!$E$3:$X$21,$BW90,6)+0,CV$73&gt;=INDEX('Static Data'!$E$3:$X$21,$BW90,7)+0,CV$74&gt;=INDEX('Static Data'!$E$3:$X$21,$BW90,8)+0,CV$75&gt;=INDEX('Static Data'!$E$3:$X$21,$BW90,9)+0,CV$76&gt;=INDEX('Static Data'!$E$3:$X$21,$BW90,10)+0,CV$77&gt;=INDEX('Static Data'!$E$3:$X$21,$BW90,11)+0,CV$78&gt;=INDEX('Static Data'!$E$3:$X$21,$BW90,12)+0,CV$79&gt;=INDEX('Static Data'!$E$3:$X$21,$BW90,13)+0,CV$80&gt;=INDEX('Static Data'!$E$3:$X$21,$BW90,14)+0,CV$81&gt;=INDEX('Static Data'!$E$3:$X$21,$BW90,15)+0,CV$82&gt;=INDEX('Static Data'!$E$3:$X$21,$BW90,16)+0,CV$83&gt;=INDEX('Static Data'!$E$3:$X$21,$BW90,17)+0,CV$84&gt;=INDEX('Static Data'!$E$3:$X$21,$BW90,18)+0,CV$85&gt;=INDEX('Static Data'!$E$3:$X$21,$BW90,19)+0,CV$86&gt;=INDEX('Static Data'!$E$3:$X$21,$BW90,20)+0)</f>
        <v>0</v>
      </c>
      <c r="CW90" t="b">
        <f ca="1">AND($BV90,CW$67&gt;=INDEX('Static Data'!$E$3:$X$21,$BW90,1)+0,CW$68&gt;=INDEX('Static Data'!$E$3:$X$21,$BW90,2)+0,CW$69&gt;=INDEX('Static Data'!$E$3:$X$21,$BW90,3)+0,CW$70&gt;=INDEX('Static Data'!$E$3:$X$21,$BW90,4)+0,CW$71&gt;=INDEX('Static Data'!$E$3:$X$21,$BW90,5)+0,CW$72&gt;=INDEX('Static Data'!$E$3:$X$21,$BW90,6)+0,CW$73&gt;=INDEX('Static Data'!$E$3:$X$21,$BW90,7)+0,CW$74&gt;=INDEX('Static Data'!$E$3:$X$21,$BW90,8)+0,CW$75&gt;=INDEX('Static Data'!$E$3:$X$21,$BW90,9)+0,CW$76&gt;=INDEX('Static Data'!$E$3:$X$21,$BW90,10)+0,CW$77&gt;=INDEX('Static Data'!$E$3:$X$21,$BW90,11)+0,CW$78&gt;=INDEX('Static Data'!$E$3:$X$21,$BW90,12)+0,CW$79&gt;=INDEX('Static Data'!$E$3:$X$21,$BW90,13)+0,CW$80&gt;=INDEX('Static Data'!$E$3:$X$21,$BW90,14)+0,CW$81&gt;=INDEX('Static Data'!$E$3:$X$21,$BW90,15)+0,CW$82&gt;=INDEX('Static Data'!$E$3:$X$21,$BW90,16)+0,CW$83&gt;=INDEX('Static Data'!$E$3:$X$21,$BW90,17)+0,CW$84&gt;=INDEX('Static Data'!$E$3:$X$21,$BW90,18)+0,CW$85&gt;=INDEX('Static Data'!$E$3:$X$21,$BW90,19)+0,CW$86&gt;=INDEX('Static Data'!$E$3:$X$21,$BW90,20)+0)</f>
        <v>0</v>
      </c>
      <c r="CX90" t="b">
        <f ca="1">AND($BV90,CX$67&gt;=INDEX('Static Data'!$E$3:$X$21,$BW90,1)+0,CX$68&gt;=INDEX('Static Data'!$E$3:$X$21,$BW90,2)+0,CX$69&gt;=INDEX('Static Data'!$E$3:$X$21,$BW90,3)+0,CX$70&gt;=INDEX('Static Data'!$E$3:$X$21,$BW90,4)+0,CX$71&gt;=INDEX('Static Data'!$E$3:$X$21,$BW90,5)+0,CX$72&gt;=INDEX('Static Data'!$E$3:$X$21,$BW90,6)+0,CX$73&gt;=INDEX('Static Data'!$E$3:$X$21,$BW90,7)+0,CX$74&gt;=INDEX('Static Data'!$E$3:$X$21,$BW90,8)+0,CX$75&gt;=INDEX('Static Data'!$E$3:$X$21,$BW90,9)+0,CX$76&gt;=INDEX('Static Data'!$E$3:$X$21,$BW90,10)+0,CX$77&gt;=INDEX('Static Data'!$E$3:$X$21,$BW90,11)+0,CX$78&gt;=INDEX('Static Data'!$E$3:$X$21,$BW90,12)+0,CX$79&gt;=INDEX('Static Data'!$E$3:$X$21,$BW90,13)+0,CX$80&gt;=INDEX('Static Data'!$E$3:$X$21,$BW90,14)+0,CX$81&gt;=INDEX('Static Data'!$E$3:$X$21,$BW90,15)+0,CX$82&gt;=INDEX('Static Data'!$E$3:$X$21,$BW90,16)+0,CX$83&gt;=INDEX('Static Data'!$E$3:$X$21,$BW90,17)+0,CX$84&gt;=INDEX('Static Data'!$E$3:$X$21,$BW90,18)+0,CX$85&gt;=INDEX('Static Data'!$E$3:$X$21,$BW90,19)+0,CX$86&gt;=INDEX('Static Data'!$E$3:$X$21,$BW90,20)+0)</f>
        <v>0</v>
      </c>
      <c r="CY90" t="b">
        <f ca="1">AND($BV90,CY$67&gt;=INDEX('Static Data'!$E$3:$X$21,$BW90,1)+0,CY$68&gt;=INDEX('Static Data'!$E$3:$X$21,$BW90,2)+0,CY$69&gt;=INDEX('Static Data'!$E$3:$X$21,$BW90,3)+0,CY$70&gt;=INDEX('Static Data'!$E$3:$X$21,$BW90,4)+0,CY$71&gt;=INDEX('Static Data'!$E$3:$X$21,$BW90,5)+0,CY$72&gt;=INDEX('Static Data'!$E$3:$X$21,$BW90,6)+0,CY$73&gt;=INDEX('Static Data'!$E$3:$X$21,$BW90,7)+0,CY$74&gt;=INDEX('Static Data'!$E$3:$X$21,$BW90,8)+0,CY$75&gt;=INDEX('Static Data'!$E$3:$X$21,$BW90,9)+0,CY$76&gt;=INDEX('Static Data'!$E$3:$X$21,$BW90,10)+0,CY$77&gt;=INDEX('Static Data'!$E$3:$X$21,$BW90,11)+0,CY$78&gt;=INDEX('Static Data'!$E$3:$X$21,$BW90,12)+0,CY$79&gt;=INDEX('Static Data'!$E$3:$X$21,$BW90,13)+0,CY$80&gt;=INDEX('Static Data'!$E$3:$X$21,$BW90,14)+0,CY$81&gt;=INDEX('Static Data'!$E$3:$X$21,$BW90,15)+0,CY$82&gt;=INDEX('Static Data'!$E$3:$X$21,$BW90,16)+0,CY$83&gt;=INDEX('Static Data'!$E$3:$X$21,$BW90,17)+0,CY$84&gt;=INDEX('Static Data'!$E$3:$X$21,$BW90,18)+0,CY$85&gt;=INDEX('Static Data'!$E$3:$X$21,$BW90,19)+0,CY$86&gt;=INDEX('Static Data'!$E$3:$X$21,$BW90,20)+0)</f>
        <v>0</v>
      </c>
      <c r="CZ90" t="b">
        <f ca="1">AND($BV90,CZ$67&gt;=INDEX('Static Data'!$E$3:$X$21,$BW90,1)+0,CZ$68&gt;=INDEX('Static Data'!$E$3:$X$21,$BW90,2)+0,CZ$69&gt;=INDEX('Static Data'!$E$3:$X$21,$BW90,3)+0,CZ$70&gt;=INDEX('Static Data'!$E$3:$X$21,$BW90,4)+0,CZ$71&gt;=INDEX('Static Data'!$E$3:$X$21,$BW90,5)+0,CZ$72&gt;=INDEX('Static Data'!$E$3:$X$21,$BW90,6)+0,CZ$73&gt;=INDEX('Static Data'!$E$3:$X$21,$BW90,7)+0,CZ$74&gt;=INDEX('Static Data'!$E$3:$X$21,$BW90,8)+0,CZ$75&gt;=INDEX('Static Data'!$E$3:$X$21,$BW90,9)+0,CZ$76&gt;=INDEX('Static Data'!$E$3:$X$21,$BW90,10)+0,CZ$77&gt;=INDEX('Static Data'!$E$3:$X$21,$BW90,11)+0,CZ$78&gt;=INDEX('Static Data'!$E$3:$X$21,$BW90,12)+0,CZ$79&gt;=INDEX('Static Data'!$E$3:$X$21,$BW90,13)+0,CZ$80&gt;=INDEX('Static Data'!$E$3:$X$21,$BW90,14)+0,CZ$81&gt;=INDEX('Static Data'!$E$3:$X$21,$BW90,15)+0,CZ$82&gt;=INDEX('Static Data'!$E$3:$X$21,$BW90,16)+0,CZ$83&gt;=INDEX('Static Data'!$E$3:$X$21,$BW90,17)+0,CZ$84&gt;=INDEX('Static Data'!$E$3:$X$21,$BW90,18)+0,CZ$85&gt;=INDEX('Static Data'!$E$3:$X$21,$BW90,19)+0,CZ$86&gt;=INDEX('Static Data'!$E$3:$X$21,$BW90,20)+0)</f>
        <v>0</v>
      </c>
      <c r="DA90" t="b">
        <f ca="1">AND($BV90,DA$67&gt;=INDEX('Static Data'!$E$3:$X$21,$BW90,1)+0,DA$68&gt;=INDEX('Static Data'!$E$3:$X$21,$BW90,2)+0,DA$69&gt;=INDEX('Static Data'!$E$3:$X$21,$BW90,3)+0,DA$70&gt;=INDEX('Static Data'!$E$3:$X$21,$BW90,4)+0,DA$71&gt;=INDEX('Static Data'!$E$3:$X$21,$BW90,5)+0,DA$72&gt;=INDEX('Static Data'!$E$3:$X$21,$BW90,6)+0,DA$73&gt;=INDEX('Static Data'!$E$3:$X$21,$BW90,7)+0,DA$74&gt;=INDEX('Static Data'!$E$3:$X$21,$BW90,8)+0,DA$75&gt;=INDEX('Static Data'!$E$3:$X$21,$BW90,9)+0,DA$76&gt;=INDEX('Static Data'!$E$3:$X$21,$BW90,10)+0,DA$77&gt;=INDEX('Static Data'!$E$3:$X$21,$BW90,11)+0,DA$78&gt;=INDEX('Static Data'!$E$3:$X$21,$BW90,12)+0,DA$79&gt;=INDEX('Static Data'!$E$3:$X$21,$BW90,13)+0,DA$80&gt;=INDEX('Static Data'!$E$3:$X$21,$BW90,14)+0,DA$81&gt;=INDEX('Static Data'!$E$3:$X$21,$BW90,15)+0,DA$82&gt;=INDEX('Static Data'!$E$3:$X$21,$BW90,16)+0,DA$83&gt;=INDEX('Static Data'!$E$3:$X$21,$BW90,17)+0,DA$84&gt;=INDEX('Static Data'!$E$3:$X$21,$BW90,18)+0,DA$85&gt;=INDEX('Static Data'!$E$3:$X$21,$BW90,19)+0,DA$86&gt;=INDEX('Static Data'!$E$3:$X$21,$BW90,20)+0)</f>
        <v>0</v>
      </c>
      <c r="DB90" t="b">
        <f ca="1">AND($BV90,DB$67&gt;=INDEX('Static Data'!$E$3:$X$21,$BW90,1)+0,DB$68&gt;=INDEX('Static Data'!$E$3:$X$21,$BW90,2)+0,DB$69&gt;=INDEX('Static Data'!$E$3:$X$21,$BW90,3)+0,DB$70&gt;=INDEX('Static Data'!$E$3:$X$21,$BW90,4)+0,DB$71&gt;=INDEX('Static Data'!$E$3:$X$21,$BW90,5)+0,DB$72&gt;=INDEX('Static Data'!$E$3:$X$21,$BW90,6)+0,DB$73&gt;=INDEX('Static Data'!$E$3:$X$21,$BW90,7)+0,DB$74&gt;=INDEX('Static Data'!$E$3:$X$21,$BW90,8)+0,DB$75&gt;=INDEX('Static Data'!$E$3:$X$21,$BW90,9)+0,DB$76&gt;=INDEX('Static Data'!$E$3:$X$21,$BW90,10)+0,DB$77&gt;=INDEX('Static Data'!$E$3:$X$21,$BW90,11)+0,DB$78&gt;=INDEX('Static Data'!$E$3:$X$21,$BW90,12)+0,DB$79&gt;=INDEX('Static Data'!$E$3:$X$21,$BW90,13)+0,DB$80&gt;=INDEX('Static Data'!$E$3:$X$21,$BW90,14)+0,DB$81&gt;=INDEX('Static Data'!$E$3:$X$21,$BW90,15)+0,DB$82&gt;=INDEX('Static Data'!$E$3:$X$21,$BW90,16)+0,DB$83&gt;=INDEX('Static Data'!$E$3:$X$21,$BW90,17)+0,DB$84&gt;=INDEX('Static Data'!$E$3:$X$21,$BW90,18)+0,DB$85&gt;=INDEX('Static Data'!$E$3:$X$21,$BW90,19)+0,DB$86&gt;=INDEX('Static Data'!$E$3:$X$21,$BW90,20)+0)</f>
        <v>0</v>
      </c>
      <c r="DC90" t="b">
        <f ca="1">AND($BV90,DC$67&gt;=INDEX('Static Data'!$E$3:$X$21,$BW90,1)+0,DC$68&gt;=INDEX('Static Data'!$E$3:$X$21,$BW90,2)+0,DC$69&gt;=INDEX('Static Data'!$E$3:$X$21,$BW90,3)+0,DC$70&gt;=INDEX('Static Data'!$E$3:$X$21,$BW90,4)+0,DC$71&gt;=INDEX('Static Data'!$E$3:$X$21,$BW90,5)+0,DC$72&gt;=INDEX('Static Data'!$E$3:$X$21,$BW90,6)+0,DC$73&gt;=INDEX('Static Data'!$E$3:$X$21,$BW90,7)+0,DC$74&gt;=INDEX('Static Data'!$E$3:$X$21,$BW90,8)+0,DC$75&gt;=INDEX('Static Data'!$E$3:$X$21,$BW90,9)+0,DC$76&gt;=INDEX('Static Data'!$E$3:$X$21,$BW90,10)+0,DC$77&gt;=INDEX('Static Data'!$E$3:$X$21,$BW90,11)+0,DC$78&gt;=INDEX('Static Data'!$E$3:$X$21,$BW90,12)+0,DC$79&gt;=INDEX('Static Data'!$E$3:$X$21,$BW90,13)+0,DC$80&gt;=INDEX('Static Data'!$E$3:$X$21,$BW90,14)+0,DC$81&gt;=INDEX('Static Data'!$E$3:$X$21,$BW90,15)+0,DC$82&gt;=INDEX('Static Data'!$E$3:$X$21,$BW90,16)+0,DC$83&gt;=INDEX('Static Data'!$E$3:$X$21,$BW90,17)+0,DC$84&gt;=INDEX('Static Data'!$E$3:$X$21,$BW90,18)+0,DC$85&gt;=INDEX('Static Data'!$E$3:$X$21,$BW90,19)+0,DC$86&gt;=INDEX('Static Data'!$E$3:$X$21,$BW90,20)+0)</f>
        <v>0</v>
      </c>
      <c r="DD90" t="b">
        <f ca="1">AND($BV90,DD$67&gt;=INDEX('Static Data'!$E$3:$X$21,$BW90,1)+0,DD$68&gt;=INDEX('Static Data'!$E$3:$X$21,$BW90,2)+0,DD$69&gt;=INDEX('Static Data'!$E$3:$X$21,$BW90,3)+0,DD$70&gt;=INDEX('Static Data'!$E$3:$X$21,$BW90,4)+0,DD$71&gt;=INDEX('Static Data'!$E$3:$X$21,$BW90,5)+0,DD$72&gt;=INDEX('Static Data'!$E$3:$X$21,$BW90,6)+0,DD$73&gt;=INDEX('Static Data'!$E$3:$X$21,$BW90,7)+0,DD$74&gt;=INDEX('Static Data'!$E$3:$X$21,$BW90,8)+0,DD$75&gt;=INDEX('Static Data'!$E$3:$X$21,$BW90,9)+0,DD$76&gt;=INDEX('Static Data'!$E$3:$X$21,$BW90,10)+0,DD$77&gt;=INDEX('Static Data'!$E$3:$X$21,$BW90,11)+0,DD$78&gt;=INDEX('Static Data'!$E$3:$X$21,$BW90,12)+0,DD$79&gt;=INDEX('Static Data'!$E$3:$X$21,$BW90,13)+0,DD$80&gt;=INDEX('Static Data'!$E$3:$X$21,$BW90,14)+0,DD$81&gt;=INDEX('Static Data'!$E$3:$X$21,$BW90,15)+0,DD$82&gt;=INDEX('Static Data'!$E$3:$X$21,$BW90,16)+0,DD$83&gt;=INDEX('Static Data'!$E$3:$X$21,$BW90,17)+0,DD$84&gt;=INDEX('Static Data'!$E$3:$X$21,$BW90,18)+0,DD$85&gt;=INDEX('Static Data'!$E$3:$X$21,$BW90,19)+0,DD$86&gt;=INDEX('Static Data'!$E$3:$X$21,$BW90,20)+0)</f>
        <v>0</v>
      </c>
      <c r="DE90" t="b">
        <f ca="1">AND($BV90,DE$67&gt;=INDEX('Static Data'!$E$3:$X$21,$BW90,1)+0,DE$68&gt;=INDEX('Static Data'!$E$3:$X$21,$BW90,2)+0,DE$69&gt;=INDEX('Static Data'!$E$3:$X$21,$BW90,3)+0,DE$70&gt;=INDEX('Static Data'!$E$3:$X$21,$BW90,4)+0,DE$71&gt;=INDEX('Static Data'!$E$3:$X$21,$BW90,5)+0,DE$72&gt;=INDEX('Static Data'!$E$3:$X$21,$BW90,6)+0,DE$73&gt;=INDEX('Static Data'!$E$3:$X$21,$BW90,7)+0,DE$74&gt;=INDEX('Static Data'!$E$3:$X$21,$BW90,8)+0,DE$75&gt;=INDEX('Static Data'!$E$3:$X$21,$BW90,9)+0,DE$76&gt;=INDEX('Static Data'!$E$3:$X$21,$BW90,10)+0,DE$77&gt;=INDEX('Static Data'!$E$3:$X$21,$BW90,11)+0,DE$78&gt;=INDEX('Static Data'!$E$3:$X$21,$BW90,12)+0,DE$79&gt;=INDEX('Static Data'!$E$3:$X$21,$BW90,13)+0,DE$80&gt;=INDEX('Static Data'!$E$3:$X$21,$BW90,14)+0,DE$81&gt;=INDEX('Static Data'!$E$3:$X$21,$BW90,15)+0,DE$82&gt;=INDEX('Static Data'!$E$3:$X$21,$BW90,16)+0,DE$83&gt;=INDEX('Static Data'!$E$3:$X$21,$BW90,17)+0,DE$84&gt;=INDEX('Static Data'!$E$3:$X$21,$BW90,18)+0,DE$85&gt;=INDEX('Static Data'!$E$3:$X$21,$BW90,19)+0,DE$86&gt;=INDEX('Static Data'!$E$3:$X$21,$BW90,20)+0)</f>
        <v>0</v>
      </c>
      <c r="DF90" t="b">
        <f ca="1">AND($BV90,DF$67&gt;=INDEX('Static Data'!$E$3:$X$21,$BW90,1)+0,DF$68&gt;=INDEX('Static Data'!$E$3:$X$21,$BW90,2)+0,DF$69&gt;=INDEX('Static Data'!$E$3:$X$21,$BW90,3)+0,DF$70&gt;=INDEX('Static Data'!$E$3:$X$21,$BW90,4)+0,DF$71&gt;=INDEX('Static Data'!$E$3:$X$21,$BW90,5)+0,DF$72&gt;=INDEX('Static Data'!$E$3:$X$21,$BW90,6)+0,DF$73&gt;=INDEX('Static Data'!$E$3:$X$21,$BW90,7)+0,DF$74&gt;=INDEX('Static Data'!$E$3:$X$21,$BW90,8)+0,DF$75&gt;=INDEX('Static Data'!$E$3:$X$21,$BW90,9)+0,DF$76&gt;=INDEX('Static Data'!$E$3:$X$21,$BW90,10)+0,DF$77&gt;=INDEX('Static Data'!$E$3:$X$21,$BW90,11)+0,DF$78&gt;=INDEX('Static Data'!$E$3:$X$21,$BW90,12)+0,DF$79&gt;=INDEX('Static Data'!$E$3:$X$21,$BW90,13)+0,DF$80&gt;=INDEX('Static Data'!$E$3:$X$21,$BW90,14)+0,DF$81&gt;=INDEX('Static Data'!$E$3:$X$21,$BW90,15)+0,DF$82&gt;=INDEX('Static Data'!$E$3:$X$21,$BW90,16)+0,DF$83&gt;=INDEX('Static Data'!$E$3:$X$21,$BW90,17)+0,DF$84&gt;=INDEX('Static Data'!$E$3:$X$21,$BW90,18)+0,DF$85&gt;=INDEX('Static Data'!$E$3:$X$21,$BW90,19)+0,DF$86&gt;=INDEX('Static Data'!$E$3:$X$21,$BW90,20)+0)</f>
        <v>0</v>
      </c>
      <c r="DG90" t="b">
        <f ca="1">AND($BV90,DG$67&gt;=INDEX('Static Data'!$E$3:$X$21,$BW90,1)+0,DG$68&gt;=INDEX('Static Data'!$E$3:$X$21,$BW90,2)+0,DG$69&gt;=INDEX('Static Data'!$E$3:$X$21,$BW90,3)+0,DG$70&gt;=INDEX('Static Data'!$E$3:$X$21,$BW90,4)+0,DG$71&gt;=INDEX('Static Data'!$E$3:$X$21,$BW90,5)+0,DG$72&gt;=INDEX('Static Data'!$E$3:$X$21,$BW90,6)+0,DG$73&gt;=INDEX('Static Data'!$E$3:$X$21,$BW90,7)+0,DG$74&gt;=INDEX('Static Data'!$E$3:$X$21,$BW90,8)+0,DG$75&gt;=INDEX('Static Data'!$E$3:$X$21,$BW90,9)+0,DG$76&gt;=INDEX('Static Data'!$E$3:$X$21,$BW90,10)+0,DG$77&gt;=INDEX('Static Data'!$E$3:$X$21,$BW90,11)+0,DG$78&gt;=INDEX('Static Data'!$E$3:$X$21,$BW90,12)+0,DG$79&gt;=INDEX('Static Data'!$E$3:$X$21,$BW90,13)+0,DG$80&gt;=INDEX('Static Data'!$E$3:$X$21,$BW90,14)+0,DG$81&gt;=INDEX('Static Data'!$E$3:$X$21,$BW90,15)+0,DG$82&gt;=INDEX('Static Data'!$E$3:$X$21,$BW90,16)+0,DG$83&gt;=INDEX('Static Data'!$E$3:$X$21,$BW90,17)+0,DG$84&gt;=INDEX('Static Data'!$E$3:$X$21,$BW90,18)+0,DG$85&gt;=INDEX('Static Data'!$E$3:$X$21,$BW90,19)+0,DG$86&gt;=INDEX('Static Data'!$E$3:$X$21,$BW90,20)+0)</f>
        <v>0</v>
      </c>
      <c r="DH90" t="b">
        <f ca="1">AND($BV90,DH$67&gt;=INDEX('Static Data'!$E$3:$X$21,$BW90,1)+0,DH$68&gt;=INDEX('Static Data'!$E$3:$X$21,$BW90,2)+0,DH$69&gt;=INDEX('Static Data'!$E$3:$X$21,$BW90,3)+0,DH$70&gt;=INDEX('Static Data'!$E$3:$X$21,$BW90,4)+0,DH$71&gt;=INDEX('Static Data'!$E$3:$X$21,$BW90,5)+0,DH$72&gt;=INDEX('Static Data'!$E$3:$X$21,$BW90,6)+0,DH$73&gt;=INDEX('Static Data'!$E$3:$X$21,$BW90,7)+0,DH$74&gt;=INDEX('Static Data'!$E$3:$X$21,$BW90,8)+0,DH$75&gt;=INDEX('Static Data'!$E$3:$X$21,$BW90,9)+0,DH$76&gt;=INDEX('Static Data'!$E$3:$X$21,$BW90,10)+0,DH$77&gt;=INDEX('Static Data'!$E$3:$X$21,$BW90,11)+0,DH$78&gt;=INDEX('Static Data'!$E$3:$X$21,$BW90,12)+0,DH$79&gt;=INDEX('Static Data'!$E$3:$X$21,$BW90,13)+0,DH$80&gt;=INDEX('Static Data'!$E$3:$X$21,$BW90,14)+0,DH$81&gt;=INDEX('Static Data'!$E$3:$X$21,$BW90,15)+0,DH$82&gt;=INDEX('Static Data'!$E$3:$X$21,$BW90,16)+0,DH$83&gt;=INDEX('Static Data'!$E$3:$X$21,$BW90,17)+0,DH$84&gt;=INDEX('Static Data'!$E$3:$X$21,$BW90,18)+0,DH$85&gt;=INDEX('Static Data'!$E$3:$X$21,$BW90,19)+0,DH$86&gt;=INDEX('Static Data'!$E$3:$X$21,$BW90,20)+0)</f>
        <v>0</v>
      </c>
      <c r="DI90" t="b">
        <f ca="1">AND($BV90,DI$67&gt;=INDEX('Static Data'!$E$3:$X$21,$BW90,1)+0,DI$68&gt;=INDEX('Static Data'!$E$3:$X$21,$BW90,2)+0,DI$69&gt;=INDEX('Static Data'!$E$3:$X$21,$BW90,3)+0,DI$70&gt;=INDEX('Static Data'!$E$3:$X$21,$BW90,4)+0,DI$71&gt;=INDEX('Static Data'!$E$3:$X$21,$BW90,5)+0,DI$72&gt;=INDEX('Static Data'!$E$3:$X$21,$BW90,6)+0,DI$73&gt;=INDEX('Static Data'!$E$3:$X$21,$BW90,7)+0,DI$74&gt;=INDEX('Static Data'!$E$3:$X$21,$BW90,8)+0,DI$75&gt;=INDEX('Static Data'!$E$3:$X$21,$BW90,9)+0,DI$76&gt;=INDEX('Static Data'!$E$3:$X$21,$BW90,10)+0,DI$77&gt;=INDEX('Static Data'!$E$3:$X$21,$BW90,11)+0,DI$78&gt;=INDEX('Static Data'!$E$3:$X$21,$BW90,12)+0,DI$79&gt;=INDEX('Static Data'!$E$3:$X$21,$BW90,13)+0,DI$80&gt;=INDEX('Static Data'!$E$3:$X$21,$BW90,14)+0,DI$81&gt;=INDEX('Static Data'!$E$3:$X$21,$BW90,15)+0,DI$82&gt;=INDEX('Static Data'!$E$3:$X$21,$BW90,16)+0,DI$83&gt;=INDEX('Static Data'!$E$3:$X$21,$BW90,17)+0,DI$84&gt;=INDEX('Static Data'!$E$3:$X$21,$BW90,18)+0,DI$85&gt;=INDEX('Static Data'!$E$3:$X$21,$BW90,19)+0,DI$86&gt;=INDEX('Static Data'!$E$3:$X$21,$BW90,20)+0)</f>
        <v>0</v>
      </c>
      <c r="DJ90" t="b">
        <f ca="1">AND($BV90,DJ$67&gt;=INDEX('Static Data'!$E$3:$X$21,$BW90,1)+0,DJ$68&gt;=INDEX('Static Data'!$E$3:$X$21,$BW90,2)+0,DJ$69&gt;=INDEX('Static Data'!$E$3:$X$21,$BW90,3)+0,DJ$70&gt;=INDEX('Static Data'!$E$3:$X$21,$BW90,4)+0,DJ$71&gt;=INDEX('Static Data'!$E$3:$X$21,$BW90,5)+0,DJ$72&gt;=INDEX('Static Data'!$E$3:$X$21,$BW90,6)+0,DJ$73&gt;=INDEX('Static Data'!$E$3:$X$21,$BW90,7)+0,DJ$74&gt;=INDEX('Static Data'!$E$3:$X$21,$BW90,8)+0,DJ$75&gt;=INDEX('Static Data'!$E$3:$X$21,$BW90,9)+0,DJ$76&gt;=INDEX('Static Data'!$E$3:$X$21,$BW90,10)+0,DJ$77&gt;=INDEX('Static Data'!$E$3:$X$21,$BW90,11)+0,DJ$78&gt;=INDEX('Static Data'!$E$3:$X$21,$BW90,12)+0,DJ$79&gt;=INDEX('Static Data'!$E$3:$X$21,$BW90,13)+0,DJ$80&gt;=INDEX('Static Data'!$E$3:$X$21,$BW90,14)+0,DJ$81&gt;=INDEX('Static Data'!$E$3:$X$21,$BW90,15)+0,DJ$82&gt;=INDEX('Static Data'!$E$3:$X$21,$BW90,16)+0,DJ$83&gt;=INDEX('Static Data'!$E$3:$X$21,$BW90,17)+0,DJ$84&gt;=INDEX('Static Data'!$E$3:$X$21,$BW90,18)+0,DJ$85&gt;=INDEX('Static Data'!$E$3:$X$21,$BW90,19)+0,DJ$86&gt;=INDEX('Static Data'!$E$3:$X$21,$BW90,20)+0)</f>
        <v>0</v>
      </c>
      <c r="DK90" t="b">
        <f ca="1">AND($BV90,DK$67&gt;=INDEX('Static Data'!$E$3:$X$21,$BW90,1)+0,DK$68&gt;=INDEX('Static Data'!$E$3:$X$21,$BW90,2)+0,DK$69&gt;=INDEX('Static Data'!$E$3:$X$21,$BW90,3)+0,DK$70&gt;=INDEX('Static Data'!$E$3:$X$21,$BW90,4)+0,DK$71&gt;=INDEX('Static Data'!$E$3:$X$21,$BW90,5)+0,DK$72&gt;=INDEX('Static Data'!$E$3:$X$21,$BW90,6)+0,DK$73&gt;=INDEX('Static Data'!$E$3:$X$21,$BW90,7)+0,DK$74&gt;=INDEX('Static Data'!$E$3:$X$21,$BW90,8)+0,DK$75&gt;=INDEX('Static Data'!$E$3:$X$21,$BW90,9)+0,DK$76&gt;=INDEX('Static Data'!$E$3:$X$21,$BW90,10)+0,DK$77&gt;=INDEX('Static Data'!$E$3:$X$21,$BW90,11)+0,DK$78&gt;=INDEX('Static Data'!$E$3:$X$21,$BW90,12)+0,DK$79&gt;=INDEX('Static Data'!$E$3:$X$21,$BW90,13)+0,DK$80&gt;=INDEX('Static Data'!$E$3:$X$21,$BW90,14)+0,DK$81&gt;=INDEX('Static Data'!$E$3:$X$21,$BW90,15)+0,DK$82&gt;=INDEX('Static Data'!$E$3:$X$21,$BW90,16)+0,DK$83&gt;=INDEX('Static Data'!$E$3:$X$21,$BW90,17)+0,DK$84&gt;=INDEX('Static Data'!$E$3:$X$21,$BW90,18)+0,DK$85&gt;=INDEX('Static Data'!$E$3:$X$21,$BW90,19)+0,DK$86&gt;=INDEX('Static Data'!$E$3:$X$21,$BW90,20)+0)</f>
        <v>0</v>
      </c>
      <c r="DL90" t="b">
        <f ca="1">AND($BV90,DL$67&gt;=INDEX('Static Data'!$E$3:$X$21,$BW90,1)+0,DL$68&gt;=INDEX('Static Data'!$E$3:$X$21,$BW90,2)+0,DL$69&gt;=INDEX('Static Data'!$E$3:$X$21,$BW90,3)+0,DL$70&gt;=INDEX('Static Data'!$E$3:$X$21,$BW90,4)+0,DL$71&gt;=INDEX('Static Data'!$E$3:$X$21,$BW90,5)+0,DL$72&gt;=INDEX('Static Data'!$E$3:$X$21,$BW90,6)+0,DL$73&gt;=INDEX('Static Data'!$E$3:$X$21,$BW90,7)+0,DL$74&gt;=INDEX('Static Data'!$E$3:$X$21,$BW90,8)+0,DL$75&gt;=INDEX('Static Data'!$E$3:$X$21,$BW90,9)+0,DL$76&gt;=INDEX('Static Data'!$E$3:$X$21,$BW90,10)+0,DL$77&gt;=INDEX('Static Data'!$E$3:$X$21,$BW90,11)+0,DL$78&gt;=INDEX('Static Data'!$E$3:$X$21,$BW90,12)+0,DL$79&gt;=INDEX('Static Data'!$E$3:$X$21,$BW90,13)+0,DL$80&gt;=INDEX('Static Data'!$E$3:$X$21,$BW90,14)+0,DL$81&gt;=INDEX('Static Data'!$E$3:$X$21,$BW90,15)+0,DL$82&gt;=INDEX('Static Data'!$E$3:$X$21,$BW90,16)+0,DL$83&gt;=INDEX('Static Data'!$E$3:$X$21,$BW90,17)+0,DL$84&gt;=INDEX('Static Data'!$E$3:$X$21,$BW90,18)+0,DL$85&gt;=INDEX('Static Data'!$E$3:$X$21,$BW90,19)+0,DL$86&gt;=INDEX('Static Data'!$E$3:$X$21,$BW90,20)+0)</f>
        <v>0</v>
      </c>
      <c r="DM90" t="b">
        <f ca="1">AND($BV90,DM$67&gt;=INDEX('Static Data'!$E$3:$X$21,$BW90,1)+0,DM$68&gt;=INDEX('Static Data'!$E$3:$X$21,$BW90,2)+0,DM$69&gt;=INDEX('Static Data'!$E$3:$X$21,$BW90,3)+0,DM$70&gt;=INDEX('Static Data'!$E$3:$X$21,$BW90,4)+0,DM$71&gt;=INDEX('Static Data'!$E$3:$X$21,$BW90,5)+0,DM$72&gt;=INDEX('Static Data'!$E$3:$X$21,$BW90,6)+0,DM$73&gt;=INDEX('Static Data'!$E$3:$X$21,$BW90,7)+0,DM$74&gt;=INDEX('Static Data'!$E$3:$X$21,$BW90,8)+0,DM$75&gt;=INDEX('Static Data'!$E$3:$X$21,$BW90,9)+0,DM$76&gt;=INDEX('Static Data'!$E$3:$X$21,$BW90,10)+0,DM$77&gt;=INDEX('Static Data'!$E$3:$X$21,$BW90,11)+0,DM$78&gt;=INDEX('Static Data'!$E$3:$X$21,$BW90,12)+0,DM$79&gt;=INDEX('Static Data'!$E$3:$X$21,$BW90,13)+0,DM$80&gt;=INDEX('Static Data'!$E$3:$X$21,$BW90,14)+0,DM$81&gt;=INDEX('Static Data'!$E$3:$X$21,$BW90,15)+0,DM$82&gt;=INDEX('Static Data'!$E$3:$X$21,$BW90,16)+0,DM$83&gt;=INDEX('Static Data'!$E$3:$X$21,$BW90,17)+0,DM$84&gt;=INDEX('Static Data'!$E$3:$X$21,$BW90,18)+0,DM$85&gt;=INDEX('Static Data'!$E$3:$X$21,$BW90,19)+0,DM$86&gt;=INDEX('Static Data'!$E$3:$X$21,$BW90,20)+0)</f>
        <v>0</v>
      </c>
      <c r="DN90" t="b">
        <f ca="1">AND($BV90,DN$67&gt;=INDEX('Static Data'!$E$3:$X$21,$BW90,1)+0,DN$68&gt;=INDEX('Static Data'!$E$3:$X$21,$BW90,2)+0,DN$69&gt;=INDEX('Static Data'!$E$3:$X$21,$BW90,3)+0,DN$70&gt;=INDEX('Static Data'!$E$3:$X$21,$BW90,4)+0,DN$71&gt;=INDEX('Static Data'!$E$3:$X$21,$BW90,5)+0,DN$72&gt;=INDEX('Static Data'!$E$3:$X$21,$BW90,6)+0,DN$73&gt;=INDEX('Static Data'!$E$3:$X$21,$BW90,7)+0,DN$74&gt;=INDEX('Static Data'!$E$3:$X$21,$BW90,8)+0,DN$75&gt;=INDEX('Static Data'!$E$3:$X$21,$BW90,9)+0,DN$76&gt;=INDEX('Static Data'!$E$3:$X$21,$BW90,10)+0,DN$77&gt;=INDEX('Static Data'!$E$3:$X$21,$BW90,11)+0,DN$78&gt;=INDEX('Static Data'!$E$3:$X$21,$BW90,12)+0,DN$79&gt;=INDEX('Static Data'!$E$3:$X$21,$BW90,13)+0,DN$80&gt;=INDEX('Static Data'!$E$3:$X$21,$BW90,14)+0,DN$81&gt;=INDEX('Static Data'!$E$3:$X$21,$BW90,15)+0,DN$82&gt;=INDEX('Static Data'!$E$3:$X$21,$BW90,16)+0,DN$83&gt;=INDEX('Static Data'!$E$3:$X$21,$BW90,17)+0,DN$84&gt;=INDEX('Static Data'!$E$3:$X$21,$BW90,18)+0,DN$85&gt;=INDEX('Static Data'!$E$3:$X$21,$BW90,19)+0,DN$86&gt;=INDEX('Static Data'!$E$3:$X$21,$BW90,20)+0)</f>
        <v>0</v>
      </c>
      <c r="DO90" t="b">
        <f ca="1">AND($BV90,DO$67&gt;=INDEX('Static Data'!$E$3:$X$21,$BW90,1)+0,DO$68&gt;=INDEX('Static Data'!$E$3:$X$21,$BW90,2)+0,DO$69&gt;=INDEX('Static Data'!$E$3:$X$21,$BW90,3)+0,DO$70&gt;=INDEX('Static Data'!$E$3:$X$21,$BW90,4)+0,DO$71&gt;=INDEX('Static Data'!$E$3:$X$21,$BW90,5)+0,DO$72&gt;=INDEX('Static Data'!$E$3:$X$21,$BW90,6)+0,DO$73&gt;=INDEX('Static Data'!$E$3:$X$21,$BW90,7)+0,DO$74&gt;=INDEX('Static Data'!$E$3:$X$21,$BW90,8)+0,DO$75&gt;=INDEX('Static Data'!$E$3:$X$21,$BW90,9)+0,DO$76&gt;=INDEX('Static Data'!$E$3:$X$21,$BW90,10)+0,DO$77&gt;=INDEX('Static Data'!$E$3:$X$21,$BW90,11)+0,DO$78&gt;=INDEX('Static Data'!$E$3:$X$21,$BW90,12)+0,DO$79&gt;=INDEX('Static Data'!$E$3:$X$21,$BW90,13)+0,DO$80&gt;=INDEX('Static Data'!$E$3:$X$21,$BW90,14)+0,DO$81&gt;=INDEX('Static Data'!$E$3:$X$21,$BW90,15)+0,DO$82&gt;=INDEX('Static Data'!$E$3:$X$21,$BW90,16)+0,DO$83&gt;=INDEX('Static Data'!$E$3:$X$21,$BW90,17)+0,DO$84&gt;=INDEX('Static Data'!$E$3:$X$21,$BW90,18)+0,DO$85&gt;=INDEX('Static Data'!$E$3:$X$21,$BW90,19)+0,DO$86&gt;=INDEX('Static Data'!$E$3:$X$21,$BW90,20)+0)</f>
        <v>0</v>
      </c>
      <c r="DP90" t="b">
        <f ca="1">AND($BV90,DP$67&gt;=INDEX('Static Data'!$E$3:$X$21,$BW90,1)+0,DP$68&gt;=INDEX('Static Data'!$E$3:$X$21,$BW90,2)+0,DP$69&gt;=INDEX('Static Data'!$E$3:$X$21,$BW90,3)+0,DP$70&gt;=INDEX('Static Data'!$E$3:$X$21,$BW90,4)+0,DP$71&gt;=INDEX('Static Data'!$E$3:$X$21,$BW90,5)+0,DP$72&gt;=INDEX('Static Data'!$E$3:$X$21,$BW90,6)+0,DP$73&gt;=INDEX('Static Data'!$E$3:$X$21,$BW90,7)+0,DP$74&gt;=INDEX('Static Data'!$E$3:$X$21,$BW90,8)+0,DP$75&gt;=INDEX('Static Data'!$E$3:$X$21,$BW90,9)+0,DP$76&gt;=INDEX('Static Data'!$E$3:$X$21,$BW90,10)+0,DP$77&gt;=INDEX('Static Data'!$E$3:$X$21,$BW90,11)+0,DP$78&gt;=INDEX('Static Data'!$E$3:$X$21,$BW90,12)+0,DP$79&gt;=INDEX('Static Data'!$E$3:$X$21,$BW90,13)+0,DP$80&gt;=INDEX('Static Data'!$E$3:$X$21,$BW90,14)+0,DP$81&gt;=INDEX('Static Data'!$E$3:$X$21,$BW90,15)+0,DP$82&gt;=INDEX('Static Data'!$E$3:$X$21,$BW90,16)+0,DP$83&gt;=INDEX('Static Data'!$E$3:$X$21,$BW90,17)+0,DP$84&gt;=INDEX('Static Data'!$E$3:$X$21,$BW90,18)+0,DP$85&gt;=INDEX('Static Data'!$E$3:$X$21,$BW90,19)+0,DP$86&gt;=INDEX('Static Data'!$E$3:$X$21,$BW90,20)+0)</f>
        <v>0</v>
      </c>
      <c r="DQ90" t="b">
        <f ca="1">AND($BV90,DQ$67&gt;=INDEX('Static Data'!$E$3:$X$21,$BW90,1)+0,DQ$68&gt;=INDEX('Static Data'!$E$3:$X$21,$BW90,2)+0,DQ$69&gt;=INDEX('Static Data'!$E$3:$X$21,$BW90,3)+0,DQ$70&gt;=INDEX('Static Data'!$E$3:$X$21,$BW90,4)+0,DQ$71&gt;=INDEX('Static Data'!$E$3:$X$21,$BW90,5)+0,DQ$72&gt;=INDEX('Static Data'!$E$3:$X$21,$BW90,6)+0,DQ$73&gt;=INDEX('Static Data'!$E$3:$X$21,$BW90,7)+0,DQ$74&gt;=INDEX('Static Data'!$E$3:$X$21,$BW90,8)+0,DQ$75&gt;=INDEX('Static Data'!$E$3:$X$21,$BW90,9)+0,DQ$76&gt;=INDEX('Static Data'!$E$3:$X$21,$BW90,10)+0,DQ$77&gt;=INDEX('Static Data'!$E$3:$X$21,$BW90,11)+0,DQ$78&gt;=INDEX('Static Data'!$E$3:$X$21,$BW90,12)+0,DQ$79&gt;=INDEX('Static Data'!$E$3:$X$21,$BW90,13)+0,DQ$80&gt;=INDEX('Static Data'!$E$3:$X$21,$BW90,14)+0,DQ$81&gt;=INDEX('Static Data'!$E$3:$X$21,$BW90,15)+0,DQ$82&gt;=INDEX('Static Data'!$E$3:$X$21,$BW90,16)+0,DQ$83&gt;=INDEX('Static Data'!$E$3:$X$21,$BW90,17)+0,DQ$84&gt;=INDEX('Static Data'!$E$3:$X$21,$BW90,18)+0,DQ$85&gt;=INDEX('Static Data'!$E$3:$X$21,$BW90,19)+0,DQ$86&gt;=INDEX('Static Data'!$E$3:$X$21,$BW90,20)+0)</f>
        <v>0</v>
      </c>
      <c r="DR90" t="b">
        <f ca="1">AND($BV90,DR$67&gt;=INDEX('Static Data'!$E$3:$X$21,$BW90,1)+0,DR$68&gt;=INDEX('Static Data'!$E$3:$X$21,$BW90,2)+0,DR$69&gt;=INDEX('Static Data'!$E$3:$X$21,$BW90,3)+0,DR$70&gt;=INDEX('Static Data'!$E$3:$X$21,$BW90,4)+0,DR$71&gt;=INDEX('Static Data'!$E$3:$X$21,$BW90,5)+0,DR$72&gt;=INDEX('Static Data'!$E$3:$X$21,$BW90,6)+0,DR$73&gt;=INDEX('Static Data'!$E$3:$X$21,$BW90,7)+0,DR$74&gt;=INDEX('Static Data'!$E$3:$X$21,$BW90,8)+0,DR$75&gt;=INDEX('Static Data'!$E$3:$X$21,$BW90,9)+0,DR$76&gt;=INDEX('Static Data'!$E$3:$X$21,$BW90,10)+0,DR$77&gt;=INDEX('Static Data'!$E$3:$X$21,$BW90,11)+0,DR$78&gt;=INDEX('Static Data'!$E$3:$X$21,$BW90,12)+0,DR$79&gt;=INDEX('Static Data'!$E$3:$X$21,$BW90,13)+0,DR$80&gt;=INDEX('Static Data'!$E$3:$X$21,$BW90,14)+0,DR$81&gt;=INDEX('Static Data'!$E$3:$X$21,$BW90,15)+0,DR$82&gt;=INDEX('Static Data'!$E$3:$X$21,$BW90,16)+0,DR$83&gt;=INDEX('Static Data'!$E$3:$X$21,$BW90,17)+0,DR$84&gt;=INDEX('Static Data'!$E$3:$X$21,$BW90,18)+0,DR$85&gt;=INDEX('Static Data'!$E$3:$X$21,$BW90,19)+0,DR$86&gt;=INDEX('Static Data'!$E$3:$X$21,$BW90,20)+0)</f>
        <v>0</v>
      </c>
      <c r="DS90" t="b">
        <f ca="1">AND($BV90,DS$67&gt;=INDEX('Static Data'!$E$3:$X$21,$BW90,1)+0,DS$68&gt;=INDEX('Static Data'!$E$3:$X$21,$BW90,2)+0,DS$69&gt;=INDEX('Static Data'!$E$3:$X$21,$BW90,3)+0,DS$70&gt;=INDEX('Static Data'!$E$3:$X$21,$BW90,4)+0,DS$71&gt;=INDEX('Static Data'!$E$3:$X$21,$BW90,5)+0,DS$72&gt;=INDEX('Static Data'!$E$3:$X$21,$BW90,6)+0,DS$73&gt;=INDEX('Static Data'!$E$3:$X$21,$BW90,7)+0,DS$74&gt;=INDEX('Static Data'!$E$3:$X$21,$BW90,8)+0,DS$75&gt;=INDEX('Static Data'!$E$3:$X$21,$BW90,9)+0,DS$76&gt;=INDEX('Static Data'!$E$3:$X$21,$BW90,10)+0,DS$77&gt;=INDEX('Static Data'!$E$3:$X$21,$BW90,11)+0,DS$78&gt;=INDEX('Static Data'!$E$3:$X$21,$BW90,12)+0,DS$79&gt;=INDEX('Static Data'!$E$3:$X$21,$BW90,13)+0,DS$80&gt;=INDEX('Static Data'!$E$3:$X$21,$BW90,14)+0,DS$81&gt;=INDEX('Static Data'!$E$3:$X$21,$BW90,15)+0,DS$82&gt;=INDEX('Static Data'!$E$3:$X$21,$BW90,16)+0,DS$83&gt;=INDEX('Static Data'!$E$3:$X$21,$BW90,17)+0,DS$84&gt;=INDEX('Static Data'!$E$3:$X$21,$BW90,18)+0,DS$85&gt;=INDEX('Static Data'!$E$3:$X$21,$BW90,19)+0,DS$86&gt;=INDEX('Static Data'!$E$3:$X$21,$BW90,20)+0)</f>
        <v>0</v>
      </c>
      <c r="DT90" t="b">
        <f ca="1">AND($BV90,DT$67&gt;=INDEX('Static Data'!$E$3:$X$21,$BW90,1)+0,DT$68&gt;=INDEX('Static Data'!$E$3:$X$21,$BW90,2)+0,DT$69&gt;=INDEX('Static Data'!$E$3:$X$21,$BW90,3)+0,DT$70&gt;=INDEX('Static Data'!$E$3:$X$21,$BW90,4)+0,DT$71&gt;=INDEX('Static Data'!$E$3:$X$21,$BW90,5)+0,DT$72&gt;=INDEX('Static Data'!$E$3:$X$21,$BW90,6)+0,DT$73&gt;=INDEX('Static Data'!$E$3:$X$21,$BW90,7)+0,DT$74&gt;=INDEX('Static Data'!$E$3:$X$21,$BW90,8)+0,DT$75&gt;=INDEX('Static Data'!$E$3:$X$21,$BW90,9)+0,DT$76&gt;=INDEX('Static Data'!$E$3:$X$21,$BW90,10)+0,DT$77&gt;=INDEX('Static Data'!$E$3:$X$21,$BW90,11)+0,DT$78&gt;=INDEX('Static Data'!$E$3:$X$21,$BW90,12)+0,DT$79&gt;=INDEX('Static Data'!$E$3:$X$21,$BW90,13)+0,DT$80&gt;=INDEX('Static Data'!$E$3:$X$21,$BW90,14)+0,DT$81&gt;=INDEX('Static Data'!$E$3:$X$21,$BW90,15)+0,DT$82&gt;=INDEX('Static Data'!$E$3:$X$21,$BW90,16)+0,DT$83&gt;=INDEX('Static Data'!$E$3:$X$21,$BW90,17)+0,DT$84&gt;=INDEX('Static Data'!$E$3:$X$21,$BW90,18)+0,DT$85&gt;=INDEX('Static Data'!$E$3:$X$21,$BW90,19)+0,DT$86&gt;=INDEX('Static Data'!$E$3:$X$21,$BW90,20)+0)</f>
        <v>0</v>
      </c>
      <c r="DU90" t="b">
        <f ca="1">AND($BV90,DU$67&gt;=INDEX('Static Data'!$E$3:$X$21,$BW90,1)+0,DU$68&gt;=INDEX('Static Data'!$E$3:$X$21,$BW90,2)+0,DU$69&gt;=INDEX('Static Data'!$E$3:$X$21,$BW90,3)+0,DU$70&gt;=INDEX('Static Data'!$E$3:$X$21,$BW90,4)+0,DU$71&gt;=INDEX('Static Data'!$E$3:$X$21,$BW90,5)+0,DU$72&gt;=INDEX('Static Data'!$E$3:$X$21,$BW90,6)+0,DU$73&gt;=INDEX('Static Data'!$E$3:$X$21,$BW90,7)+0,DU$74&gt;=INDEX('Static Data'!$E$3:$X$21,$BW90,8)+0,DU$75&gt;=INDEX('Static Data'!$E$3:$X$21,$BW90,9)+0,DU$76&gt;=INDEX('Static Data'!$E$3:$X$21,$BW90,10)+0,DU$77&gt;=INDEX('Static Data'!$E$3:$X$21,$BW90,11)+0,DU$78&gt;=INDEX('Static Data'!$E$3:$X$21,$BW90,12)+0,DU$79&gt;=INDEX('Static Data'!$E$3:$X$21,$BW90,13)+0,DU$80&gt;=INDEX('Static Data'!$E$3:$X$21,$BW90,14)+0,DU$81&gt;=INDEX('Static Data'!$E$3:$X$21,$BW90,15)+0,DU$82&gt;=INDEX('Static Data'!$E$3:$X$21,$BW90,16)+0,DU$83&gt;=INDEX('Static Data'!$E$3:$X$21,$BW90,17)+0,DU$84&gt;=INDEX('Static Data'!$E$3:$X$21,$BW90,18)+0,DU$85&gt;=INDEX('Static Data'!$E$3:$X$21,$BW90,19)+0,DU$86&gt;=INDEX('Static Data'!$E$3:$X$21,$BW90,20)+0)</f>
        <v>0</v>
      </c>
      <c r="DV90" t="b">
        <f ca="1">AND($BV90,DV$67&gt;=INDEX('Static Data'!$E$3:$X$21,$BW90,1)+0,DV$68&gt;=INDEX('Static Data'!$E$3:$X$21,$BW90,2)+0,DV$69&gt;=INDEX('Static Data'!$E$3:$X$21,$BW90,3)+0,DV$70&gt;=INDEX('Static Data'!$E$3:$X$21,$BW90,4)+0,DV$71&gt;=INDEX('Static Data'!$E$3:$X$21,$BW90,5)+0,DV$72&gt;=INDEX('Static Data'!$E$3:$X$21,$BW90,6)+0,DV$73&gt;=INDEX('Static Data'!$E$3:$X$21,$BW90,7)+0,DV$74&gt;=INDEX('Static Data'!$E$3:$X$21,$BW90,8)+0,DV$75&gt;=INDEX('Static Data'!$E$3:$X$21,$BW90,9)+0,DV$76&gt;=INDEX('Static Data'!$E$3:$X$21,$BW90,10)+0,DV$77&gt;=INDEX('Static Data'!$E$3:$X$21,$BW90,11)+0,DV$78&gt;=INDEX('Static Data'!$E$3:$X$21,$BW90,12)+0,DV$79&gt;=INDEX('Static Data'!$E$3:$X$21,$BW90,13)+0,DV$80&gt;=INDEX('Static Data'!$E$3:$X$21,$BW90,14)+0,DV$81&gt;=INDEX('Static Data'!$E$3:$X$21,$BW90,15)+0,DV$82&gt;=INDEX('Static Data'!$E$3:$X$21,$BW90,16)+0,DV$83&gt;=INDEX('Static Data'!$E$3:$X$21,$BW90,17)+0,DV$84&gt;=INDEX('Static Data'!$E$3:$X$21,$BW90,18)+0,DV$85&gt;=INDEX('Static Data'!$E$3:$X$21,$BW90,19)+0,DV$86&gt;=INDEX('Static Data'!$E$3:$X$21,$BW90,20)+0)</f>
        <v>0</v>
      </c>
      <c r="DW90" t="b">
        <f ca="1">AND($BV90,DW$67&gt;=INDEX('Static Data'!$E$3:$X$21,$BW90,1)+0,DW$68&gt;=INDEX('Static Data'!$E$3:$X$21,$BW90,2)+0,DW$69&gt;=INDEX('Static Data'!$E$3:$X$21,$BW90,3)+0,DW$70&gt;=INDEX('Static Data'!$E$3:$X$21,$BW90,4)+0,DW$71&gt;=INDEX('Static Data'!$E$3:$X$21,$BW90,5)+0,DW$72&gt;=INDEX('Static Data'!$E$3:$X$21,$BW90,6)+0,DW$73&gt;=INDEX('Static Data'!$E$3:$X$21,$BW90,7)+0,DW$74&gt;=INDEX('Static Data'!$E$3:$X$21,$BW90,8)+0,DW$75&gt;=INDEX('Static Data'!$E$3:$X$21,$BW90,9)+0,DW$76&gt;=INDEX('Static Data'!$E$3:$X$21,$BW90,10)+0,DW$77&gt;=INDEX('Static Data'!$E$3:$X$21,$BW90,11)+0,DW$78&gt;=INDEX('Static Data'!$E$3:$X$21,$BW90,12)+0,DW$79&gt;=INDEX('Static Data'!$E$3:$X$21,$BW90,13)+0,DW$80&gt;=INDEX('Static Data'!$E$3:$X$21,$BW90,14)+0,DW$81&gt;=INDEX('Static Data'!$E$3:$X$21,$BW90,15)+0,DW$82&gt;=INDEX('Static Data'!$E$3:$X$21,$BW90,16)+0,DW$83&gt;=INDEX('Static Data'!$E$3:$X$21,$BW90,17)+0,DW$84&gt;=INDEX('Static Data'!$E$3:$X$21,$BW90,18)+0,DW$85&gt;=INDEX('Static Data'!$E$3:$X$21,$BW90,19)+0,DW$86&gt;=INDEX('Static Data'!$E$3:$X$21,$BW90,20)+0)</f>
        <v>0</v>
      </c>
      <c r="DX90" t="b">
        <f ca="1">AND($BV90,DX$67&gt;=INDEX('Static Data'!$E$3:$X$21,$BW90,1)+0,DX$68&gt;=INDEX('Static Data'!$E$3:$X$21,$BW90,2)+0,DX$69&gt;=INDEX('Static Data'!$E$3:$X$21,$BW90,3)+0,DX$70&gt;=INDEX('Static Data'!$E$3:$X$21,$BW90,4)+0,DX$71&gt;=INDEX('Static Data'!$E$3:$X$21,$BW90,5)+0,DX$72&gt;=INDEX('Static Data'!$E$3:$X$21,$BW90,6)+0,DX$73&gt;=INDEX('Static Data'!$E$3:$X$21,$BW90,7)+0,DX$74&gt;=INDEX('Static Data'!$E$3:$X$21,$BW90,8)+0,DX$75&gt;=INDEX('Static Data'!$E$3:$X$21,$BW90,9)+0,DX$76&gt;=INDEX('Static Data'!$E$3:$X$21,$BW90,10)+0,DX$77&gt;=INDEX('Static Data'!$E$3:$X$21,$BW90,11)+0,DX$78&gt;=INDEX('Static Data'!$E$3:$X$21,$BW90,12)+0,DX$79&gt;=INDEX('Static Data'!$E$3:$X$21,$BW90,13)+0,DX$80&gt;=INDEX('Static Data'!$E$3:$X$21,$BW90,14)+0,DX$81&gt;=INDEX('Static Data'!$E$3:$X$21,$BW90,15)+0,DX$82&gt;=INDEX('Static Data'!$E$3:$X$21,$BW90,16)+0,DX$83&gt;=INDEX('Static Data'!$E$3:$X$21,$BW90,17)+0,DX$84&gt;=INDEX('Static Data'!$E$3:$X$21,$BW90,18)+0,DX$85&gt;=INDEX('Static Data'!$E$3:$X$21,$BW90,19)+0,DX$86&gt;=INDEX('Static Data'!$E$3:$X$21,$BW90,20)+0)</f>
        <v>0</v>
      </c>
      <c r="DY90" t="b">
        <f ca="1">AND($BV90,DY$67&gt;=INDEX('Static Data'!$E$3:$X$21,$BW90,1)+0,DY$68&gt;=INDEX('Static Data'!$E$3:$X$21,$BW90,2)+0,DY$69&gt;=INDEX('Static Data'!$E$3:$X$21,$BW90,3)+0,DY$70&gt;=INDEX('Static Data'!$E$3:$X$21,$BW90,4)+0,DY$71&gt;=INDEX('Static Data'!$E$3:$X$21,$BW90,5)+0,DY$72&gt;=INDEX('Static Data'!$E$3:$X$21,$BW90,6)+0,DY$73&gt;=INDEX('Static Data'!$E$3:$X$21,$BW90,7)+0,DY$74&gt;=INDEX('Static Data'!$E$3:$X$21,$BW90,8)+0,DY$75&gt;=INDEX('Static Data'!$E$3:$X$21,$BW90,9)+0,DY$76&gt;=INDEX('Static Data'!$E$3:$X$21,$BW90,10)+0,DY$77&gt;=INDEX('Static Data'!$E$3:$X$21,$BW90,11)+0,DY$78&gt;=INDEX('Static Data'!$E$3:$X$21,$BW90,12)+0,DY$79&gt;=INDEX('Static Data'!$E$3:$X$21,$BW90,13)+0,DY$80&gt;=INDEX('Static Data'!$E$3:$X$21,$BW90,14)+0,DY$81&gt;=INDEX('Static Data'!$E$3:$X$21,$BW90,15)+0,DY$82&gt;=INDEX('Static Data'!$E$3:$X$21,$BW90,16)+0,DY$83&gt;=INDEX('Static Data'!$E$3:$X$21,$BW90,17)+0,DY$84&gt;=INDEX('Static Data'!$E$3:$X$21,$BW90,18)+0,DY$85&gt;=INDEX('Static Data'!$E$3:$X$21,$BW90,19)+0,DY$86&gt;=INDEX('Static Data'!$E$3:$X$21,$BW90,20)+0)</f>
        <v>0</v>
      </c>
      <c r="DZ90" t="b">
        <f ca="1">AND($BV90,DZ$67&gt;=INDEX('Static Data'!$E$3:$X$21,$BW90,1)+0,DZ$68&gt;=INDEX('Static Data'!$E$3:$X$21,$BW90,2)+0,DZ$69&gt;=INDEX('Static Data'!$E$3:$X$21,$BW90,3)+0,DZ$70&gt;=INDEX('Static Data'!$E$3:$X$21,$BW90,4)+0,DZ$71&gt;=INDEX('Static Data'!$E$3:$X$21,$BW90,5)+0,DZ$72&gt;=INDEX('Static Data'!$E$3:$X$21,$BW90,6)+0,DZ$73&gt;=INDEX('Static Data'!$E$3:$X$21,$BW90,7)+0,DZ$74&gt;=INDEX('Static Data'!$E$3:$X$21,$BW90,8)+0,DZ$75&gt;=INDEX('Static Data'!$E$3:$X$21,$BW90,9)+0,DZ$76&gt;=INDEX('Static Data'!$E$3:$X$21,$BW90,10)+0,DZ$77&gt;=INDEX('Static Data'!$E$3:$X$21,$BW90,11)+0,DZ$78&gt;=INDEX('Static Data'!$E$3:$X$21,$BW90,12)+0,DZ$79&gt;=INDEX('Static Data'!$E$3:$X$21,$BW90,13)+0,DZ$80&gt;=INDEX('Static Data'!$E$3:$X$21,$BW90,14)+0,DZ$81&gt;=INDEX('Static Data'!$E$3:$X$21,$BW90,15)+0,DZ$82&gt;=INDEX('Static Data'!$E$3:$X$21,$BW90,16)+0,DZ$83&gt;=INDEX('Static Data'!$E$3:$X$21,$BW90,17)+0,DZ$84&gt;=INDEX('Static Data'!$E$3:$X$21,$BW90,18)+0,DZ$85&gt;=INDEX('Static Data'!$E$3:$X$21,$BW90,19)+0,DZ$86&gt;=INDEX('Static Data'!$E$3:$X$21,$BW90,20)+0)</f>
        <v>0</v>
      </c>
      <c r="EA90" t="b">
        <f ca="1">AND($BV90,EA$67&gt;=INDEX('Static Data'!$E$3:$X$21,$BW90,1)+0,EA$68&gt;=INDEX('Static Data'!$E$3:$X$21,$BW90,2)+0,EA$69&gt;=INDEX('Static Data'!$E$3:$X$21,$BW90,3)+0,EA$70&gt;=INDEX('Static Data'!$E$3:$X$21,$BW90,4)+0,EA$71&gt;=INDEX('Static Data'!$E$3:$X$21,$BW90,5)+0,EA$72&gt;=INDEX('Static Data'!$E$3:$X$21,$BW90,6)+0,EA$73&gt;=INDEX('Static Data'!$E$3:$X$21,$BW90,7)+0,EA$74&gt;=INDEX('Static Data'!$E$3:$X$21,$BW90,8)+0,EA$75&gt;=INDEX('Static Data'!$E$3:$X$21,$BW90,9)+0,EA$76&gt;=INDEX('Static Data'!$E$3:$X$21,$BW90,10)+0,EA$77&gt;=INDEX('Static Data'!$E$3:$X$21,$BW90,11)+0,EA$78&gt;=INDEX('Static Data'!$E$3:$X$21,$BW90,12)+0,EA$79&gt;=INDEX('Static Data'!$E$3:$X$21,$BW90,13)+0,EA$80&gt;=INDEX('Static Data'!$E$3:$X$21,$BW90,14)+0,EA$81&gt;=INDEX('Static Data'!$E$3:$X$21,$BW90,15)+0,EA$82&gt;=INDEX('Static Data'!$E$3:$X$21,$BW90,16)+0,EA$83&gt;=INDEX('Static Data'!$E$3:$X$21,$BW90,17)+0,EA$84&gt;=INDEX('Static Data'!$E$3:$X$21,$BW90,18)+0,EA$85&gt;=INDEX('Static Data'!$E$3:$X$21,$BW90,19)+0,EA$86&gt;=INDEX('Static Data'!$E$3:$X$21,$BW90,20)+0)</f>
        <v>0</v>
      </c>
      <c r="EB90" t="b">
        <f ca="1">AND($BV90,EB$67&gt;=INDEX('Static Data'!$E$3:$X$21,$BW90,1)+0,EB$68&gt;=INDEX('Static Data'!$E$3:$X$21,$BW90,2)+0,EB$69&gt;=INDEX('Static Data'!$E$3:$X$21,$BW90,3)+0,EB$70&gt;=INDEX('Static Data'!$E$3:$X$21,$BW90,4)+0,EB$71&gt;=INDEX('Static Data'!$E$3:$X$21,$BW90,5)+0,EB$72&gt;=INDEX('Static Data'!$E$3:$X$21,$BW90,6)+0,EB$73&gt;=INDEX('Static Data'!$E$3:$X$21,$BW90,7)+0,EB$74&gt;=INDEX('Static Data'!$E$3:$X$21,$BW90,8)+0,EB$75&gt;=INDEX('Static Data'!$E$3:$X$21,$BW90,9)+0,EB$76&gt;=INDEX('Static Data'!$E$3:$X$21,$BW90,10)+0,EB$77&gt;=INDEX('Static Data'!$E$3:$X$21,$BW90,11)+0,EB$78&gt;=INDEX('Static Data'!$E$3:$X$21,$BW90,12)+0,EB$79&gt;=INDEX('Static Data'!$E$3:$X$21,$BW90,13)+0,EB$80&gt;=INDEX('Static Data'!$E$3:$X$21,$BW90,14)+0,EB$81&gt;=INDEX('Static Data'!$E$3:$X$21,$BW90,15)+0,EB$82&gt;=INDEX('Static Data'!$E$3:$X$21,$BW90,16)+0,EB$83&gt;=INDEX('Static Data'!$E$3:$X$21,$BW90,17)+0,EB$84&gt;=INDEX('Static Data'!$E$3:$X$21,$BW90,18)+0,EB$85&gt;=INDEX('Static Data'!$E$3:$X$21,$BW90,19)+0,EB$86&gt;=INDEX('Static Data'!$E$3:$X$21,$BW90,20)+0)</f>
        <v>0</v>
      </c>
      <c r="EC90" t="b">
        <f ca="1">AND($BV90,EC$67&gt;=INDEX('Static Data'!$E$3:$X$21,$BW90,1)+0,EC$68&gt;=INDEX('Static Data'!$E$3:$X$21,$BW90,2)+0,EC$69&gt;=INDEX('Static Data'!$E$3:$X$21,$BW90,3)+0,EC$70&gt;=INDEX('Static Data'!$E$3:$X$21,$BW90,4)+0,EC$71&gt;=INDEX('Static Data'!$E$3:$X$21,$BW90,5)+0,EC$72&gt;=INDEX('Static Data'!$E$3:$X$21,$BW90,6)+0,EC$73&gt;=INDEX('Static Data'!$E$3:$X$21,$BW90,7)+0,EC$74&gt;=INDEX('Static Data'!$E$3:$X$21,$BW90,8)+0,EC$75&gt;=INDEX('Static Data'!$E$3:$X$21,$BW90,9)+0,EC$76&gt;=INDEX('Static Data'!$E$3:$X$21,$BW90,10)+0,EC$77&gt;=INDEX('Static Data'!$E$3:$X$21,$BW90,11)+0,EC$78&gt;=INDEX('Static Data'!$E$3:$X$21,$BW90,12)+0,EC$79&gt;=INDEX('Static Data'!$E$3:$X$21,$BW90,13)+0,EC$80&gt;=INDEX('Static Data'!$E$3:$X$21,$BW90,14)+0,EC$81&gt;=INDEX('Static Data'!$E$3:$X$21,$BW90,15)+0,EC$82&gt;=INDEX('Static Data'!$E$3:$X$21,$BW90,16)+0,EC$83&gt;=INDEX('Static Data'!$E$3:$X$21,$BW90,17)+0,EC$84&gt;=INDEX('Static Data'!$E$3:$X$21,$BW90,18)+0,EC$85&gt;=INDEX('Static Data'!$E$3:$X$21,$BW90,19)+0,EC$86&gt;=INDEX('Static Data'!$E$3:$X$21,$BW90,20)+0)</f>
        <v>0</v>
      </c>
      <c r="ED90" t="b">
        <f ca="1">AND($BV90,ED$67&gt;=INDEX('Static Data'!$E$3:$X$21,$BW90,1)+0,ED$68&gt;=INDEX('Static Data'!$E$3:$X$21,$BW90,2)+0,ED$69&gt;=INDEX('Static Data'!$E$3:$X$21,$BW90,3)+0,ED$70&gt;=INDEX('Static Data'!$E$3:$X$21,$BW90,4)+0,ED$71&gt;=INDEX('Static Data'!$E$3:$X$21,$BW90,5)+0,ED$72&gt;=INDEX('Static Data'!$E$3:$X$21,$BW90,6)+0,ED$73&gt;=INDEX('Static Data'!$E$3:$X$21,$BW90,7)+0,ED$74&gt;=INDEX('Static Data'!$E$3:$X$21,$BW90,8)+0,ED$75&gt;=INDEX('Static Data'!$E$3:$X$21,$BW90,9)+0,ED$76&gt;=INDEX('Static Data'!$E$3:$X$21,$BW90,10)+0,ED$77&gt;=INDEX('Static Data'!$E$3:$X$21,$BW90,11)+0,ED$78&gt;=INDEX('Static Data'!$E$3:$X$21,$BW90,12)+0,ED$79&gt;=INDEX('Static Data'!$E$3:$X$21,$BW90,13)+0,ED$80&gt;=INDEX('Static Data'!$E$3:$X$21,$BW90,14)+0,ED$81&gt;=INDEX('Static Data'!$E$3:$X$21,$BW90,15)+0,ED$82&gt;=INDEX('Static Data'!$E$3:$X$21,$BW90,16)+0,ED$83&gt;=INDEX('Static Data'!$E$3:$X$21,$BW90,17)+0,ED$84&gt;=INDEX('Static Data'!$E$3:$X$21,$BW90,18)+0,ED$85&gt;=INDEX('Static Data'!$E$3:$X$21,$BW90,19)+0,ED$86&gt;=INDEX('Static Data'!$E$3:$X$21,$BW90,20)+0)</f>
        <v>0</v>
      </c>
      <c r="EE90" t="b">
        <f ca="1">AND($BV90,EE$67&gt;=INDEX('Static Data'!$E$3:$X$21,$BW90,1)+0,EE$68&gt;=INDEX('Static Data'!$E$3:$X$21,$BW90,2)+0,EE$69&gt;=INDEX('Static Data'!$E$3:$X$21,$BW90,3)+0,EE$70&gt;=INDEX('Static Data'!$E$3:$X$21,$BW90,4)+0,EE$71&gt;=INDEX('Static Data'!$E$3:$X$21,$BW90,5)+0,EE$72&gt;=INDEX('Static Data'!$E$3:$X$21,$BW90,6)+0,EE$73&gt;=INDEX('Static Data'!$E$3:$X$21,$BW90,7)+0,EE$74&gt;=INDEX('Static Data'!$E$3:$X$21,$BW90,8)+0,EE$75&gt;=INDEX('Static Data'!$E$3:$X$21,$BW90,9)+0,EE$76&gt;=INDEX('Static Data'!$E$3:$X$21,$BW90,10)+0,EE$77&gt;=INDEX('Static Data'!$E$3:$X$21,$BW90,11)+0,EE$78&gt;=INDEX('Static Data'!$E$3:$X$21,$BW90,12)+0,EE$79&gt;=INDEX('Static Data'!$E$3:$X$21,$BW90,13)+0,EE$80&gt;=INDEX('Static Data'!$E$3:$X$21,$BW90,14)+0,EE$81&gt;=INDEX('Static Data'!$E$3:$X$21,$BW90,15)+0,EE$82&gt;=INDEX('Static Data'!$E$3:$X$21,$BW90,16)+0,EE$83&gt;=INDEX('Static Data'!$E$3:$X$21,$BW90,17)+0,EE$84&gt;=INDEX('Static Data'!$E$3:$X$21,$BW90,18)+0,EE$85&gt;=INDEX('Static Data'!$E$3:$X$21,$BW90,19)+0,EE$86&gt;=INDEX('Static Data'!$E$3:$X$21,$BW90,20)+0)</f>
        <v>0</v>
      </c>
      <c r="EF90" t="b">
        <f ca="1">AND($BV90,EF$67&gt;=INDEX('Static Data'!$E$3:$X$21,$BW90,1)+0,EF$68&gt;=INDEX('Static Data'!$E$3:$X$21,$BW90,2)+0,EF$69&gt;=INDEX('Static Data'!$E$3:$X$21,$BW90,3)+0,EF$70&gt;=INDEX('Static Data'!$E$3:$X$21,$BW90,4)+0,EF$71&gt;=INDEX('Static Data'!$E$3:$X$21,$BW90,5)+0,EF$72&gt;=INDEX('Static Data'!$E$3:$X$21,$BW90,6)+0,EF$73&gt;=INDEX('Static Data'!$E$3:$X$21,$BW90,7)+0,EF$74&gt;=INDEX('Static Data'!$E$3:$X$21,$BW90,8)+0,EF$75&gt;=INDEX('Static Data'!$E$3:$X$21,$BW90,9)+0,EF$76&gt;=INDEX('Static Data'!$E$3:$X$21,$BW90,10)+0,EF$77&gt;=INDEX('Static Data'!$E$3:$X$21,$BW90,11)+0,EF$78&gt;=INDEX('Static Data'!$E$3:$X$21,$BW90,12)+0,EF$79&gt;=INDEX('Static Data'!$E$3:$X$21,$BW90,13)+0,EF$80&gt;=INDEX('Static Data'!$E$3:$X$21,$BW90,14)+0,EF$81&gt;=INDEX('Static Data'!$E$3:$X$21,$BW90,15)+0,EF$82&gt;=INDEX('Static Data'!$E$3:$X$21,$BW90,16)+0,EF$83&gt;=INDEX('Static Data'!$E$3:$X$21,$BW90,17)+0,EF$84&gt;=INDEX('Static Data'!$E$3:$X$21,$BW90,18)+0,EF$85&gt;=INDEX('Static Data'!$E$3:$X$21,$BW90,19)+0,EF$86&gt;=INDEX('Static Data'!$E$3:$X$21,$BW90,20)+0)</f>
        <v>0</v>
      </c>
      <c r="EG90" t="b">
        <f ca="1">AND($BV90,EG$67&gt;=INDEX('Static Data'!$E$3:$X$21,$BW90,1)+0,EG$68&gt;=INDEX('Static Data'!$E$3:$X$21,$BW90,2)+0,EG$69&gt;=INDEX('Static Data'!$E$3:$X$21,$BW90,3)+0,EG$70&gt;=INDEX('Static Data'!$E$3:$X$21,$BW90,4)+0,EG$71&gt;=INDEX('Static Data'!$E$3:$X$21,$BW90,5)+0,EG$72&gt;=INDEX('Static Data'!$E$3:$X$21,$BW90,6)+0,EG$73&gt;=INDEX('Static Data'!$E$3:$X$21,$BW90,7)+0,EG$74&gt;=INDEX('Static Data'!$E$3:$X$21,$BW90,8)+0,EG$75&gt;=INDEX('Static Data'!$E$3:$X$21,$BW90,9)+0,EG$76&gt;=INDEX('Static Data'!$E$3:$X$21,$BW90,10)+0,EG$77&gt;=INDEX('Static Data'!$E$3:$X$21,$BW90,11)+0,EG$78&gt;=INDEX('Static Data'!$E$3:$X$21,$BW90,12)+0,EG$79&gt;=INDEX('Static Data'!$E$3:$X$21,$BW90,13)+0,EG$80&gt;=INDEX('Static Data'!$E$3:$X$21,$BW90,14)+0,EG$81&gt;=INDEX('Static Data'!$E$3:$X$21,$BW90,15)+0,EG$82&gt;=INDEX('Static Data'!$E$3:$X$21,$BW90,16)+0,EG$83&gt;=INDEX('Static Data'!$E$3:$X$21,$BW90,17)+0,EG$84&gt;=INDEX('Static Data'!$E$3:$X$21,$BW90,18)+0,EG$85&gt;=INDEX('Static Data'!$E$3:$X$21,$BW90,19)+0,EG$86&gt;=INDEX('Static Data'!$E$3:$X$21,$BW90,20)+0)</f>
        <v>0</v>
      </c>
      <c r="EH90" t="b">
        <f ca="1">AND($BV90,EH$67&gt;=INDEX('Static Data'!$E$3:$X$21,$BW90,1)+0,EH$68&gt;=INDEX('Static Data'!$E$3:$X$21,$BW90,2)+0,EH$69&gt;=INDEX('Static Data'!$E$3:$X$21,$BW90,3)+0,EH$70&gt;=INDEX('Static Data'!$E$3:$X$21,$BW90,4)+0,EH$71&gt;=INDEX('Static Data'!$E$3:$X$21,$BW90,5)+0,EH$72&gt;=INDEX('Static Data'!$E$3:$X$21,$BW90,6)+0,EH$73&gt;=INDEX('Static Data'!$E$3:$X$21,$BW90,7)+0,EH$74&gt;=INDEX('Static Data'!$E$3:$X$21,$BW90,8)+0,EH$75&gt;=INDEX('Static Data'!$E$3:$X$21,$BW90,9)+0,EH$76&gt;=INDEX('Static Data'!$E$3:$X$21,$BW90,10)+0,EH$77&gt;=INDEX('Static Data'!$E$3:$X$21,$BW90,11)+0,EH$78&gt;=INDEX('Static Data'!$E$3:$X$21,$BW90,12)+0,EH$79&gt;=INDEX('Static Data'!$E$3:$X$21,$BW90,13)+0,EH$80&gt;=INDEX('Static Data'!$E$3:$X$21,$BW90,14)+0,EH$81&gt;=INDEX('Static Data'!$E$3:$X$21,$BW90,15)+0,EH$82&gt;=INDEX('Static Data'!$E$3:$X$21,$BW90,16)+0,EH$83&gt;=INDEX('Static Data'!$E$3:$X$21,$BW90,17)+0,EH$84&gt;=INDEX('Static Data'!$E$3:$X$21,$BW90,18)+0,EH$85&gt;=INDEX('Static Data'!$E$3:$X$21,$BW90,19)+0,EH$86&gt;=INDEX('Static Data'!$E$3:$X$21,$BW90,20)+0)</f>
        <v>0</v>
      </c>
      <c r="EI90" t="b">
        <f ca="1">AND($BV90,EI$67&gt;=INDEX('Static Data'!$E$3:$X$21,$BW90,1)+0,EI$68&gt;=INDEX('Static Data'!$E$3:$X$21,$BW90,2)+0,EI$69&gt;=INDEX('Static Data'!$E$3:$X$21,$BW90,3)+0,EI$70&gt;=INDEX('Static Data'!$E$3:$X$21,$BW90,4)+0,EI$71&gt;=INDEX('Static Data'!$E$3:$X$21,$BW90,5)+0,EI$72&gt;=INDEX('Static Data'!$E$3:$X$21,$BW90,6)+0,EI$73&gt;=INDEX('Static Data'!$E$3:$X$21,$BW90,7)+0,EI$74&gt;=INDEX('Static Data'!$E$3:$X$21,$BW90,8)+0,EI$75&gt;=INDEX('Static Data'!$E$3:$X$21,$BW90,9)+0,EI$76&gt;=INDEX('Static Data'!$E$3:$X$21,$BW90,10)+0,EI$77&gt;=INDEX('Static Data'!$E$3:$X$21,$BW90,11)+0,EI$78&gt;=INDEX('Static Data'!$E$3:$X$21,$BW90,12)+0,EI$79&gt;=INDEX('Static Data'!$E$3:$X$21,$BW90,13)+0,EI$80&gt;=INDEX('Static Data'!$E$3:$X$21,$BW90,14)+0,EI$81&gt;=INDEX('Static Data'!$E$3:$X$21,$BW90,15)+0,EI$82&gt;=INDEX('Static Data'!$E$3:$X$21,$BW90,16)+0,EI$83&gt;=INDEX('Static Data'!$E$3:$X$21,$BW90,17)+0,EI$84&gt;=INDEX('Static Data'!$E$3:$X$21,$BW90,18)+0,EI$85&gt;=INDEX('Static Data'!$E$3:$X$21,$BW90,19)+0,EI$86&gt;=INDEX('Static Data'!$E$3:$X$21,$BW90,20)+0)</f>
        <v>0</v>
      </c>
      <c r="EJ90" t="b">
        <f ca="1">AND($BV90,EJ$67&gt;=INDEX('Static Data'!$E$3:$X$21,$BW90,1)+0,EJ$68&gt;=INDEX('Static Data'!$E$3:$X$21,$BW90,2)+0,EJ$69&gt;=INDEX('Static Data'!$E$3:$X$21,$BW90,3)+0,EJ$70&gt;=INDEX('Static Data'!$E$3:$X$21,$BW90,4)+0,EJ$71&gt;=INDEX('Static Data'!$E$3:$X$21,$BW90,5)+0,EJ$72&gt;=INDEX('Static Data'!$E$3:$X$21,$BW90,6)+0,EJ$73&gt;=INDEX('Static Data'!$E$3:$X$21,$BW90,7)+0,EJ$74&gt;=INDEX('Static Data'!$E$3:$X$21,$BW90,8)+0,EJ$75&gt;=INDEX('Static Data'!$E$3:$X$21,$BW90,9)+0,EJ$76&gt;=INDEX('Static Data'!$E$3:$X$21,$BW90,10)+0,EJ$77&gt;=INDEX('Static Data'!$E$3:$X$21,$BW90,11)+0,EJ$78&gt;=INDEX('Static Data'!$E$3:$X$21,$BW90,12)+0,EJ$79&gt;=INDEX('Static Data'!$E$3:$X$21,$BW90,13)+0,EJ$80&gt;=INDEX('Static Data'!$E$3:$X$21,$BW90,14)+0,EJ$81&gt;=INDEX('Static Data'!$E$3:$X$21,$BW90,15)+0,EJ$82&gt;=INDEX('Static Data'!$E$3:$X$21,$BW90,16)+0,EJ$83&gt;=INDEX('Static Data'!$E$3:$X$21,$BW90,17)+0,EJ$84&gt;=INDEX('Static Data'!$E$3:$X$21,$BW90,18)+0,EJ$85&gt;=INDEX('Static Data'!$E$3:$X$21,$BW90,19)+0,EJ$86&gt;=INDEX('Static Data'!$E$3:$X$21,$BW90,20)+0)</f>
        <v>0</v>
      </c>
      <c r="EK90" t="b">
        <f ca="1">AND($BV90,EK$67&gt;=INDEX('Static Data'!$E$3:$X$21,$BW90,1)+0,EK$68&gt;=INDEX('Static Data'!$E$3:$X$21,$BW90,2)+0,EK$69&gt;=INDEX('Static Data'!$E$3:$X$21,$BW90,3)+0,EK$70&gt;=INDEX('Static Data'!$E$3:$X$21,$BW90,4)+0,EK$71&gt;=INDEX('Static Data'!$E$3:$X$21,$BW90,5)+0,EK$72&gt;=INDEX('Static Data'!$E$3:$X$21,$BW90,6)+0,EK$73&gt;=INDEX('Static Data'!$E$3:$X$21,$BW90,7)+0,EK$74&gt;=INDEX('Static Data'!$E$3:$X$21,$BW90,8)+0,EK$75&gt;=INDEX('Static Data'!$E$3:$X$21,$BW90,9)+0,EK$76&gt;=INDEX('Static Data'!$E$3:$X$21,$BW90,10)+0,EK$77&gt;=INDEX('Static Data'!$E$3:$X$21,$BW90,11)+0,EK$78&gt;=INDEX('Static Data'!$E$3:$X$21,$BW90,12)+0,EK$79&gt;=INDEX('Static Data'!$E$3:$X$21,$BW90,13)+0,EK$80&gt;=INDEX('Static Data'!$E$3:$X$21,$BW90,14)+0,EK$81&gt;=INDEX('Static Data'!$E$3:$X$21,$BW90,15)+0,EK$82&gt;=INDEX('Static Data'!$E$3:$X$21,$BW90,16)+0,EK$83&gt;=INDEX('Static Data'!$E$3:$X$21,$BW90,17)+0,EK$84&gt;=INDEX('Static Data'!$E$3:$X$21,$BW90,18)+0,EK$85&gt;=INDEX('Static Data'!$E$3:$X$21,$BW90,19)+0,EK$86&gt;=INDEX('Static Data'!$E$3:$X$21,$BW90,20)+0)</f>
        <v>0</v>
      </c>
      <c r="EL90" t="b">
        <f ca="1">AND($BV90,EL$67&gt;=INDEX('Static Data'!$E$3:$X$21,$BW90,1)+0,EL$68&gt;=INDEX('Static Data'!$E$3:$X$21,$BW90,2)+0,EL$69&gt;=INDEX('Static Data'!$E$3:$X$21,$BW90,3)+0,EL$70&gt;=INDEX('Static Data'!$E$3:$X$21,$BW90,4)+0,EL$71&gt;=INDEX('Static Data'!$E$3:$X$21,$BW90,5)+0,EL$72&gt;=INDEX('Static Data'!$E$3:$X$21,$BW90,6)+0,EL$73&gt;=INDEX('Static Data'!$E$3:$X$21,$BW90,7)+0,EL$74&gt;=INDEX('Static Data'!$E$3:$X$21,$BW90,8)+0,EL$75&gt;=INDEX('Static Data'!$E$3:$X$21,$BW90,9)+0,EL$76&gt;=INDEX('Static Data'!$E$3:$X$21,$BW90,10)+0,EL$77&gt;=INDEX('Static Data'!$E$3:$X$21,$BW90,11)+0,EL$78&gt;=INDEX('Static Data'!$E$3:$X$21,$BW90,12)+0,EL$79&gt;=INDEX('Static Data'!$E$3:$X$21,$BW90,13)+0,EL$80&gt;=INDEX('Static Data'!$E$3:$X$21,$BW90,14)+0,EL$81&gt;=INDEX('Static Data'!$E$3:$X$21,$BW90,15)+0,EL$82&gt;=INDEX('Static Data'!$E$3:$X$21,$BW90,16)+0,EL$83&gt;=INDEX('Static Data'!$E$3:$X$21,$BW90,17)+0,EL$84&gt;=INDEX('Static Data'!$E$3:$X$21,$BW90,18)+0,EL$85&gt;=INDEX('Static Data'!$E$3:$X$21,$BW90,19)+0,EL$86&gt;=INDEX('Static Data'!$E$3:$X$21,$BW90,20)+0)</f>
        <v>0</v>
      </c>
      <c r="EM90" t="b">
        <f ca="1">AND($BV90,EM$67&gt;=INDEX('Static Data'!$E$3:$X$21,$BW90,1)+0,EM$68&gt;=INDEX('Static Data'!$E$3:$X$21,$BW90,2)+0,EM$69&gt;=INDEX('Static Data'!$E$3:$X$21,$BW90,3)+0,EM$70&gt;=INDEX('Static Data'!$E$3:$X$21,$BW90,4)+0,EM$71&gt;=INDEX('Static Data'!$E$3:$X$21,$BW90,5)+0,EM$72&gt;=INDEX('Static Data'!$E$3:$X$21,$BW90,6)+0,EM$73&gt;=INDEX('Static Data'!$E$3:$X$21,$BW90,7)+0,EM$74&gt;=INDEX('Static Data'!$E$3:$X$21,$BW90,8)+0,EM$75&gt;=INDEX('Static Data'!$E$3:$X$21,$BW90,9)+0,EM$76&gt;=INDEX('Static Data'!$E$3:$X$21,$BW90,10)+0,EM$77&gt;=INDEX('Static Data'!$E$3:$X$21,$BW90,11)+0,EM$78&gt;=INDEX('Static Data'!$E$3:$X$21,$BW90,12)+0,EM$79&gt;=INDEX('Static Data'!$E$3:$X$21,$BW90,13)+0,EM$80&gt;=INDEX('Static Data'!$E$3:$X$21,$BW90,14)+0,EM$81&gt;=INDEX('Static Data'!$E$3:$X$21,$BW90,15)+0,EM$82&gt;=INDEX('Static Data'!$E$3:$X$21,$BW90,16)+0,EM$83&gt;=INDEX('Static Data'!$E$3:$X$21,$BW90,17)+0,EM$84&gt;=INDEX('Static Data'!$E$3:$X$21,$BW90,18)+0,EM$85&gt;=INDEX('Static Data'!$E$3:$X$21,$BW90,19)+0,EM$86&gt;=INDEX('Static Data'!$E$3:$X$21,$BW90,20)+0)</f>
        <v>0</v>
      </c>
      <c r="EN90" t="b">
        <f ca="1">AND($BV90,EN$67&gt;=INDEX('Static Data'!$E$3:$X$21,$BW90,1)+0,EN$68&gt;=INDEX('Static Data'!$E$3:$X$21,$BW90,2)+0,EN$69&gt;=INDEX('Static Data'!$E$3:$X$21,$BW90,3)+0,EN$70&gt;=INDEX('Static Data'!$E$3:$X$21,$BW90,4)+0,EN$71&gt;=INDEX('Static Data'!$E$3:$X$21,$BW90,5)+0,EN$72&gt;=INDEX('Static Data'!$E$3:$X$21,$BW90,6)+0,EN$73&gt;=INDEX('Static Data'!$E$3:$X$21,$BW90,7)+0,EN$74&gt;=INDEX('Static Data'!$E$3:$X$21,$BW90,8)+0,EN$75&gt;=INDEX('Static Data'!$E$3:$X$21,$BW90,9)+0,EN$76&gt;=INDEX('Static Data'!$E$3:$X$21,$BW90,10)+0,EN$77&gt;=INDEX('Static Data'!$E$3:$X$21,$BW90,11)+0,EN$78&gt;=INDEX('Static Data'!$E$3:$X$21,$BW90,12)+0,EN$79&gt;=INDEX('Static Data'!$E$3:$X$21,$BW90,13)+0,EN$80&gt;=INDEX('Static Data'!$E$3:$X$21,$BW90,14)+0,EN$81&gt;=INDEX('Static Data'!$E$3:$X$21,$BW90,15)+0,EN$82&gt;=INDEX('Static Data'!$E$3:$X$21,$BW90,16)+0,EN$83&gt;=INDEX('Static Data'!$E$3:$X$21,$BW90,17)+0,EN$84&gt;=INDEX('Static Data'!$E$3:$X$21,$BW90,18)+0,EN$85&gt;=INDEX('Static Data'!$E$3:$X$21,$BW90,19)+0,EN$86&gt;=INDEX('Static Data'!$E$3:$X$21,$BW90,20)+0)</f>
        <v>0</v>
      </c>
      <c r="EO90" t="b">
        <f ca="1">AND($BV90,EO$67&gt;=INDEX('Static Data'!$E$3:$X$21,$BW90,1)+0,EO$68&gt;=INDEX('Static Data'!$E$3:$X$21,$BW90,2)+0,EO$69&gt;=INDEX('Static Data'!$E$3:$X$21,$BW90,3)+0,EO$70&gt;=INDEX('Static Data'!$E$3:$X$21,$BW90,4)+0,EO$71&gt;=INDEX('Static Data'!$E$3:$X$21,$BW90,5)+0,EO$72&gt;=INDEX('Static Data'!$E$3:$X$21,$BW90,6)+0,EO$73&gt;=INDEX('Static Data'!$E$3:$X$21,$BW90,7)+0,EO$74&gt;=INDEX('Static Data'!$E$3:$X$21,$BW90,8)+0,EO$75&gt;=INDEX('Static Data'!$E$3:$X$21,$BW90,9)+0,EO$76&gt;=INDEX('Static Data'!$E$3:$X$21,$BW90,10)+0,EO$77&gt;=INDEX('Static Data'!$E$3:$X$21,$BW90,11)+0,EO$78&gt;=INDEX('Static Data'!$E$3:$X$21,$BW90,12)+0,EO$79&gt;=INDEX('Static Data'!$E$3:$X$21,$BW90,13)+0,EO$80&gt;=INDEX('Static Data'!$E$3:$X$21,$BW90,14)+0,EO$81&gt;=INDEX('Static Data'!$E$3:$X$21,$BW90,15)+0,EO$82&gt;=INDEX('Static Data'!$E$3:$X$21,$BW90,16)+0,EO$83&gt;=INDEX('Static Data'!$E$3:$X$21,$BW90,17)+0,EO$84&gt;=INDEX('Static Data'!$E$3:$X$21,$BW90,18)+0,EO$85&gt;=INDEX('Static Data'!$E$3:$X$21,$BW90,19)+0,EO$86&gt;=INDEX('Static Data'!$E$3:$X$21,$BW90,20)+0)</f>
        <v>0</v>
      </c>
      <c r="EP90" t="b">
        <f ca="1">AND($BV90,EP$67&gt;=INDEX('Static Data'!$E$3:$X$21,$BW90,1)+0,EP$68&gt;=INDEX('Static Data'!$E$3:$X$21,$BW90,2)+0,EP$69&gt;=INDEX('Static Data'!$E$3:$X$21,$BW90,3)+0,EP$70&gt;=INDEX('Static Data'!$E$3:$X$21,$BW90,4)+0,EP$71&gt;=INDEX('Static Data'!$E$3:$X$21,$BW90,5)+0,EP$72&gt;=INDEX('Static Data'!$E$3:$X$21,$BW90,6)+0,EP$73&gt;=INDEX('Static Data'!$E$3:$X$21,$BW90,7)+0,EP$74&gt;=INDEX('Static Data'!$E$3:$X$21,$BW90,8)+0,EP$75&gt;=INDEX('Static Data'!$E$3:$X$21,$BW90,9)+0,EP$76&gt;=INDEX('Static Data'!$E$3:$X$21,$BW90,10)+0,EP$77&gt;=INDEX('Static Data'!$E$3:$X$21,$BW90,11)+0,EP$78&gt;=INDEX('Static Data'!$E$3:$X$21,$BW90,12)+0,EP$79&gt;=INDEX('Static Data'!$E$3:$X$21,$BW90,13)+0,EP$80&gt;=INDEX('Static Data'!$E$3:$X$21,$BW90,14)+0,EP$81&gt;=INDEX('Static Data'!$E$3:$X$21,$BW90,15)+0,EP$82&gt;=INDEX('Static Data'!$E$3:$X$21,$BW90,16)+0,EP$83&gt;=INDEX('Static Data'!$E$3:$X$21,$BW90,17)+0,EP$84&gt;=INDEX('Static Data'!$E$3:$X$21,$BW90,18)+0,EP$85&gt;=INDEX('Static Data'!$E$3:$X$21,$BW90,19)+0,EP$86&gt;=INDEX('Static Data'!$E$3:$X$21,$BW90,20)+0)</f>
        <v>0</v>
      </c>
      <c r="EQ90" t="b">
        <f ca="1">AND($BV90,EQ$67&gt;=INDEX('Static Data'!$E$3:$X$21,$BW90,1)+0,EQ$68&gt;=INDEX('Static Data'!$E$3:$X$21,$BW90,2)+0,EQ$69&gt;=INDEX('Static Data'!$E$3:$X$21,$BW90,3)+0,EQ$70&gt;=INDEX('Static Data'!$E$3:$X$21,$BW90,4)+0,EQ$71&gt;=INDEX('Static Data'!$E$3:$X$21,$BW90,5)+0,EQ$72&gt;=INDEX('Static Data'!$E$3:$X$21,$BW90,6)+0,EQ$73&gt;=INDEX('Static Data'!$E$3:$X$21,$BW90,7)+0,EQ$74&gt;=INDEX('Static Data'!$E$3:$X$21,$BW90,8)+0,EQ$75&gt;=INDEX('Static Data'!$E$3:$X$21,$BW90,9)+0,EQ$76&gt;=INDEX('Static Data'!$E$3:$X$21,$BW90,10)+0,EQ$77&gt;=INDEX('Static Data'!$E$3:$X$21,$BW90,11)+0,EQ$78&gt;=INDEX('Static Data'!$E$3:$X$21,$BW90,12)+0,EQ$79&gt;=INDEX('Static Data'!$E$3:$X$21,$BW90,13)+0,EQ$80&gt;=INDEX('Static Data'!$E$3:$X$21,$BW90,14)+0,EQ$81&gt;=INDEX('Static Data'!$E$3:$X$21,$BW90,15)+0,EQ$82&gt;=INDEX('Static Data'!$E$3:$X$21,$BW90,16)+0,EQ$83&gt;=INDEX('Static Data'!$E$3:$X$21,$BW90,17)+0,EQ$84&gt;=INDEX('Static Data'!$E$3:$X$21,$BW90,18)+0,EQ$85&gt;=INDEX('Static Data'!$E$3:$X$21,$BW90,19)+0,EQ$86&gt;=INDEX('Static Data'!$E$3:$X$21,$BW90,20)+0)</f>
        <v>0</v>
      </c>
      <c r="ER90" t="b">
        <f ca="1">AND($BV90,ER$67&gt;=INDEX('Static Data'!$E$3:$X$21,$BW90,1)+0,ER$68&gt;=INDEX('Static Data'!$E$3:$X$21,$BW90,2)+0,ER$69&gt;=INDEX('Static Data'!$E$3:$X$21,$BW90,3)+0,ER$70&gt;=INDEX('Static Data'!$E$3:$X$21,$BW90,4)+0,ER$71&gt;=INDEX('Static Data'!$E$3:$X$21,$BW90,5)+0,ER$72&gt;=INDEX('Static Data'!$E$3:$X$21,$BW90,6)+0,ER$73&gt;=INDEX('Static Data'!$E$3:$X$21,$BW90,7)+0,ER$74&gt;=INDEX('Static Data'!$E$3:$X$21,$BW90,8)+0,ER$75&gt;=INDEX('Static Data'!$E$3:$X$21,$BW90,9)+0,ER$76&gt;=INDEX('Static Data'!$E$3:$X$21,$BW90,10)+0,ER$77&gt;=INDEX('Static Data'!$E$3:$X$21,$BW90,11)+0,ER$78&gt;=INDEX('Static Data'!$E$3:$X$21,$BW90,12)+0,ER$79&gt;=INDEX('Static Data'!$E$3:$X$21,$BW90,13)+0,ER$80&gt;=INDEX('Static Data'!$E$3:$X$21,$BW90,14)+0,ER$81&gt;=INDEX('Static Data'!$E$3:$X$21,$BW90,15)+0,ER$82&gt;=INDEX('Static Data'!$E$3:$X$21,$BW90,16)+0,ER$83&gt;=INDEX('Static Data'!$E$3:$X$21,$BW90,17)+0,ER$84&gt;=INDEX('Static Data'!$E$3:$X$21,$BW90,18)+0,ER$85&gt;=INDEX('Static Data'!$E$3:$X$21,$BW90,19)+0,ER$86&gt;=INDEX('Static Data'!$E$3:$X$21,$BW90,20)+0)</f>
        <v>0</v>
      </c>
      <c r="ES90" t="b">
        <f ca="1">AND($BV90,ES$67&gt;=INDEX('Static Data'!$E$3:$X$21,$BW90,1)+0,ES$68&gt;=INDEX('Static Data'!$E$3:$X$21,$BW90,2)+0,ES$69&gt;=INDEX('Static Data'!$E$3:$X$21,$BW90,3)+0,ES$70&gt;=INDEX('Static Data'!$E$3:$X$21,$BW90,4)+0,ES$71&gt;=INDEX('Static Data'!$E$3:$X$21,$BW90,5)+0,ES$72&gt;=INDEX('Static Data'!$E$3:$X$21,$BW90,6)+0,ES$73&gt;=INDEX('Static Data'!$E$3:$X$21,$BW90,7)+0,ES$74&gt;=INDEX('Static Data'!$E$3:$X$21,$BW90,8)+0,ES$75&gt;=INDEX('Static Data'!$E$3:$X$21,$BW90,9)+0,ES$76&gt;=INDEX('Static Data'!$E$3:$X$21,$BW90,10)+0,ES$77&gt;=INDEX('Static Data'!$E$3:$X$21,$BW90,11)+0,ES$78&gt;=INDEX('Static Data'!$E$3:$X$21,$BW90,12)+0,ES$79&gt;=INDEX('Static Data'!$E$3:$X$21,$BW90,13)+0,ES$80&gt;=INDEX('Static Data'!$E$3:$X$21,$BW90,14)+0,ES$81&gt;=INDEX('Static Data'!$E$3:$X$21,$BW90,15)+0,ES$82&gt;=INDEX('Static Data'!$E$3:$X$21,$BW90,16)+0,ES$83&gt;=INDEX('Static Data'!$E$3:$X$21,$BW90,17)+0,ES$84&gt;=INDEX('Static Data'!$E$3:$X$21,$BW90,18)+0,ES$85&gt;=INDEX('Static Data'!$E$3:$X$21,$BW90,19)+0,ES$86&gt;=INDEX('Static Data'!$E$3:$X$21,$BW90,20)+0)</f>
        <v>0</v>
      </c>
      <c r="ET90" t="b">
        <f ca="1">AND($BV90,ET$67&gt;=INDEX('Static Data'!$E$3:$X$21,$BW90,1)+0,ET$68&gt;=INDEX('Static Data'!$E$3:$X$21,$BW90,2)+0,ET$69&gt;=INDEX('Static Data'!$E$3:$X$21,$BW90,3)+0,ET$70&gt;=INDEX('Static Data'!$E$3:$X$21,$BW90,4)+0,ET$71&gt;=INDEX('Static Data'!$E$3:$X$21,$BW90,5)+0,ET$72&gt;=INDEX('Static Data'!$E$3:$X$21,$BW90,6)+0,ET$73&gt;=INDEX('Static Data'!$E$3:$X$21,$BW90,7)+0,ET$74&gt;=INDEX('Static Data'!$E$3:$X$21,$BW90,8)+0,ET$75&gt;=INDEX('Static Data'!$E$3:$X$21,$BW90,9)+0,ET$76&gt;=INDEX('Static Data'!$E$3:$X$21,$BW90,10)+0,ET$77&gt;=INDEX('Static Data'!$E$3:$X$21,$BW90,11)+0,ET$78&gt;=INDEX('Static Data'!$E$3:$X$21,$BW90,12)+0,ET$79&gt;=INDEX('Static Data'!$E$3:$X$21,$BW90,13)+0,ET$80&gt;=INDEX('Static Data'!$E$3:$X$21,$BW90,14)+0,ET$81&gt;=INDEX('Static Data'!$E$3:$X$21,$BW90,15)+0,ET$82&gt;=INDEX('Static Data'!$E$3:$X$21,$BW90,16)+0,ET$83&gt;=INDEX('Static Data'!$E$3:$X$21,$BW90,17)+0,ET$84&gt;=INDEX('Static Data'!$E$3:$X$21,$BW90,18)+0,ET$85&gt;=INDEX('Static Data'!$E$3:$X$21,$BW90,19)+0,ET$86&gt;=INDEX('Static Data'!$E$3:$X$21,$BW90,20)+0)</f>
        <v>0</v>
      </c>
      <c r="EU90" t="b">
        <f ca="1">AND($BV90,EU$67&gt;=INDEX('Static Data'!$E$3:$X$21,$BW90,1)+0,EU$68&gt;=INDEX('Static Data'!$E$3:$X$21,$BW90,2)+0,EU$69&gt;=INDEX('Static Data'!$E$3:$X$21,$BW90,3)+0,EU$70&gt;=INDEX('Static Data'!$E$3:$X$21,$BW90,4)+0,EU$71&gt;=INDEX('Static Data'!$E$3:$X$21,$BW90,5)+0,EU$72&gt;=INDEX('Static Data'!$E$3:$X$21,$BW90,6)+0,EU$73&gt;=INDEX('Static Data'!$E$3:$X$21,$BW90,7)+0,EU$74&gt;=INDEX('Static Data'!$E$3:$X$21,$BW90,8)+0,EU$75&gt;=INDEX('Static Data'!$E$3:$X$21,$BW90,9)+0,EU$76&gt;=INDEX('Static Data'!$E$3:$X$21,$BW90,10)+0,EU$77&gt;=INDEX('Static Data'!$E$3:$X$21,$BW90,11)+0,EU$78&gt;=INDEX('Static Data'!$E$3:$X$21,$BW90,12)+0,EU$79&gt;=INDEX('Static Data'!$E$3:$X$21,$BW90,13)+0,EU$80&gt;=INDEX('Static Data'!$E$3:$X$21,$BW90,14)+0,EU$81&gt;=INDEX('Static Data'!$E$3:$X$21,$BW90,15)+0,EU$82&gt;=INDEX('Static Data'!$E$3:$X$21,$BW90,16)+0,EU$83&gt;=INDEX('Static Data'!$E$3:$X$21,$BW90,17)+0,EU$84&gt;=INDEX('Static Data'!$E$3:$X$21,$BW90,18)+0,EU$85&gt;=INDEX('Static Data'!$E$3:$X$21,$BW90,19)+0,EU$86&gt;=INDEX('Static Data'!$E$3:$X$21,$BW90,20)+0)</f>
        <v>0</v>
      </c>
      <c r="EV90" t="b">
        <f ca="1">AND($BV90,EV$67&gt;=INDEX('Static Data'!$E$3:$X$21,$BW90,1)+0,EV$68&gt;=INDEX('Static Data'!$E$3:$X$21,$BW90,2)+0,EV$69&gt;=INDEX('Static Data'!$E$3:$X$21,$BW90,3)+0,EV$70&gt;=INDEX('Static Data'!$E$3:$X$21,$BW90,4)+0,EV$71&gt;=INDEX('Static Data'!$E$3:$X$21,$BW90,5)+0,EV$72&gt;=INDEX('Static Data'!$E$3:$X$21,$BW90,6)+0,EV$73&gt;=INDEX('Static Data'!$E$3:$X$21,$BW90,7)+0,EV$74&gt;=INDEX('Static Data'!$E$3:$X$21,$BW90,8)+0,EV$75&gt;=INDEX('Static Data'!$E$3:$X$21,$BW90,9)+0,EV$76&gt;=INDEX('Static Data'!$E$3:$X$21,$BW90,10)+0,EV$77&gt;=INDEX('Static Data'!$E$3:$X$21,$BW90,11)+0,EV$78&gt;=INDEX('Static Data'!$E$3:$X$21,$BW90,12)+0,EV$79&gt;=INDEX('Static Data'!$E$3:$X$21,$BW90,13)+0,EV$80&gt;=INDEX('Static Data'!$E$3:$X$21,$BW90,14)+0,EV$81&gt;=INDEX('Static Data'!$E$3:$X$21,$BW90,15)+0,EV$82&gt;=INDEX('Static Data'!$E$3:$X$21,$BW90,16)+0,EV$83&gt;=INDEX('Static Data'!$E$3:$X$21,$BW90,17)+0,EV$84&gt;=INDEX('Static Data'!$E$3:$X$21,$BW90,18)+0,EV$85&gt;=INDEX('Static Data'!$E$3:$X$21,$BW90,19)+0,EV$86&gt;=INDEX('Static Data'!$E$3:$X$21,$BW90,20)+0)</f>
        <v>0</v>
      </c>
      <c r="EW90" t="b">
        <f ca="1">AND($BV90,EW$67&gt;=INDEX('Static Data'!$E$3:$X$21,$BW90,1)+0,EW$68&gt;=INDEX('Static Data'!$E$3:$X$21,$BW90,2)+0,EW$69&gt;=INDEX('Static Data'!$E$3:$X$21,$BW90,3)+0,EW$70&gt;=INDEX('Static Data'!$E$3:$X$21,$BW90,4)+0,EW$71&gt;=INDEX('Static Data'!$E$3:$X$21,$BW90,5)+0,EW$72&gt;=INDEX('Static Data'!$E$3:$X$21,$BW90,6)+0,EW$73&gt;=INDEX('Static Data'!$E$3:$X$21,$BW90,7)+0,EW$74&gt;=INDEX('Static Data'!$E$3:$X$21,$BW90,8)+0,EW$75&gt;=INDEX('Static Data'!$E$3:$X$21,$BW90,9)+0,EW$76&gt;=INDEX('Static Data'!$E$3:$X$21,$BW90,10)+0,EW$77&gt;=INDEX('Static Data'!$E$3:$X$21,$BW90,11)+0,EW$78&gt;=INDEX('Static Data'!$E$3:$X$21,$BW90,12)+0,EW$79&gt;=INDEX('Static Data'!$E$3:$X$21,$BW90,13)+0,EW$80&gt;=INDEX('Static Data'!$E$3:$X$21,$BW90,14)+0,EW$81&gt;=INDEX('Static Data'!$E$3:$X$21,$BW90,15)+0,EW$82&gt;=INDEX('Static Data'!$E$3:$X$21,$BW90,16)+0,EW$83&gt;=INDEX('Static Data'!$E$3:$X$21,$BW90,17)+0,EW$84&gt;=INDEX('Static Data'!$E$3:$X$21,$BW90,18)+0,EW$85&gt;=INDEX('Static Data'!$E$3:$X$21,$BW90,19)+0,EW$86&gt;=INDEX('Static Data'!$E$3:$X$21,$BW90,20)+0)</f>
        <v>0</v>
      </c>
      <c r="EX90" t="b">
        <f ca="1">AND($BV90,EX$67&gt;=INDEX('Static Data'!$E$3:$X$21,$BW90,1)+0,EX$68&gt;=INDEX('Static Data'!$E$3:$X$21,$BW90,2)+0,EX$69&gt;=INDEX('Static Data'!$E$3:$X$21,$BW90,3)+0,EX$70&gt;=INDEX('Static Data'!$E$3:$X$21,$BW90,4)+0,EX$71&gt;=INDEX('Static Data'!$E$3:$X$21,$BW90,5)+0,EX$72&gt;=INDEX('Static Data'!$E$3:$X$21,$BW90,6)+0,EX$73&gt;=INDEX('Static Data'!$E$3:$X$21,$BW90,7)+0,EX$74&gt;=INDEX('Static Data'!$E$3:$X$21,$BW90,8)+0,EX$75&gt;=INDEX('Static Data'!$E$3:$X$21,$BW90,9)+0,EX$76&gt;=INDEX('Static Data'!$E$3:$X$21,$BW90,10)+0,EX$77&gt;=INDEX('Static Data'!$E$3:$X$21,$BW90,11)+0,EX$78&gt;=INDEX('Static Data'!$E$3:$X$21,$BW90,12)+0,EX$79&gt;=INDEX('Static Data'!$E$3:$X$21,$BW90,13)+0,EX$80&gt;=INDEX('Static Data'!$E$3:$X$21,$BW90,14)+0,EX$81&gt;=INDEX('Static Data'!$E$3:$X$21,$BW90,15)+0,EX$82&gt;=INDEX('Static Data'!$E$3:$X$21,$BW90,16)+0,EX$83&gt;=INDEX('Static Data'!$E$3:$X$21,$BW90,17)+0,EX$84&gt;=INDEX('Static Data'!$E$3:$X$21,$BW90,18)+0,EX$85&gt;=INDEX('Static Data'!$E$3:$X$21,$BW90,19)+0,EX$86&gt;=INDEX('Static Data'!$E$3:$X$21,$BW90,20)+0)</f>
        <v>0</v>
      </c>
      <c r="EY90" t="b">
        <f ca="1">AND($BV90,EY$67&gt;=INDEX('Static Data'!$E$3:$X$21,$BW90,1)+0,EY$68&gt;=INDEX('Static Data'!$E$3:$X$21,$BW90,2)+0,EY$69&gt;=INDEX('Static Data'!$E$3:$X$21,$BW90,3)+0,EY$70&gt;=INDEX('Static Data'!$E$3:$X$21,$BW90,4)+0,EY$71&gt;=INDEX('Static Data'!$E$3:$X$21,$BW90,5)+0,EY$72&gt;=INDEX('Static Data'!$E$3:$X$21,$BW90,6)+0,EY$73&gt;=INDEX('Static Data'!$E$3:$X$21,$BW90,7)+0,EY$74&gt;=INDEX('Static Data'!$E$3:$X$21,$BW90,8)+0,EY$75&gt;=INDEX('Static Data'!$E$3:$X$21,$BW90,9)+0,EY$76&gt;=INDEX('Static Data'!$E$3:$X$21,$BW90,10)+0,EY$77&gt;=INDEX('Static Data'!$E$3:$X$21,$BW90,11)+0,EY$78&gt;=INDEX('Static Data'!$E$3:$X$21,$BW90,12)+0,EY$79&gt;=INDEX('Static Data'!$E$3:$X$21,$BW90,13)+0,EY$80&gt;=INDEX('Static Data'!$E$3:$X$21,$BW90,14)+0,EY$81&gt;=INDEX('Static Data'!$E$3:$X$21,$BW90,15)+0,EY$82&gt;=INDEX('Static Data'!$E$3:$X$21,$BW90,16)+0,EY$83&gt;=INDEX('Static Data'!$E$3:$X$21,$BW90,17)+0,EY$84&gt;=INDEX('Static Data'!$E$3:$X$21,$BW90,18)+0,EY$85&gt;=INDEX('Static Data'!$E$3:$X$21,$BW90,19)+0,EY$86&gt;=INDEX('Static Data'!$E$3:$X$21,$BW90,20)+0)</f>
        <v>0</v>
      </c>
      <c r="EZ90" t="b">
        <f ca="1">AND($BV90,EZ$67&gt;=INDEX('Static Data'!$E$3:$X$21,$BW90,1)+0,EZ$68&gt;=INDEX('Static Data'!$E$3:$X$21,$BW90,2)+0,EZ$69&gt;=INDEX('Static Data'!$E$3:$X$21,$BW90,3)+0,EZ$70&gt;=INDEX('Static Data'!$E$3:$X$21,$BW90,4)+0,EZ$71&gt;=INDEX('Static Data'!$E$3:$X$21,$BW90,5)+0,EZ$72&gt;=INDEX('Static Data'!$E$3:$X$21,$BW90,6)+0,EZ$73&gt;=INDEX('Static Data'!$E$3:$X$21,$BW90,7)+0,EZ$74&gt;=INDEX('Static Data'!$E$3:$X$21,$BW90,8)+0,EZ$75&gt;=INDEX('Static Data'!$E$3:$X$21,$BW90,9)+0,EZ$76&gt;=INDEX('Static Data'!$E$3:$X$21,$BW90,10)+0,EZ$77&gt;=INDEX('Static Data'!$E$3:$X$21,$BW90,11)+0,EZ$78&gt;=INDEX('Static Data'!$E$3:$X$21,$BW90,12)+0,EZ$79&gt;=INDEX('Static Data'!$E$3:$X$21,$BW90,13)+0,EZ$80&gt;=INDEX('Static Data'!$E$3:$X$21,$BW90,14)+0,EZ$81&gt;=INDEX('Static Data'!$E$3:$X$21,$BW90,15)+0,EZ$82&gt;=INDEX('Static Data'!$E$3:$X$21,$BW90,16)+0,EZ$83&gt;=INDEX('Static Data'!$E$3:$X$21,$BW90,17)+0,EZ$84&gt;=INDEX('Static Data'!$E$3:$X$21,$BW90,18)+0,EZ$85&gt;=INDEX('Static Data'!$E$3:$X$21,$BW90,19)+0,EZ$86&gt;=INDEX('Static Data'!$E$3:$X$21,$BW90,20)+0)</f>
        <v>0</v>
      </c>
      <c r="FA90" t="b">
        <f ca="1">AND($BV90,FA$67&gt;=INDEX('Static Data'!$E$3:$X$21,$BW90,1)+0,FA$68&gt;=INDEX('Static Data'!$E$3:$X$21,$BW90,2)+0,FA$69&gt;=INDEX('Static Data'!$E$3:$X$21,$BW90,3)+0,FA$70&gt;=INDEX('Static Data'!$E$3:$X$21,$BW90,4)+0,FA$71&gt;=INDEX('Static Data'!$E$3:$X$21,$BW90,5)+0,FA$72&gt;=INDEX('Static Data'!$E$3:$X$21,$BW90,6)+0,FA$73&gt;=INDEX('Static Data'!$E$3:$X$21,$BW90,7)+0,FA$74&gt;=INDEX('Static Data'!$E$3:$X$21,$BW90,8)+0,FA$75&gt;=INDEX('Static Data'!$E$3:$X$21,$BW90,9)+0,FA$76&gt;=INDEX('Static Data'!$E$3:$X$21,$BW90,10)+0,FA$77&gt;=INDEX('Static Data'!$E$3:$X$21,$BW90,11)+0,FA$78&gt;=INDEX('Static Data'!$E$3:$X$21,$BW90,12)+0,FA$79&gt;=INDEX('Static Data'!$E$3:$X$21,$BW90,13)+0,FA$80&gt;=INDEX('Static Data'!$E$3:$X$21,$BW90,14)+0,FA$81&gt;=INDEX('Static Data'!$E$3:$X$21,$BW90,15)+0,FA$82&gt;=INDEX('Static Data'!$E$3:$X$21,$BW90,16)+0,FA$83&gt;=INDEX('Static Data'!$E$3:$X$21,$BW90,17)+0,FA$84&gt;=INDEX('Static Data'!$E$3:$X$21,$BW90,18)+0,FA$85&gt;=INDEX('Static Data'!$E$3:$X$21,$BW90,19)+0,FA$86&gt;=INDEX('Static Data'!$E$3:$X$21,$BW90,20)+0)</f>
        <v>0</v>
      </c>
      <c r="FB90" t="b">
        <f ca="1">AND($BV90,FB$67&gt;=INDEX('Static Data'!$E$3:$X$21,$BW90,1)+0,FB$68&gt;=INDEX('Static Data'!$E$3:$X$21,$BW90,2)+0,FB$69&gt;=INDEX('Static Data'!$E$3:$X$21,$BW90,3)+0,FB$70&gt;=INDEX('Static Data'!$E$3:$X$21,$BW90,4)+0,FB$71&gt;=INDEX('Static Data'!$E$3:$X$21,$BW90,5)+0,FB$72&gt;=INDEX('Static Data'!$E$3:$X$21,$BW90,6)+0,FB$73&gt;=INDEX('Static Data'!$E$3:$X$21,$BW90,7)+0,FB$74&gt;=INDEX('Static Data'!$E$3:$X$21,$BW90,8)+0,FB$75&gt;=INDEX('Static Data'!$E$3:$X$21,$BW90,9)+0,FB$76&gt;=INDEX('Static Data'!$E$3:$X$21,$BW90,10)+0,FB$77&gt;=INDEX('Static Data'!$E$3:$X$21,$BW90,11)+0,FB$78&gt;=INDEX('Static Data'!$E$3:$X$21,$BW90,12)+0,FB$79&gt;=INDEX('Static Data'!$E$3:$X$21,$BW90,13)+0,FB$80&gt;=INDEX('Static Data'!$E$3:$X$21,$BW90,14)+0,FB$81&gt;=INDEX('Static Data'!$E$3:$X$21,$BW90,15)+0,FB$82&gt;=INDEX('Static Data'!$E$3:$X$21,$BW90,16)+0,FB$83&gt;=INDEX('Static Data'!$E$3:$X$21,$BW90,17)+0,FB$84&gt;=INDEX('Static Data'!$E$3:$X$21,$BW90,18)+0,FB$85&gt;=INDEX('Static Data'!$E$3:$X$21,$BW90,19)+0,FB$86&gt;=INDEX('Static Data'!$E$3:$X$21,$BW90,20)+0)</f>
        <v>0</v>
      </c>
      <c r="FC90" t="b">
        <f ca="1">AND($BV90,FC$67&gt;=INDEX('Static Data'!$E$3:$X$21,$BW90,1)+0,FC$68&gt;=INDEX('Static Data'!$E$3:$X$21,$BW90,2)+0,FC$69&gt;=INDEX('Static Data'!$E$3:$X$21,$BW90,3)+0,FC$70&gt;=INDEX('Static Data'!$E$3:$X$21,$BW90,4)+0,FC$71&gt;=INDEX('Static Data'!$E$3:$X$21,$BW90,5)+0,FC$72&gt;=INDEX('Static Data'!$E$3:$X$21,$BW90,6)+0,FC$73&gt;=INDEX('Static Data'!$E$3:$X$21,$BW90,7)+0,FC$74&gt;=INDEX('Static Data'!$E$3:$X$21,$BW90,8)+0,FC$75&gt;=INDEX('Static Data'!$E$3:$X$21,$BW90,9)+0,FC$76&gt;=INDEX('Static Data'!$E$3:$X$21,$BW90,10)+0,FC$77&gt;=INDEX('Static Data'!$E$3:$X$21,$BW90,11)+0,FC$78&gt;=INDEX('Static Data'!$E$3:$X$21,$BW90,12)+0,FC$79&gt;=INDEX('Static Data'!$E$3:$X$21,$BW90,13)+0,FC$80&gt;=INDEX('Static Data'!$E$3:$X$21,$BW90,14)+0,FC$81&gt;=INDEX('Static Data'!$E$3:$X$21,$BW90,15)+0,FC$82&gt;=INDEX('Static Data'!$E$3:$X$21,$BW90,16)+0,FC$83&gt;=INDEX('Static Data'!$E$3:$X$21,$BW90,17)+0,FC$84&gt;=INDEX('Static Data'!$E$3:$X$21,$BW90,18)+0,FC$85&gt;=INDEX('Static Data'!$E$3:$X$21,$BW90,19)+0,FC$86&gt;=INDEX('Static Data'!$E$3:$X$21,$BW90,20)+0)</f>
        <v>0</v>
      </c>
      <c r="FD90" t="b">
        <f ca="1">AND($BV90,FD$67&gt;=INDEX('Static Data'!$E$3:$X$21,$BW90,1)+0,FD$68&gt;=INDEX('Static Data'!$E$3:$X$21,$BW90,2)+0,FD$69&gt;=INDEX('Static Data'!$E$3:$X$21,$BW90,3)+0,FD$70&gt;=INDEX('Static Data'!$E$3:$X$21,$BW90,4)+0,FD$71&gt;=INDEX('Static Data'!$E$3:$X$21,$BW90,5)+0,FD$72&gt;=INDEX('Static Data'!$E$3:$X$21,$BW90,6)+0,FD$73&gt;=INDEX('Static Data'!$E$3:$X$21,$BW90,7)+0,FD$74&gt;=INDEX('Static Data'!$E$3:$X$21,$BW90,8)+0,FD$75&gt;=INDEX('Static Data'!$E$3:$X$21,$BW90,9)+0,FD$76&gt;=INDEX('Static Data'!$E$3:$X$21,$BW90,10)+0,FD$77&gt;=INDEX('Static Data'!$E$3:$X$21,$BW90,11)+0,FD$78&gt;=INDEX('Static Data'!$E$3:$X$21,$BW90,12)+0,FD$79&gt;=INDEX('Static Data'!$E$3:$X$21,$BW90,13)+0,FD$80&gt;=INDEX('Static Data'!$E$3:$X$21,$BW90,14)+0,FD$81&gt;=INDEX('Static Data'!$E$3:$X$21,$BW90,15)+0,FD$82&gt;=INDEX('Static Data'!$E$3:$X$21,$BW90,16)+0,FD$83&gt;=INDEX('Static Data'!$E$3:$X$21,$BW90,17)+0,FD$84&gt;=INDEX('Static Data'!$E$3:$X$21,$BW90,18)+0,FD$85&gt;=INDEX('Static Data'!$E$3:$X$21,$BW90,19)+0,FD$86&gt;=INDEX('Static Data'!$E$3:$X$21,$BW90,20)+0)</f>
        <v>0</v>
      </c>
      <c r="FE90" t="b">
        <f ca="1">AND($BV90,FE$67&gt;=INDEX('Static Data'!$E$3:$X$21,$BW90,1)+0,FE$68&gt;=INDEX('Static Data'!$E$3:$X$21,$BW90,2)+0,FE$69&gt;=INDEX('Static Data'!$E$3:$X$21,$BW90,3)+0,FE$70&gt;=INDEX('Static Data'!$E$3:$X$21,$BW90,4)+0,FE$71&gt;=INDEX('Static Data'!$E$3:$X$21,$BW90,5)+0,FE$72&gt;=INDEX('Static Data'!$E$3:$X$21,$BW90,6)+0,FE$73&gt;=INDEX('Static Data'!$E$3:$X$21,$BW90,7)+0,FE$74&gt;=INDEX('Static Data'!$E$3:$X$21,$BW90,8)+0,FE$75&gt;=INDEX('Static Data'!$E$3:$X$21,$BW90,9)+0,FE$76&gt;=INDEX('Static Data'!$E$3:$X$21,$BW90,10)+0,FE$77&gt;=INDEX('Static Data'!$E$3:$X$21,$BW90,11)+0,FE$78&gt;=INDEX('Static Data'!$E$3:$X$21,$BW90,12)+0,FE$79&gt;=INDEX('Static Data'!$E$3:$X$21,$BW90,13)+0,FE$80&gt;=INDEX('Static Data'!$E$3:$X$21,$BW90,14)+0,FE$81&gt;=INDEX('Static Data'!$E$3:$X$21,$BW90,15)+0,FE$82&gt;=INDEX('Static Data'!$E$3:$X$21,$BW90,16)+0,FE$83&gt;=INDEX('Static Data'!$E$3:$X$21,$BW90,17)+0,FE$84&gt;=INDEX('Static Data'!$E$3:$X$21,$BW90,18)+0,FE$85&gt;=INDEX('Static Data'!$E$3:$X$21,$BW90,19)+0,FE$86&gt;=INDEX('Static Data'!$E$3:$X$21,$BW90,20)+0)</f>
        <v>0</v>
      </c>
      <c r="FF90" t="b">
        <f ca="1">AND($BV90,FF$67&gt;=INDEX('Static Data'!$E$3:$X$21,$BW90,1)+0,FF$68&gt;=INDEX('Static Data'!$E$3:$X$21,$BW90,2)+0,FF$69&gt;=INDEX('Static Data'!$E$3:$X$21,$BW90,3)+0,FF$70&gt;=INDEX('Static Data'!$E$3:$X$21,$BW90,4)+0,FF$71&gt;=INDEX('Static Data'!$E$3:$X$21,$BW90,5)+0,FF$72&gt;=INDEX('Static Data'!$E$3:$X$21,$BW90,6)+0,FF$73&gt;=INDEX('Static Data'!$E$3:$X$21,$BW90,7)+0,FF$74&gt;=INDEX('Static Data'!$E$3:$X$21,$BW90,8)+0,FF$75&gt;=INDEX('Static Data'!$E$3:$X$21,$BW90,9)+0,FF$76&gt;=INDEX('Static Data'!$E$3:$X$21,$BW90,10)+0,FF$77&gt;=INDEX('Static Data'!$E$3:$X$21,$BW90,11)+0,FF$78&gt;=INDEX('Static Data'!$E$3:$X$21,$BW90,12)+0,FF$79&gt;=INDEX('Static Data'!$E$3:$X$21,$BW90,13)+0,FF$80&gt;=INDEX('Static Data'!$E$3:$X$21,$BW90,14)+0,FF$81&gt;=INDEX('Static Data'!$E$3:$X$21,$BW90,15)+0,FF$82&gt;=INDEX('Static Data'!$E$3:$X$21,$BW90,16)+0,FF$83&gt;=INDEX('Static Data'!$E$3:$X$21,$BW90,17)+0,FF$84&gt;=INDEX('Static Data'!$E$3:$X$21,$BW90,18)+0,FF$85&gt;=INDEX('Static Data'!$E$3:$X$21,$BW90,19)+0,FF$86&gt;=INDEX('Static Data'!$E$3:$X$21,$BW90,20)+0)</f>
        <v>0</v>
      </c>
      <c r="FG90" t="b">
        <f ca="1">AND($BV90,FG$67&gt;=INDEX('Static Data'!$E$3:$X$21,$BW90,1)+0,FG$68&gt;=INDEX('Static Data'!$E$3:$X$21,$BW90,2)+0,FG$69&gt;=INDEX('Static Data'!$E$3:$X$21,$BW90,3)+0,FG$70&gt;=INDEX('Static Data'!$E$3:$X$21,$BW90,4)+0,FG$71&gt;=INDEX('Static Data'!$E$3:$X$21,$BW90,5)+0,FG$72&gt;=INDEX('Static Data'!$E$3:$X$21,$BW90,6)+0,FG$73&gt;=INDEX('Static Data'!$E$3:$X$21,$BW90,7)+0,FG$74&gt;=INDEX('Static Data'!$E$3:$X$21,$BW90,8)+0,FG$75&gt;=INDEX('Static Data'!$E$3:$X$21,$BW90,9)+0,FG$76&gt;=INDEX('Static Data'!$E$3:$X$21,$BW90,10)+0,FG$77&gt;=INDEX('Static Data'!$E$3:$X$21,$BW90,11)+0,FG$78&gt;=INDEX('Static Data'!$E$3:$X$21,$BW90,12)+0,FG$79&gt;=INDEX('Static Data'!$E$3:$X$21,$BW90,13)+0,FG$80&gt;=INDEX('Static Data'!$E$3:$X$21,$BW90,14)+0,FG$81&gt;=INDEX('Static Data'!$E$3:$X$21,$BW90,15)+0,FG$82&gt;=INDEX('Static Data'!$E$3:$X$21,$BW90,16)+0,FG$83&gt;=INDEX('Static Data'!$E$3:$X$21,$BW90,17)+0,FG$84&gt;=INDEX('Static Data'!$E$3:$X$21,$BW90,18)+0,FG$85&gt;=INDEX('Static Data'!$E$3:$X$21,$BW90,19)+0,FG$86&gt;=INDEX('Static Data'!$E$3:$X$21,$BW90,20)+0)</f>
        <v>0</v>
      </c>
      <c r="FH90" t="b">
        <f ca="1">AND($BV90,FH$67&gt;=INDEX('Static Data'!$E$3:$X$21,$BW90,1)+0,FH$68&gt;=INDEX('Static Data'!$E$3:$X$21,$BW90,2)+0,FH$69&gt;=INDEX('Static Data'!$E$3:$X$21,$BW90,3)+0,FH$70&gt;=INDEX('Static Data'!$E$3:$X$21,$BW90,4)+0,FH$71&gt;=INDEX('Static Data'!$E$3:$X$21,$BW90,5)+0,FH$72&gt;=INDEX('Static Data'!$E$3:$X$21,$BW90,6)+0,FH$73&gt;=INDEX('Static Data'!$E$3:$X$21,$BW90,7)+0,FH$74&gt;=INDEX('Static Data'!$E$3:$X$21,$BW90,8)+0,FH$75&gt;=INDEX('Static Data'!$E$3:$X$21,$BW90,9)+0,FH$76&gt;=INDEX('Static Data'!$E$3:$X$21,$BW90,10)+0,FH$77&gt;=INDEX('Static Data'!$E$3:$X$21,$BW90,11)+0,FH$78&gt;=INDEX('Static Data'!$E$3:$X$21,$BW90,12)+0,FH$79&gt;=INDEX('Static Data'!$E$3:$X$21,$BW90,13)+0,FH$80&gt;=INDEX('Static Data'!$E$3:$X$21,$BW90,14)+0,FH$81&gt;=INDEX('Static Data'!$E$3:$X$21,$BW90,15)+0,FH$82&gt;=INDEX('Static Data'!$E$3:$X$21,$BW90,16)+0,FH$83&gt;=INDEX('Static Data'!$E$3:$X$21,$BW90,17)+0,FH$84&gt;=INDEX('Static Data'!$E$3:$X$21,$BW90,18)+0,FH$85&gt;=INDEX('Static Data'!$E$3:$X$21,$BW90,19)+0,FH$86&gt;=INDEX('Static Data'!$E$3:$X$21,$BW90,20)+0)</f>
        <v>0</v>
      </c>
      <c r="FI90" t="b">
        <f ca="1">AND($BV90,FI$67&gt;=INDEX('Static Data'!$E$3:$X$21,$BW90,1)+0,FI$68&gt;=INDEX('Static Data'!$E$3:$X$21,$BW90,2)+0,FI$69&gt;=INDEX('Static Data'!$E$3:$X$21,$BW90,3)+0,FI$70&gt;=INDEX('Static Data'!$E$3:$X$21,$BW90,4)+0,FI$71&gt;=INDEX('Static Data'!$E$3:$X$21,$BW90,5)+0,FI$72&gt;=INDEX('Static Data'!$E$3:$X$21,$BW90,6)+0,FI$73&gt;=INDEX('Static Data'!$E$3:$X$21,$BW90,7)+0,FI$74&gt;=INDEX('Static Data'!$E$3:$X$21,$BW90,8)+0,FI$75&gt;=INDEX('Static Data'!$E$3:$X$21,$BW90,9)+0,FI$76&gt;=INDEX('Static Data'!$E$3:$X$21,$BW90,10)+0,FI$77&gt;=INDEX('Static Data'!$E$3:$X$21,$BW90,11)+0,FI$78&gt;=INDEX('Static Data'!$E$3:$X$21,$BW90,12)+0,FI$79&gt;=INDEX('Static Data'!$E$3:$X$21,$BW90,13)+0,FI$80&gt;=INDEX('Static Data'!$E$3:$X$21,$BW90,14)+0,FI$81&gt;=INDEX('Static Data'!$E$3:$X$21,$BW90,15)+0,FI$82&gt;=INDEX('Static Data'!$E$3:$X$21,$BW90,16)+0,FI$83&gt;=INDEX('Static Data'!$E$3:$X$21,$BW90,17)+0,FI$84&gt;=INDEX('Static Data'!$E$3:$X$21,$BW90,18)+0,FI$85&gt;=INDEX('Static Data'!$E$3:$X$21,$BW90,19)+0,FI$86&gt;=INDEX('Static Data'!$E$3:$X$21,$BW90,20)+0)</f>
        <v>0</v>
      </c>
      <c r="FJ90" t="b">
        <f ca="1">AND($BV90,FJ$67&gt;=INDEX('Static Data'!$E$3:$X$21,$BW90,1)+0,FJ$68&gt;=INDEX('Static Data'!$E$3:$X$21,$BW90,2)+0,FJ$69&gt;=INDEX('Static Data'!$E$3:$X$21,$BW90,3)+0,FJ$70&gt;=INDEX('Static Data'!$E$3:$X$21,$BW90,4)+0,FJ$71&gt;=INDEX('Static Data'!$E$3:$X$21,$BW90,5)+0,FJ$72&gt;=INDEX('Static Data'!$E$3:$X$21,$BW90,6)+0,FJ$73&gt;=INDEX('Static Data'!$E$3:$X$21,$BW90,7)+0,FJ$74&gt;=INDEX('Static Data'!$E$3:$X$21,$BW90,8)+0,FJ$75&gt;=INDEX('Static Data'!$E$3:$X$21,$BW90,9)+0,FJ$76&gt;=INDEX('Static Data'!$E$3:$X$21,$BW90,10)+0,FJ$77&gt;=INDEX('Static Data'!$E$3:$X$21,$BW90,11)+0,FJ$78&gt;=INDEX('Static Data'!$E$3:$X$21,$BW90,12)+0,FJ$79&gt;=INDEX('Static Data'!$E$3:$X$21,$BW90,13)+0,FJ$80&gt;=INDEX('Static Data'!$E$3:$X$21,$BW90,14)+0,FJ$81&gt;=INDEX('Static Data'!$E$3:$X$21,$BW90,15)+0,FJ$82&gt;=INDEX('Static Data'!$E$3:$X$21,$BW90,16)+0,FJ$83&gt;=INDEX('Static Data'!$E$3:$X$21,$BW90,17)+0,FJ$84&gt;=INDEX('Static Data'!$E$3:$X$21,$BW90,18)+0,FJ$85&gt;=INDEX('Static Data'!$E$3:$X$21,$BW90,19)+0,FJ$86&gt;=INDEX('Static Data'!$E$3:$X$21,$BW90,20)+0)</f>
        <v>0</v>
      </c>
      <c r="FK90" t="b">
        <f ca="1">AND($BV90,FK$67&gt;=INDEX('Static Data'!$E$3:$X$21,$BW90,1)+0,FK$68&gt;=INDEX('Static Data'!$E$3:$X$21,$BW90,2)+0,FK$69&gt;=INDEX('Static Data'!$E$3:$X$21,$BW90,3)+0,FK$70&gt;=INDEX('Static Data'!$E$3:$X$21,$BW90,4)+0,FK$71&gt;=INDEX('Static Data'!$E$3:$X$21,$BW90,5)+0,FK$72&gt;=INDEX('Static Data'!$E$3:$X$21,$BW90,6)+0,FK$73&gt;=INDEX('Static Data'!$E$3:$X$21,$BW90,7)+0,FK$74&gt;=INDEX('Static Data'!$E$3:$X$21,$BW90,8)+0,FK$75&gt;=INDEX('Static Data'!$E$3:$X$21,$BW90,9)+0,FK$76&gt;=INDEX('Static Data'!$E$3:$X$21,$BW90,10)+0,FK$77&gt;=INDEX('Static Data'!$E$3:$X$21,$BW90,11)+0,FK$78&gt;=INDEX('Static Data'!$E$3:$X$21,$BW90,12)+0,FK$79&gt;=INDEX('Static Data'!$E$3:$X$21,$BW90,13)+0,FK$80&gt;=INDEX('Static Data'!$E$3:$X$21,$BW90,14)+0,FK$81&gt;=INDEX('Static Data'!$E$3:$X$21,$BW90,15)+0,FK$82&gt;=INDEX('Static Data'!$E$3:$X$21,$BW90,16)+0,FK$83&gt;=INDEX('Static Data'!$E$3:$X$21,$BW90,17)+0,FK$84&gt;=INDEX('Static Data'!$E$3:$X$21,$BW90,18)+0,FK$85&gt;=INDEX('Static Data'!$E$3:$X$21,$BW90,19)+0,FK$86&gt;=INDEX('Static Data'!$E$3:$X$21,$BW90,20)+0)</f>
        <v>0</v>
      </c>
      <c r="FL90" t="b">
        <f ca="1">AND($BV90,FL$67&gt;=INDEX('Static Data'!$E$3:$X$21,$BW90,1)+0,FL$68&gt;=INDEX('Static Data'!$E$3:$X$21,$BW90,2)+0,FL$69&gt;=INDEX('Static Data'!$E$3:$X$21,$BW90,3)+0,FL$70&gt;=INDEX('Static Data'!$E$3:$X$21,$BW90,4)+0,FL$71&gt;=INDEX('Static Data'!$E$3:$X$21,$BW90,5)+0,FL$72&gt;=INDEX('Static Data'!$E$3:$X$21,$BW90,6)+0,FL$73&gt;=INDEX('Static Data'!$E$3:$X$21,$BW90,7)+0,FL$74&gt;=INDEX('Static Data'!$E$3:$X$21,$BW90,8)+0,FL$75&gt;=INDEX('Static Data'!$E$3:$X$21,$BW90,9)+0,FL$76&gt;=INDEX('Static Data'!$E$3:$X$21,$BW90,10)+0,FL$77&gt;=INDEX('Static Data'!$E$3:$X$21,$BW90,11)+0,FL$78&gt;=INDEX('Static Data'!$E$3:$X$21,$BW90,12)+0,FL$79&gt;=INDEX('Static Data'!$E$3:$X$21,$BW90,13)+0,FL$80&gt;=INDEX('Static Data'!$E$3:$X$21,$BW90,14)+0,FL$81&gt;=INDEX('Static Data'!$E$3:$X$21,$BW90,15)+0,FL$82&gt;=INDEX('Static Data'!$E$3:$X$21,$BW90,16)+0,FL$83&gt;=INDEX('Static Data'!$E$3:$X$21,$BW90,17)+0,FL$84&gt;=INDEX('Static Data'!$E$3:$X$21,$BW90,18)+0,FL$85&gt;=INDEX('Static Data'!$E$3:$X$21,$BW90,19)+0,FL$86&gt;=INDEX('Static Data'!$E$3:$X$21,$BW90,20)+0)</f>
        <v>0</v>
      </c>
      <c r="FM90" t="b">
        <f ca="1">AND($BV90,FM$67&gt;=INDEX('Static Data'!$E$3:$X$21,$BW90,1)+0,FM$68&gt;=INDEX('Static Data'!$E$3:$X$21,$BW90,2)+0,FM$69&gt;=INDEX('Static Data'!$E$3:$X$21,$BW90,3)+0,FM$70&gt;=INDEX('Static Data'!$E$3:$X$21,$BW90,4)+0,FM$71&gt;=INDEX('Static Data'!$E$3:$X$21,$BW90,5)+0,FM$72&gt;=INDEX('Static Data'!$E$3:$X$21,$BW90,6)+0,FM$73&gt;=INDEX('Static Data'!$E$3:$X$21,$BW90,7)+0,FM$74&gt;=INDEX('Static Data'!$E$3:$X$21,$BW90,8)+0,FM$75&gt;=INDEX('Static Data'!$E$3:$X$21,$BW90,9)+0,FM$76&gt;=INDEX('Static Data'!$E$3:$X$21,$BW90,10)+0,FM$77&gt;=INDEX('Static Data'!$E$3:$X$21,$BW90,11)+0,FM$78&gt;=INDEX('Static Data'!$E$3:$X$21,$BW90,12)+0,FM$79&gt;=INDEX('Static Data'!$E$3:$X$21,$BW90,13)+0,FM$80&gt;=INDEX('Static Data'!$E$3:$X$21,$BW90,14)+0,FM$81&gt;=INDEX('Static Data'!$E$3:$X$21,$BW90,15)+0,FM$82&gt;=INDEX('Static Data'!$E$3:$X$21,$BW90,16)+0,FM$83&gt;=INDEX('Static Data'!$E$3:$X$21,$BW90,17)+0,FM$84&gt;=INDEX('Static Data'!$E$3:$X$21,$BW90,18)+0,FM$85&gt;=INDEX('Static Data'!$E$3:$X$21,$BW90,19)+0,FM$86&gt;=INDEX('Static Data'!$E$3:$X$21,$BW90,20)+0)</f>
        <v>0</v>
      </c>
      <c r="FN90" t="b">
        <f ca="1">AND($BV90,FN$67&gt;=INDEX('Static Data'!$E$3:$X$21,$BW90,1)+0,FN$68&gt;=INDEX('Static Data'!$E$3:$X$21,$BW90,2)+0,FN$69&gt;=INDEX('Static Data'!$E$3:$X$21,$BW90,3)+0,FN$70&gt;=INDEX('Static Data'!$E$3:$X$21,$BW90,4)+0,FN$71&gt;=INDEX('Static Data'!$E$3:$X$21,$BW90,5)+0,FN$72&gt;=INDEX('Static Data'!$E$3:$X$21,$BW90,6)+0,FN$73&gt;=INDEX('Static Data'!$E$3:$X$21,$BW90,7)+0,FN$74&gt;=INDEX('Static Data'!$E$3:$X$21,$BW90,8)+0,FN$75&gt;=INDEX('Static Data'!$E$3:$X$21,$BW90,9)+0,FN$76&gt;=INDEX('Static Data'!$E$3:$X$21,$BW90,10)+0,FN$77&gt;=INDEX('Static Data'!$E$3:$X$21,$BW90,11)+0,FN$78&gt;=INDEX('Static Data'!$E$3:$X$21,$BW90,12)+0,FN$79&gt;=INDEX('Static Data'!$E$3:$X$21,$BW90,13)+0,FN$80&gt;=INDEX('Static Data'!$E$3:$X$21,$BW90,14)+0,FN$81&gt;=INDEX('Static Data'!$E$3:$X$21,$BW90,15)+0,FN$82&gt;=INDEX('Static Data'!$E$3:$X$21,$BW90,16)+0,FN$83&gt;=INDEX('Static Data'!$E$3:$X$21,$BW90,17)+0,FN$84&gt;=INDEX('Static Data'!$E$3:$X$21,$BW90,18)+0,FN$85&gt;=INDEX('Static Data'!$E$3:$X$21,$BW90,19)+0,FN$86&gt;=INDEX('Static Data'!$E$3:$X$21,$BW90,20)+0)</f>
        <v>0</v>
      </c>
      <c r="FO90" t="b">
        <f ca="1">AND($BV90,FO$67&gt;=INDEX('Static Data'!$E$3:$X$21,$BW90,1)+0,FO$68&gt;=INDEX('Static Data'!$E$3:$X$21,$BW90,2)+0,FO$69&gt;=INDEX('Static Data'!$E$3:$X$21,$BW90,3)+0,FO$70&gt;=INDEX('Static Data'!$E$3:$X$21,$BW90,4)+0,FO$71&gt;=INDEX('Static Data'!$E$3:$X$21,$BW90,5)+0,FO$72&gt;=INDEX('Static Data'!$E$3:$X$21,$BW90,6)+0,FO$73&gt;=INDEX('Static Data'!$E$3:$X$21,$BW90,7)+0,FO$74&gt;=INDEX('Static Data'!$E$3:$X$21,$BW90,8)+0,FO$75&gt;=INDEX('Static Data'!$E$3:$X$21,$BW90,9)+0,FO$76&gt;=INDEX('Static Data'!$E$3:$X$21,$BW90,10)+0,FO$77&gt;=INDEX('Static Data'!$E$3:$X$21,$BW90,11)+0,FO$78&gt;=INDEX('Static Data'!$E$3:$X$21,$BW90,12)+0,FO$79&gt;=INDEX('Static Data'!$E$3:$X$21,$BW90,13)+0,FO$80&gt;=INDEX('Static Data'!$E$3:$X$21,$BW90,14)+0,FO$81&gt;=INDEX('Static Data'!$E$3:$X$21,$BW90,15)+0,FO$82&gt;=INDEX('Static Data'!$E$3:$X$21,$BW90,16)+0,FO$83&gt;=INDEX('Static Data'!$E$3:$X$21,$BW90,17)+0,FO$84&gt;=INDEX('Static Data'!$E$3:$X$21,$BW90,18)+0,FO$85&gt;=INDEX('Static Data'!$E$3:$X$21,$BW90,19)+0,FO$86&gt;=INDEX('Static Data'!$E$3:$X$21,$BW90,20)+0)</f>
        <v>0</v>
      </c>
      <c r="FP90" t="b">
        <f ca="1">AND($BV90,FP$67&gt;=INDEX('Static Data'!$E$3:$X$21,$BW90,1)+0,FP$68&gt;=INDEX('Static Data'!$E$3:$X$21,$BW90,2)+0,FP$69&gt;=INDEX('Static Data'!$E$3:$X$21,$BW90,3)+0,FP$70&gt;=INDEX('Static Data'!$E$3:$X$21,$BW90,4)+0,FP$71&gt;=INDEX('Static Data'!$E$3:$X$21,$BW90,5)+0,FP$72&gt;=INDEX('Static Data'!$E$3:$X$21,$BW90,6)+0,FP$73&gt;=INDEX('Static Data'!$E$3:$X$21,$BW90,7)+0,FP$74&gt;=INDEX('Static Data'!$E$3:$X$21,$BW90,8)+0,FP$75&gt;=INDEX('Static Data'!$E$3:$X$21,$BW90,9)+0,FP$76&gt;=INDEX('Static Data'!$E$3:$X$21,$BW90,10)+0,FP$77&gt;=INDEX('Static Data'!$E$3:$X$21,$BW90,11)+0,FP$78&gt;=INDEX('Static Data'!$E$3:$X$21,$BW90,12)+0,FP$79&gt;=INDEX('Static Data'!$E$3:$X$21,$BW90,13)+0,FP$80&gt;=INDEX('Static Data'!$E$3:$X$21,$BW90,14)+0,FP$81&gt;=INDEX('Static Data'!$E$3:$X$21,$BW90,15)+0,FP$82&gt;=INDEX('Static Data'!$E$3:$X$21,$BW90,16)+0,FP$83&gt;=INDEX('Static Data'!$E$3:$X$21,$BW90,17)+0,FP$84&gt;=INDEX('Static Data'!$E$3:$X$21,$BW90,18)+0,FP$85&gt;=INDEX('Static Data'!$E$3:$X$21,$BW90,19)+0,FP$86&gt;=INDEX('Static Data'!$E$3:$X$21,$BW90,20)+0)</f>
        <v>0</v>
      </c>
      <c r="FQ90" t="b">
        <f ca="1">AND($BV90,FQ$67&gt;=INDEX('Static Data'!$E$3:$X$21,$BW90,1)+0,FQ$68&gt;=INDEX('Static Data'!$E$3:$X$21,$BW90,2)+0,FQ$69&gt;=INDEX('Static Data'!$E$3:$X$21,$BW90,3)+0,FQ$70&gt;=INDEX('Static Data'!$E$3:$X$21,$BW90,4)+0,FQ$71&gt;=INDEX('Static Data'!$E$3:$X$21,$BW90,5)+0,FQ$72&gt;=INDEX('Static Data'!$E$3:$X$21,$BW90,6)+0,FQ$73&gt;=INDEX('Static Data'!$E$3:$X$21,$BW90,7)+0,FQ$74&gt;=INDEX('Static Data'!$E$3:$X$21,$BW90,8)+0,FQ$75&gt;=INDEX('Static Data'!$E$3:$X$21,$BW90,9)+0,FQ$76&gt;=INDEX('Static Data'!$E$3:$X$21,$BW90,10)+0,FQ$77&gt;=INDEX('Static Data'!$E$3:$X$21,$BW90,11)+0,FQ$78&gt;=INDEX('Static Data'!$E$3:$X$21,$BW90,12)+0,FQ$79&gt;=INDEX('Static Data'!$E$3:$X$21,$BW90,13)+0,FQ$80&gt;=INDEX('Static Data'!$E$3:$X$21,$BW90,14)+0,FQ$81&gt;=INDEX('Static Data'!$E$3:$X$21,$BW90,15)+0,FQ$82&gt;=INDEX('Static Data'!$E$3:$X$21,$BW90,16)+0,FQ$83&gt;=INDEX('Static Data'!$E$3:$X$21,$BW90,17)+0,FQ$84&gt;=INDEX('Static Data'!$E$3:$X$21,$BW90,18)+0,FQ$85&gt;=INDEX('Static Data'!$E$3:$X$21,$BW90,19)+0,FQ$86&gt;=INDEX('Static Data'!$E$3:$X$21,$BW90,20)+0)</f>
        <v>0</v>
      </c>
      <c r="FR90" t="b">
        <f ca="1">AND($BV90,FR$67&gt;=INDEX('Static Data'!$E$3:$X$21,$BW90,1)+0,FR$68&gt;=INDEX('Static Data'!$E$3:$X$21,$BW90,2)+0,FR$69&gt;=INDEX('Static Data'!$E$3:$X$21,$BW90,3)+0,FR$70&gt;=INDEX('Static Data'!$E$3:$X$21,$BW90,4)+0,FR$71&gt;=INDEX('Static Data'!$E$3:$X$21,$BW90,5)+0,FR$72&gt;=INDEX('Static Data'!$E$3:$X$21,$BW90,6)+0,FR$73&gt;=INDEX('Static Data'!$E$3:$X$21,$BW90,7)+0,FR$74&gt;=INDEX('Static Data'!$E$3:$X$21,$BW90,8)+0,FR$75&gt;=INDEX('Static Data'!$E$3:$X$21,$BW90,9)+0,FR$76&gt;=INDEX('Static Data'!$E$3:$X$21,$BW90,10)+0,FR$77&gt;=INDEX('Static Data'!$E$3:$X$21,$BW90,11)+0,FR$78&gt;=INDEX('Static Data'!$E$3:$X$21,$BW90,12)+0,FR$79&gt;=INDEX('Static Data'!$E$3:$X$21,$BW90,13)+0,FR$80&gt;=INDEX('Static Data'!$E$3:$X$21,$BW90,14)+0,FR$81&gt;=INDEX('Static Data'!$E$3:$X$21,$BW90,15)+0,FR$82&gt;=INDEX('Static Data'!$E$3:$X$21,$BW90,16)+0,FR$83&gt;=INDEX('Static Data'!$E$3:$X$21,$BW90,17)+0,FR$84&gt;=INDEX('Static Data'!$E$3:$X$21,$BW90,18)+0,FR$85&gt;=INDEX('Static Data'!$E$3:$X$21,$BW90,19)+0,FR$86&gt;=INDEX('Static Data'!$E$3:$X$21,$BW90,20)+0)</f>
        <v>0</v>
      </c>
      <c r="FS90" t="b">
        <f ca="1">AND($BV90,FS$67&gt;=INDEX('Static Data'!$E$3:$X$21,$BW90,1)+0,FS$68&gt;=INDEX('Static Data'!$E$3:$X$21,$BW90,2)+0,FS$69&gt;=INDEX('Static Data'!$E$3:$X$21,$BW90,3)+0,FS$70&gt;=INDEX('Static Data'!$E$3:$X$21,$BW90,4)+0,FS$71&gt;=INDEX('Static Data'!$E$3:$X$21,$BW90,5)+0,FS$72&gt;=INDEX('Static Data'!$E$3:$X$21,$BW90,6)+0,FS$73&gt;=INDEX('Static Data'!$E$3:$X$21,$BW90,7)+0,FS$74&gt;=INDEX('Static Data'!$E$3:$X$21,$BW90,8)+0,FS$75&gt;=INDEX('Static Data'!$E$3:$X$21,$BW90,9)+0,FS$76&gt;=INDEX('Static Data'!$E$3:$X$21,$BW90,10)+0,FS$77&gt;=INDEX('Static Data'!$E$3:$X$21,$BW90,11)+0,FS$78&gt;=INDEX('Static Data'!$E$3:$X$21,$BW90,12)+0,FS$79&gt;=INDEX('Static Data'!$E$3:$X$21,$BW90,13)+0,FS$80&gt;=INDEX('Static Data'!$E$3:$X$21,$BW90,14)+0,FS$81&gt;=INDEX('Static Data'!$E$3:$X$21,$BW90,15)+0,FS$82&gt;=INDEX('Static Data'!$E$3:$X$21,$BW90,16)+0,FS$83&gt;=INDEX('Static Data'!$E$3:$X$21,$BW90,17)+0,FS$84&gt;=INDEX('Static Data'!$E$3:$X$21,$BW90,18)+0,FS$85&gt;=INDEX('Static Data'!$E$3:$X$21,$BW90,19)+0,FS$86&gt;=INDEX('Static Data'!$E$3:$X$21,$BW90,20)+0)</f>
        <v>0</v>
      </c>
      <c r="FT90" t="b">
        <f ca="1">AND($BV90,FT$67&gt;=INDEX('Static Data'!$E$3:$X$21,$BW90,1)+0,FT$68&gt;=INDEX('Static Data'!$E$3:$X$21,$BW90,2)+0,FT$69&gt;=INDEX('Static Data'!$E$3:$X$21,$BW90,3)+0,FT$70&gt;=INDEX('Static Data'!$E$3:$X$21,$BW90,4)+0,FT$71&gt;=INDEX('Static Data'!$E$3:$X$21,$BW90,5)+0,FT$72&gt;=INDEX('Static Data'!$E$3:$X$21,$BW90,6)+0,FT$73&gt;=INDEX('Static Data'!$E$3:$X$21,$BW90,7)+0,FT$74&gt;=INDEX('Static Data'!$E$3:$X$21,$BW90,8)+0,FT$75&gt;=INDEX('Static Data'!$E$3:$X$21,$BW90,9)+0,FT$76&gt;=INDEX('Static Data'!$E$3:$X$21,$BW90,10)+0,FT$77&gt;=INDEX('Static Data'!$E$3:$X$21,$BW90,11)+0,FT$78&gt;=INDEX('Static Data'!$E$3:$X$21,$BW90,12)+0,FT$79&gt;=INDEX('Static Data'!$E$3:$X$21,$BW90,13)+0,FT$80&gt;=INDEX('Static Data'!$E$3:$X$21,$BW90,14)+0,FT$81&gt;=INDEX('Static Data'!$E$3:$X$21,$BW90,15)+0,FT$82&gt;=INDEX('Static Data'!$E$3:$X$21,$BW90,16)+0,FT$83&gt;=INDEX('Static Data'!$E$3:$X$21,$BW90,17)+0,FT$84&gt;=INDEX('Static Data'!$E$3:$X$21,$BW90,18)+0,FT$85&gt;=INDEX('Static Data'!$E$3:$X$21,$BW90,19)+0,FT$86&gt;=INDEX('Static Data'!$E$3:$X$21,$BW90,20)+0)</f>
        <v>0</v>
      </c>
      <c r="FU90" t="b">
        <f ca="1">AND($BV90,FU$67&gt;=INDEX('Static Data'!$E$3:$X$21,$BW90,1)+0,FU$68&gt;=INDEX('Static Data'!$E$3:$X$21,$BW90,2)+0,FU$69&gt;=INDEX('Static Data'!$E$3:$X$21,$BW90,3)+0,FU$70&gt;=INDEX('Static Data'!$E$3:$X$21,$BW90,4)+0,FU$71&gt;=INDEX('Static Data'!$E$3:$X$21,$BW90,5)+0,FU$72&gt;=INDEX('Static Data'!$E$3:$X$21,$BW90,6)+0,FU$73&gt;=INDEX('Static Data'!$E$3:$X$21,$BW90,7)+0,FU$74&gt;=INDEX('Static Data'!$E$3:$X$21,$BW90,8)+0,FU$75&gt;=INDEX('Static Data'!$E$3:$X$21,$BW90,9)+0,FU$76&gt;=INDEX('Static Data'!$E$3:$X$21,$BW90,10)+0,FU$77&gt;=INDEX('Static Data'!$E$3:$X$21,$BW90,11)+0,FU$78&gt;=INDEX('Static Data'!$E$3:$X$21,$BW90,12)+0,FU$79&gt;=INDEX('Static Data'!$E$3:$X$21,$BW90,13)+0,FU$80&gt;=INDEX('Static Data'!$E$3:$X$21,$BW90,14)+0,FU$81&gt;=INDEX('Static Data'!$E$3:$X$21,$BW90,15)+0,FU$82&gt;=INDEX('Static Data'!$E$3:$X$21,$BW90,16)+0,FU$83&gt;=INDEX('Static Data'!$E$3:$X$21,$BW90,17)+0,FU$84&gt;=INDEX('Static Data'!$E$3:$X$21,$BW90,18)+0,FU$85&gt;=INDEX('Static Data'!$E$3:$X$21,$BW90,19)+0,FU$86&gt;=INDEX('Static Data'!$E$3:$X$21,$BW90,20)+0)</f>
        <v>0</v>
      </c>
      <c r="FV90" t="b">
        <f ca="1">AND($BV90,FV$67&gt;=INDEX('Static Data'!$E$3:$X$21,$BW90,1)+0,FV$68&gt;=INDEX('Static Data'!$E$3:$X$21,$BW90,2)+0,FV$69&gt;=INDEX('Static Data'!$E$3:$X$21,$BW90,3)+0,FV$70&gt;=INDEX('Static Data'!$E$3:$X$21,$BW90,4)+0,FV$71&gt;=INDEX('Static Data'!$E$3:$X$21,$BW90,5)+0,FV$72&gt;=INDEX('Static Data'!$E$3:$X$21,$BW90,6)+0,FV$73&gt;=INDEX('Static Data'!$E$3:$X$21,$BW90,7)+0,FV$74&gt;=INDEX('Static Data'!$E$3:$X$21,$BW90,8)+0,FV$75&gt;=INDEX('Static Data'!$E$3:$X$21,$BW90,9)+0,FV$76&gt;=INDEX('Static Data'!$E$3:$X$21,$BW90,10)+0,FV$77&gt;=INDEX('Static Data'!$E$3:$X$21,$BW90,11)+0,FV$78&gt;=INDEX('Static Data'!$E$3:$X$21,$BW90,12)+0,FV$79&gt;=INDEX('Static Data'!$E$3:$X$21,$BW90,13)+0,FV$80&gt;=INDEX('Static Data'!$E$3:$X$21,$BW90,14)+0,FV$81&gt;=INDEX('Static Data'!$E$3:$X$21,$BW90,15)+0,FV$82&gt;=INDEX('Static Data'!$E$3:$X$21,$BW90,16)+0,FV$83&gt;=INDEX('Static Data'!$E$3:$X$21,$BW90,17)+0,FV$84&gt;=INDEX('Static Data'!$E$3:$X$21,$BW90,18)+0,FV$85&gt;=INDEX('Static Data'!$E$3:$X$21,$BW90,19)+0,FV$86&gt;=INDEX('Static Data'!$E$3:$X$21,$BW90,20)+0)</f>
        <v>0</v>
      </c>
      <c r="FW90" t="b">
        <f ca="1">AND($BV90,FW$67&gt;=INDEX('Static Data'!$E$3:$X$21,$BW90,1)+0,FW$68&gt;=INDEX('Static Data'!$E$3:$X$21,$BW90,2)+0,FW$69&gt;=INDEX('Static Data'!$E$3:$X$21,$BW90,3)+0,FW$70&gt;=INDEX('Static Data'!$E$3:$X$21,$BW90,4)+0,FW$71&gt;=INDEX('Static Data'!$E$3:$X$21,$BW90,5)+0,FW$72&gt;=INDEX('Static Data'!$E$3:$X$21,$BW90,6)+0,FW$73&gt;=INDEX('Static Data'!$E$3:$X$21,$BW90,7)+0,FW$74&gt;=INDEX('Static Data'!$E$3:$X$21,$BW90,8)+0,FW$75&gt;=INDEX('Static Data'!$E$3:$X$21,$BW90,9)+0,FW$76&gt;=INDEX('Static Data'!$E$3:$X$21,$BW90,10)+0,FW$77&gt;=INDEX('Static Data'!$E$3:$X$21,$BW90,11)+0,FW$78&gt;=INDEX('Static Data'!$E$3:$X$21,$BW90,12)+0,FW$79&gt;=INDEX('Static Data'!$E$3:$X$21,$BW90,13)+0,FW$80&gt;=INDEX('Static Data'!$E$3:$X$21,$BW90,14)+0,FW$81&gt;=INDEX('Static Data'!$E$3:$X$21,$BW90,15)+0,FW$82&gt;=INDEX('Static Data'!$E$3:$X$21,$BW90,16)+0,FW$83&gt;=INDEX('Static Data'!$E$3:$X$21,$BW90,17)+0,FW$84&gt;=INDEX('Static Data'!$E$3:$X$21,$BW90,18)+0,FW$85&gt;=INDEX('Static Data'!$E$3:$X$21,$BW90,19)+0,FW$86&gt;=INDEX('Static Data'!$E$3:$X$21,$BW90,20)+0)</f>
        <v>0</v>
      </c>
      <c r="FX90" t="b">
        <f ca="1">AND($BV90,FX$67&gt;=INDEX('Static Data'!$E$3:$X$21,$BW90,1)+0,FX$68&gt;=INDEX('Static Data'!$E$3:$X$21,$BW90,2)+0,FX$69&gt;=INDEX('Static Data'!$E$3:$X$21,$BW90,3)+0,FX$70&gt;=INDEX('Static Data'!$E$3:$X$21,$BW90,4)+0,FX$71&gt;=INDEX('Static Data'!$E$3:$X$21,$BW90,5)+0,FX$72&gt;=INDEX('Static Data'!$E$3:$X$21,$BW90,6)+0,FX$73&gt;=INDEX('Static Data'!$E$3:$X$21,$BW90,7)+0,FX$74&gt;=INDEX('Static Data'!$E$3:$X$21,$BW90,8)+0,FX$75&gt;=INDEX('Static Data'!$E$3:$X$21,$BW90,9)+0,FX$76&gt;=INDEX('Static Data'!$E$3:$X$21,$BW90,10)+0,FX$77&gt;=INDEX('Static Data'!$E$3:$X$21,$BW90,11)+0,FX$78&gt;=INDEX('Static Data'!$E$3:$X$21,$BW90,12)+0,FX$79&gt;=INDEX('Static Data'!$E$3:$X$21,$BW90,13)+0,FX$80&gt;=INDEX('Static Data'!$E$3:$X$21,$BW90,14)+0,FX$81&gt;=INDEX('Static Data'!$E$3:$X$21,$BW90,15)+0,FX$82&gt;=INDEX('Static Data'!$E$3:$X$21,$BW90,16)+0,FX$83&gt;=INDEX('Static Data'!$E$3:$X$21,$BW90,17)+0,FX$84&gt;=INDEX('Static Data'!$E$3:$X$21,$BW90,18)+0,FX$85&gt;=INDEX('Static Data'!$E$3:$X$21,$BW90,19)+0,FX$86&gt;=INDEX('Static Data'!$E$3:$X$21,$BW90,20)+0)</f>
        <v>0</v>
      </c>
      <c r="FY90" t="b">
        <f ca="1">AND($BV90,FY$67&gt;=INDEX('Static Data'!$E$3:$X$21,$BW90,1)+0,FY$68&gt;=INDEX('Static Data'!$E$3:$X$21,$BW90,2)+0,FY$69&gt;=INDEX('Static Data'!$E$3:$X$21,$BW90,3)+0,FY$70&gt;=INDEX('Static Data'!$E$3:$X$21,$BW90,4)+0,FY$71&gt;=INDEX('Static Data'!$E$3:$X$21,$BW90,5)+0,FY$72&gt;=INDEX('Static Data'!$E$3:$X$21,$BW90,6)+0,FY$73&gt;=INDEX('Static Data'!$E$3:$X$21,$BW90,7)+0,FY$74&gt;=INDEX('Static Data'!$E$3:$X$21,$BW90,8)+0,FY$75&gt;=INDEX('Static Data'!$E$3:$X$21,$BW90,9)+0,FY$76&gt;=INDEX('Static Data'!$E$3:$X$21,$BW90,10)+0,FY$77&gt;=INDEX('Static Data'!$E$3:$X$21,$BW90,11)+0,FY$78&gt;=INDEX('Static Data'!$E$3:$X$21,$BW90,12)+0,FY$79&gt;=INDEX('Static Data'!$E$3:$X$21,$BW90,13)+0,FY$80&gt;=INDEX('Static Data'!$E$3:$X$21,$BW90,14)+0,FY$81&gt;=INDEX('Static Data'!$E$3:$X$21,$BW90,15)+0,FY$82&gt;=INDEX('Static Data'!$E$3:$X$21,$BW90,16)+0,FY$83&gt;=INDEX('Static Data'!$E$3:$X$21,$BW90,17)+0,FY$84&gt;=INDEX('Static Data'!$E$3:$X$21,$BW90,18)+0,FY$85&gt;=INDEX('Static Data'!$E$3:$X$21,$BW90,19)+0,FY$86&gt;=INDEX('Static Data'!$E$3:$X$21,$BW90,20)+0)</f>
        <v>0</v>
      </c>
      <c r="FZ90" t="b">
        <f ca="1">AND($BV90,FZ$67&gt;=INDEX('Static Data'!$E$3:$X$21,$BW90,1)+0,FZ$68&gt;=INDEX('Static Data'!$E$3:$X$21,$BW90,2)+0,FZ$69&gt;=INDEX('Static Data'!$E$3:$X$21,$BW90,3)+0,FZ$70&gt;=INDEX('Static Data'!$E$3:$X$21,$BW90,4)+0,FZ$71&gt;=INDEX('Static Data'!$E$3:$X$21,$BW90,5)+0,FZ$72&gt;=INDEX('Static Data'!$E$3:$X$21,$BW90,6)+0,FZ$73&gt;=INDEX('Static Data'!$E$3:$X$21,$BW90,7)+0,FZ$74&gt;=INDEX('Static Data'!$E$3:$X$21,$BW90,8)+0,FZ$75&gt;=INDEX('Static Data'!$E$3:$X$21,$BW90,9)+0,FZ$76&gt;=INDEX('Static Data'!$E$3:$X$21,$BW90,10)+0,FZ$77&gt;=INDEX('Static Data'!$E$3:$X$21,$BW90,11)+0,FZ$78&gt;=INDEX('Static Data'!$E$3:$X$21,$BW90,12)+0,FZ$79&gt;=INDEX('Static Data'!$E$3:$X$21,$BW90,13)+0,FZ$80&gt;=INDEX('Static Data'!$E$3:$X$21,$BW90,14)+0,FZ$81&gt;=INDEX('Static Data'!$E$3:$X$21,$BW90,15)+0,FZ$82&gt;=INDEX('Static Data'!$E$3:$X$21,$BW90,16)+0,FZ$83&gt;=INDEX('Static Data'!$E$3:$X$21,$BW90,17)+0,FZ$84&gt;=INDEX('Static Data'!$E$3:$X$21,$BW90,18)+0,FZ$85&gt;=INDEX('Static Data'!$E$3:$X$21,$BW90,19)+0,FZ$86&gt;=INDEX('Static Data'!$E$3:$X$21,$BW90,20)+0)</f>
        <v>0</v>
      </c>
      <c r="GA90" t="b">
        <f ca="1">AND($BV90,GA$67&gt;=INDEX('Static Data'!$E$3:$X$21,$BW90,1)+0,GA$68&gt;=INDEX('Static Data'!$E$3:$X$21,$BW90,2)+0,GA$69&gt;=INDEX('Static Data'!$E$3:$X$21,$BW90,3)+0,GA$70&gt;=INDEX('Static Data'!$E$3:$X$21,$BW90,4)+0,GA$71&gt;=INDEX('Static Data'!$E$3:$X$21,$BW90,5)+0,GA$72&gt;=INDEX('Static Data'!$E$3:$X$21,$BW90,6)+0,GA$73&gt;=INDEX('Static Data'!$E$3:$X$21,$BW90,7)+0,GA$74&gt;=INDEX('Static Data'!$E$3:$X$21,$BW90,8)+0,GA$75&gt;=INDEX('Static Data'!$E$3:$X$21,$BW90,9)+0,GA$76&gt;=INDEX('Static Data'!$E$3:$X$21,$BW90,10)+0,GA$77&gt;=INDEX('Static Data'!$E$3:$X$21,$BW90,11)+0,GA$78&gt;=INDEX('Static Data'!$E$3:$X$21,$BW90,12)+0,GA$79&gt;=INDEX('Static Data'!$E$3:$X$21,$BW90,13)+0,GA$80&gt;=INDEX('Static Data'!$E$3:$X$21,$BW90,14)+0,GA$81&gt;=INDEX('Static Data'!$E$3:$X$21,$BW90,15)+0,GA$82&gt;=INDEX('Static Data'!$E$3:$X$21,$BW90,16)+0,GA$83&gt;=INDEX('Static Data'!$E$3:$X$21,$BW90,17)+0,GA$84&gt;=INDEX('Static Data'!$E$3:$X$21,$BW90,18)+0,GA$85&gt;=INDEX('Static Data'!$E$3:$X$21,$BW90,19)+0,GA$86&gt;=INDEX('Static Data'!$E$3:$X$21,$BW90,20)+0)</f>
        <v>0</v>
      </c>
      <c r="GB90" t="b">
        <f ca="1">AND($BV90,GB$67&gt;=INDEX('Static Data'!$E$3:$X$21,$BW90,1)+0,GB$68&gt;=INDEX('Static Data'!$E$3:$X$21,$BW90,2)+0,GB$69&gt;=INDEX('Static Data'!$E$3:$X$21,$BW90,3)+0,GB$70&gt;=INDEX('Static Data'!$E$3:$X$21,$BW90,4)+0,GB$71&gt;=INDEX('Static Data'!$E$3:$X$21,$BW90,5)+0,GB$72&gt;=INDEX('Static Data'!$E$3:$X$21,$BW90,6)+0,GB$73&gt;=INDEX('Static Data'!$E$3:$X$21,$BW90,7)+0,GB$74&gt;=INDEX('Static Data'!$E$3:$X$21,$BW90,8)+0,GB$75&gt;=INDEX('Static Data'!$E$3:$X$21,$BW90,9)+0,GB$76&gt;=INDEX('Static Data'!$E$3:$X$21,$BW90,10)+0,GB$77&gt;=INDEX('Static Data'!$E$3:$X$21,$BW90,11)+0,GB$78&gt;=INDEX('Static Data'!$E$3:$X$21,$BW90,12)+0,GB$79&gt;=INDEX('Static Data'!$E$3:$X$21,$BW90,13)+0,GB$80&gt;=INDEX('Static Data'!$E$3:$X$21,$BW90,14)+0,GB$81&gt;=INDEX('Static Data'!$E$3:$X$21,$BW90,15)+0,GB$82&gt;=INDEX('Static Data'!$E$3:$X$21,$BW90,16)+0,GB$83&gt;=INDEX('Static Data'!$E$3:$X$21,$BW90,17)+0,GB$84&gt;=INDEX('Static Data'!$E$3:$X$21,$BW90,18)+0,GB$85&gt;=INDEX('Static Data'!$E$3:$X$21,$BW90,19)+0,GB$86&gt;=INDEX('Static Data'!$E$3:$X$21,$BW90,20)+0)</f>
        <v>0</v>
      </c>
      <c r="GC90" t="b">
        <f ca="1">AND($BV90,GC$67&gt;=INDEX('Static Data'!$E$3:$X$21,$BW90,1)+0,GC$68&gt;=INDEX('Static Data'!$E$3:$X$21,$BW90,2)+0,GC$69&gt;=INDEX('Static Data'!$E$3:$X$21,$BW90,3)+0,GC$70&gt;=INDEX('Static Data'!$E$3:$X$21,$BW90,4)+0,GC$71&gt;=INDEX('Static Data'!$E$3:$X$21,$BW90,5)+0,GC$72&gt;=INDEX('Static Data'!$E$3:$X$21,$BW90,6)+0,GC$73&gt;=INDEX('Static Data'!$E$3:$X$21,$BW90,7)+0,GC$74&gt;=INDEX('Static Data'!$E$3:$X$21,$BW90,8)+0,GC$75&gt;=INDEX('Static Data'!$E$3:$X$21,$BW90,9)+0,GC$76&gt;=INDEX('Static Data'!$E$3:$X$21,$BW90,10)+0,GC$77&gt;=INDEX('Static Data'!$E$3:$X$21,$BW90,11)+0,GC$78&gt;=INDEX('Static Data'!$E$3:$X$21,$BW90,12)+0,GC$79&gt;=INDEX('Static Data'!$E$3:$X$21,$BW90,13)+0,GC$80&gt;=INDEX('Static Data'!$E$3:$X$21,$BW90,14)+0,GC$81&gt;=INDEX('Static Data'!$E$3:$X$21,$BW90,15)+0,GC$82&gt;=INDEX('Static Data'!$E$3:$X$21,$BW90,16)+0,GC$83&gt;=INDEX('Static Data'!$E$3:$X$21,$BW90,17)+0,GC$84&gt;=INDEX('Static Data'!$E$3:$X$21,$BW90,18)+0,GC$85&gt;=INDEX('Static Data'!$E$3:$X$21,$BW90,19)+0,GC$86&gt;=INDEX('Static Data'!$E$3:$X$21,$BW90,20)+0)</f>
        <v>0</v>
      </c>
      <c r="GD90" t="b">
        <f ca="1">AND($BV90,GD$67&gt;=INDEX('Static Data'!$E$3:$X$21,$BW90,1)+0,GD$68&gt;=INDEX('Static Data'!$E$3:$X$21,$BW90,2)+0,GD$69&gt;=INDEX('Static Data'!$E$3:$X$21,$BW90,3)+0,GD$70&gt;=INDEX('Static Data'!$E$3:$X$21,$BW90,4)+0,GD$71&gt;=INDEX('Static Data'!$E$3:$X$21,$BW90,5)+0,GD$72&gt;=INDEX('Static Data'!$E$3:$X$21,$BW90,6)+0,GD$73&gt;=INDEX('Static Data'!$E$3:$X$21,$BW90,7)+0,GD$74&gt;=INDEX('Static Data'!$E$3:$X$21,$BW90,8)+0,GD$75&gt;=INDEX('Static Data'!$E$3:$X$21,$BW90,9)+0,GD$76&gt;=INDEX('Static Data'!$E$3:$X$21,$BW90,10)+0,GD$77&gt;=INDEX('Static Data'!$E$3:$X$21,$BW90,11)+0,GD$78&gt;=INDEX('Static Data'!$E$3:$X$21,$BW90,12)+0,GD$79&gt;=INDEX('Static Data'!$E$3:$X$21,$BW90,13)+0,GD$80&gt;=INDEX('Static Data'!$E$3:$X$21,$BW90,14)+0,GD$81&gt;=INDEX('Static Data'!$E$3:$X$21,$BW90,15)+0,GD$82&gt;=INDEX('Static Data'!$E$3:$X$21,$BW90,16)+0,GD$83&gt;=INDEX('Static Data'!$E$3:$X$21,$BW90,17)+0,GD$84&gt;=INDEX('Static Data'!$E$3:$X$21,$BW90,18)+0,GD$85&gt;=INDEX('Static Data'!$E$3:$X$21,$BW90,19)+0,GD$86&gt;=INDEX('Static Data'!$E$3:$X$21,$BW90,20)+0)</f>
        <v>0</v>
      </c>
      <c r="GE90" t="b">
        <f ca="1">AND($BV90,GE$67&gt;=INDEX('Static Data'!$E$3:$X$21,$BW90,1)+0,GE$68&gt;=INDEX('Static Data'!$E$3:$X$21,$BW90,2)+0,GE$69&gt;=INDEX('Static Data'!$E$3:$X$21,$BW90,3)+0,GE$70&gt;=INDEX('Static Data'!$E$3:$X$21,$BW90,4)+0,GE$71&gt;=INDEX('Static Data'!$E$3:$X$21,$BW90,5)+0,GE$72&gt;=INDEX('Static Data'!$E$3:$X$21,$BW90,6)+0,GE$73&gt;=INDEX('Static Data'!$E$3:$X$21,$BW90,7)+0,GE$74&gt;=INDEX('Static Data'!$E$3:$X$21,$BW90,8)+0,GE$75&gt;=INDEX('Static Data'!$E$3:$X$21,$BW90,9)+0,GE$76&gt;=INDEX('Static Data'!$E$3:$X$21,$BW90,10)+0,GE$77&gt;=INDEX('Static Data'!$E$3:$X$21,$BW90,11)+0,GE$78&gt;=INDEX('Static Data'!$E$3:$X$21,$BW90,12)+0,GE$79&gt;=INDEX('Static Data'!$E$3:$X$21,$BW90,13)+0,GE$80&gt;=INDEX('Static Data'!$E$3:$X$21,$BW90,14)+0,GE$81&gt;=INDEX('Static Data'!$E$3:$X$21,$BW90,15)+0,GE$82&gt;=INDEX('Static Data'!$E$3:$X$21,$BW90,16)+0,GE$83&gt;=INDEX('Static Data'!$E$3:$X$21,$BW90,17)+0,GE$84&gt;=INDEX('Static Data'!$E$3:$X$21,$BW90,18)+0,GE$85&gt;=INDEX('Static Data'!$E$3:$X$21,$BW90,19)+0,GE$86&gt;=INDEX('Static Data'!$E$3:$X$21,$BW90,20)+0)</f>
        <v>0</v>
      </c>
      <c r="GF90" t="b">
        <f ca="1">AND($BV90,GF$67&gt;=INDEX('Static Data'!$E$3:$X$21,$BW90,1)+0,GF$68&gt;=INDEX('Static Data'!$E$3:$X$21,$BW90,2)+0,GF$69&gt;=INDEX('Static Data'!$E$3:$X$21,$BW90,3)+0,GF$70&gt;=INDEX('Static Data'!$E$3:$X$21,$BW90,4)+0,GF$71&gt;=INDEX('Static Data'!$E$3:$X$21,$BW90,5)+0,GF$72&gt;=INDEX('Static Data'!$E$3:$X$21,$BW90,6)+0,GF$73&gt;=INDEX('Static Data'!$E$3:$X$21,$BW90,7)+0,GF$74&gt;=INDEX('Static Data'!$E$3:$X$21,$BW90,8)+0,GF$75&gt;=INDEX('Static Data'!$E$3:$X$21,$BW90,9)+0,GF$76&gt;=INDEX('Static Data'!$E$3:$X$21,$BW90,10)+0,GF$77&gt;=INDEX('Static Data'!$E$3:$X$21,$BW90,11)+0,GF$78&gt;=INDEX('Static Data'!$E$3:$X$21,$BW90,12)+0,GF$79&gt;=INDEX('Static Data'!$E$3:$X$21,$BW90,13)+0,GF$80&gt;=INDEX('Static Data'!$E$3:$X$21,$BW90,14)+0,GF$81&gt;=INDEX('Static Data'!$E$3:$X$21,$BW90,15)+0,GF$82&gt;=INDEX('Static Data'!$E$3:$X$21,$BW90,16)+0,GF$83&gt;=INDEX('Static Data'!$E$3:$X$21,$BW90,17)+0,GF$84&gt;=INDEX('Static Data'!$E$3:$X$21,$BW90,18)+0,GF$85&gt;=INDEX('Static Data'!$E$3:$X$21,$BW90,19)+0,GF$86&gt;=INDEX('Static Data'!$E$3:$X$21,$BW90,20)+0)</f>
        <v>0</v>
      </c>
      <c r="GG90" t="b">
        <f ca="1">AND($BV90,GG$67&gt;=INDEX('Static Data'!$E$3:$X$21,$BW90,1)+0,GG$68&gt;=INDEX('Static Data'!$E$3:$X$21,$BW90,2)+0,GG$69&gt;=INDEX('Static Data'!$E$3:$X$21,$BW90,3)+0,GG$70&gt;=INDEX('Static Data'!$E$3:$X$21,$BW90,4)+0,GG$71&gt;=INDEX('Static Data'!$E$3:$X$21,$BW90,5)+0,GG$72&gt;=INDEX('Static Data'!$E$3:$X$21,$BW90,6)+0,GG$73&gt;=INDEX('Static Data'!$E$3:$X$21,$BW90,7)+0,GG$74&gt;=INDEX('Static Data'!$E$3:$X$21,$BW90,8)+0,GG$75&gt;=INDEX('Static Data'!$E$3:$X$21,$BW90,9)+0,GG$76&gt;=INDEX('Static Data'!$E$3:$X$21,$BW90,10)+0,GG$77&gt;=INDEX('Static Data'!$E$3:$X$21,$BW90,11)+0,GG$78&gt;=INDEX('Static Data'!$E$3:$X$21,$BW90,12)+0,GG$79&gt;=INDEX('Static Data'!$E$3:$X$21,$BW90,13)+0,GG$80&gt;=INDEX('Static Data'!$E$3:$X$21,$BW90,14)+0,GG$81&gt;=INDEX('Static Data'!$E$3:$X$21,$BW90,15)+0,GG$82&gt;=INDEX('Static Data'!$E$3:$X$21,$BW90,16)+0,GG$83&gt;=INDEX('Static Data'!$E$3:$X$21,$BW90,17)+0,GG$84&gt;=INDEX('Static Data'!$E$3:$X$21,$BW90,18)+0,GG$85&gt;=INDEX('Static Data'!$E$3:$X$21,$BW90,19)+0,GG$86&gt;=INDEX('Static Data'!$E$3:$X$21,$BW90,20)+0)</f>
        <v>0</v>
      </c>
      <c r="GH90" t="b">
        <f ca="1">AND($BV90,GH$67&gt;=INDEX('Static Data'!$E$3:$X$21,$BW90,1)+0,GH$68&gt;=INDEX('Static Data'!$E$3:$X$21,$BW90,2)+0,GH$69&gt;=INDEX('Static Data'!$E$3:$X$21,$BW90,3)+0,GH$70&gt;=INDEX('Static Data'!$E$3:$X$21,$BW90,4)+0,GH$71&gt;=INDEX('Static Data'!$E$3:$X$21,$BW90,5)+0,GH$72&gt;=INDEX('Static Data'!$E$3:$X$21,$BW90,6)+0,GH$73&gt;=INDEX('Static Data'!$E$3:$X$21,$BW90,7)+0,GH$74&gt;=INDEX('Static Data'!$E$3:$X$21,$BW90,8)+0,GH$75&gt;=INDEX('Static Data'!$E$3:$X$21,$BW90,9)+0,GH$76&gt;=INDEX('Static Data'!$E$3:$X$21,$BW90,10)+0,GH$77&gt;=INDEX('Static Data'!$E$3:$X$21,$BW90,11)+0,GH$78&gt;=INDEX('Static Data'!$E$3:$X$21,$BW90,12)+0,GH$79&gt;=INDEX('Static Data'!$E$3:$X$21,$BW90,13)+0,GH$80&gt;=INDEX('Static Data'!$E$3:$X$21,$BW90,14)+0,GH$81&gt;=INDEX('Static Data'!$E$3:$X$21,$BW90,15)+0,GH$82&gt;=INDEX('Static Data'!$E$3:$X$21,$BW90,16)+0,GH$83&gt;=INDEX('Static Data'!$E$3:$X$21,$BW90,17)+0,GH$84&gt;=INDEX('Static Data'!$E$3:$X$21,$BW90,18)+0,GH$85&gt;=INDEX('Static Data'!$E$3:$X$21,$BW90,19)+0,GH$86&gt;=INDEX('Static Data'!$E$3:$X$21,$BW90,20)+0)</f>
        <v>0</v>
      </c>
      <c r="GI90" t="b">
        <f ca="1">AND($BV90,GI$67&gt;=INDEX('Static Data'!$E$3:$X$21,$BW90,1)+0,GI$68&gt;=INDEX('Static Data'!$E$3:$X$21,$BW90,2)+0,GI$69&gt;=INDEX('Static Data'!$E$3:$X$21,$BW90,3)+0,GI$70&gt;=INDEX('Static Data'!$E$3:$X$21,$BW90,4)+0,GI$71&gt;=INDEX('Static Data'!$E$3:$X$21,$BW90,5)+0,GI$72&gt;=INDEX('Static Data'!$E$3:$X$21,$BW90,6)+0,GI$73&gt;=INDEX('Static Data'!$E$3:$X$21,$BW90,7)+0,GI$74&gt;=INDEX('Static Data'!$E$3:$X$21,$BW90,8)+0,GI$75&gt;=INDEX('Static Data'!$E$3:$X$21,$BW90,9)+0,GI$76&gt;=INDEX('Static Data'!$E$3:$X$21,$BW90,10)+0,GI$77&gt;=INDEX('Static Data'!$E$3:$X$21,$BW90,11)+0,GI$78&gt;=INDEX('Static Data'!$E$3:$X$21,$BW90,12)+0,GI$79&gt;=INDEX('Static Data'!$E$3:$X$21,$BW90,13)+0,GI$80&gt;=INDEX('Static Data'!$E$3:$X$21,$BW90,14)+0,GI$81&gt;=INDEX('Static Data'!$E$3:$X$21,$BW90,15)+0,GI$82&gt;=INDEX('Static Data'!$E$3:$X$21,$BW90,16)+0,GI$83&gt;=INDEX('Static Data'!$E$3:$X$21,$BW90,17)+0,GI$84&gt;=INDEX('Static Data'!$E$3:$X$21,$BW90,18)+0,GI$85&gt;=INDEX('Static Data'!$E$3:$X$21,$BW90,19)+0,GI$86&gt;=INDEX('Static Data'!$E$3:$X$21,$BW90,20)+0)</f>
        <v>0</v>
      </c>
      <c r="GJ90" t="b">
        <f ca="1">AND($BV90,GJ$67&gt;=INDEX('Static Data'!$E$3:$X$21,$BW90,1)+0,GJ$68&gt;=INDEX('Static Data'!$E$3:$X$21,$BW90,2)+0,GJ$69&gt;=INDEX('Static Data'!$E$3:$X$21,$BW90,3)+0,GJ$70&gt;=INDEX('Static Data'!$E$3:$X$21,$BW90,4)+0,GJ$71&gt;=INDEX('Static Data'!$E$3:$X$21,$BW90,5)+0,GJ$72&gt;=INDEX('Static Data'!$E$3:$X$21,$BW90,6)+0,GJ$73&gt;=INDEX('Static Data'!$E$3:$X$21,$BW90,7)+0,GJ$74&gt;=INDEX('Static Data'!$E$3:$X$21,$BW90,8)+0,GJ$75&gt;=INDEX('Static Data'!$E$3:$X$21,$BW90,9)+0,GJ$76&gt;=INDEX('Static Data'!$E$3:$X$21,$BW90,10)+0,GJ$77&gt;=INDEX('Static Data'!$E$3:$X$21,$BW90,11)+0,GJ$78&gt;=INDEX('Static Data'!$E$3:$X$21,$BW90,12)+0,GJ$79&gt;=INDEX('Static Data'!$E$3:$X$21,$BW90,13)+0,GJ$80&gt;=INDEX('Static Data'!$E$3:$X$21,$BW90,14)+0,GJ$81&gt;=INDEX('Static Data'!$E$3:$X$21,$BW90,15)+0,GJ$82&gt;=INDEX('Static Data'!$E$3:$X$21,$BW90,16)+0,GJ$83&gt;=INDEX('Static Data'!$E$3:$X$21,$BW90,17)+0,GJ$84&gt;=INDEX('Static Data'!$E$3:$X$21,$BW90,18)+0,GJ$85&gt;=INDEX('Static Data'!$E$3:$X$21,$BW90,19)+0,GJ$86&gt;=INDEX('Static Data'!$E$3:$X$21,$BW90,20)+0)</f>
        <v>0</v>
      </c>
      <c r="GK90" t="b">
        <f ca="1">AND($BV90,GK$67&gt;=INDEX('Static Data'!$E$3:$X$21,$BW90,1)+0,GK$68&gt;=INDEX('Static Data'!$E$3:$X$21,$BW90,2)+0,GK$69&gt;=INDEX('Static Data'!$E$3:$X$21,$BW90,3)+0,GK$70&gt;=INDEX('Static Data'!$E$3:$X$21,$BW90,4)+0,GK$71&gt;=INDEX('Static Data'!$E$3:$X$21,$BW90,5)+0,GK$72&gt;=INDEX('Static Data'!$E$3:$X$21,$BW90,6)+0,GK$73&gt;=INDEX('Static Data'!$E$3:$X$21,$BW90,7)+0,GK$74&gt;=INDEX('Static Data'!$E$3:$X$21,$BW90,8)+0,GK$75&gt;=INDEX('Static Data'!$E$3:$X$21,$BW90,9)+0,GK$76&gt;=INDEX('Static Data'!$E$3:$X$21,$BW90,10)+0,GK$77&gt;=INDEX('Static Data'!$E$3:$X$21,$BW90,11)+0,GK$78&gt;=INDEX('Static Data'!$E$3:$X$21,$BW90,12)+0,GK$79&gt;=INDEX('Static Data'!$E$3:$X$21,$BW90,13)+0,GK$80&gt;=INDEX('Static Data'!$E$3:$X$21,$BW90,14)+0,GK$81&gt;=INDEX('Static Data'!$E$3:$X$21,$BW90,15)+0,GK$82&gt;=INDEX('Static Data'!$E$3:$X$21,$BW90,16)+0,GK$83&gt;=INDEX('Static Data'!$E$3:$X$21,$BW90,17)+0,GK$84&gt;=INDEX('Static Data'!$E$3:$X$21,$BW90,18)+0,GK$85&gt;=INDEX('Static Data'!$E$3:$X$21,$BW90,19)+0,GK$86&gt;=INDEX('Static Data'!$E$3:$X$21,$BW90,20)+0)</f>
        <v>0</v>
      </c>
      <c r="GL90" t="b">
        <f ca="1">AND($BV90,GL$67&gt;=INDEX('Static Data'!$E$3:$X$21,$BW90,1)+0,GL$68&gt;=INDEX('Static Data'!$E$3:$X$21,$BW90,2)+0,GL$69&gt;=INDEX('Static Data'!$E$3:$X$21,$BW90,3)+0,GL$70&gt;=INDEX('Static Data'!$E$3:$X$21,$BW90,4)+0,GL$71&gt;=INDEX('Static Data'!$E$3:$X$21,$BW90,5)+0,GL$72&gt;=INDEX('Static Data'!$E$3:$X$21,$BW90,6)+0,GL$73&gt;=INDEX('Static Data'!$E$3:$X$21,$BW90,7)+0,GL$74&gt;=INDEX('Static Data'!$E$3:$X$21,$BW90,8)+0,GL$75&gt;=INDEX('Static Data'!$E$3:$X$21,$BW90,9)+0,GL$76&gt;=INDEX('Static Data'!$E$3:$X$21,$BW90,10)+0,GL$77&gt;=INDEX('Static Data'!$E$3:$X$21,$BW90,11)+0,GL$78&gt;=INDEX('Static Data'!$E$3:$X$21,$BW90,12)+0,GL$79&gt;=INDEX('Static Data'!$E$3:$X$21,$BW90,13)+0,GL$80&gt;=INDEX('Static Data'!$E$3:$X$21,$BW90,14)+0,GL$81&gt;=INDEX('Static Data'!$E$3:$X$21,$BW90,15)+0,GL$82&gt;=INDEX('Static Data'!$E$3:$X$21,$BW90,16)+0,GL$83&gt;=INDEX('Static Data'!$E$3:$X$21,$BW90,17)+0,GL$84&gt;=INDEX('Static Data'!$E$3:$X$21,$BW90,18)+0,GL$85&gt;=INDEX('Static Data'!$E$3:$X$21,$BW90,19)+0,GL$86&gt;=INDEX('Static Data'!$E$3:$X$21,$BW90,20)+0)</f>
        <v>0</v>
      </c>
      <c r="GM90" t="b">
        <f ca="1">AND($BV90,GM$67&gt;=INDEX('Static Data'!$E$3:$X$21,$BW90,1)+0,GM$68&gt;=INDEX('Static Data'!$E$3:$X$21,$BW90,2)+0,GM$69&gt;=INDEX('Static Data'!$E$3:$X$21,$BW90,3)+0,GM$70&gt;=INDEX('Static Data'!$E$3:$X$21,$BW90,4)+0,GM$71&gt;=INDEX('Static Data'!$E$3:$X$21,$BW90,5)+0,GM$72&gt;=INDEX('Static Data'!$E$3:$X$21,$BW90,6)+0,GM$73&gt;=INDEX('Static Data'!$E$3:$X$21,$BW90,7)+0,GM$74&gt;=INDEX('Static Data'!$E$3:$X$21,$BW90,8)+0,GM$75&gt;=INDEX('Static Data'!$E$3:$X$21,$BW90,9)+0,GM$76&gt;=INDEX('Static Data'!$E$3:$X$21,$BW90,10)+0,GM$77&gt;=INDEX('Static Data'!$E$3:$X$21,$BW90,11)+0,GM$78&gt;=INDEX('Static Data'!$E$3:$X$21,$BW90,12)+0,GM$79&gt;=INDEX('Static Data'!$E$3:$X$21,$BW90,13)+0,GM$80&gt;=INDEX('Static Data'!$E$3:$X$21,$BW90,14)+0,GM$81&gt;=INDEX('Static Data'!$E$3:$X$21,$BW90,15)+0,GM$82&gt;=INDEX('Static Data'!$E$3:$X$21,$BW90,16)+0,GM$83&gt;=INDEX('Static Data'!$E$3:$X$21,$BW90,17)+0,GM$84&gt;=INDEX('Static Data'!$E$3:$X$21,$BW90,18)+0,GM$85&gt;=INDEX('Static Data'!$E$3:$X$21,$BW90,19)+0,GM$86&gt;=INDEX('Static Data'!$E$3:$X$21,$BW90,20)+0)</f>
        <v>0</v>
      </c>
      <c r="GN90" t="b">
        <f ca="1">AND($BV90,GN$67&gt;=INDEX('Static Data'!$E$3:$X$21,$BW90,1)+0,GN$68&gt;=INDEX('Static Data'!$E$3:$X$21,$BW90,2)+0,GN$69&gt;=INDEX('Static Data'!$E$3:$X$21,$BW90,3)+0,GN$70&gt;=INDEX('Static Data'!$E$3:$X$21,$BW90,4)+0,GN$71&gt;=INDEX('Static Data'!$E$3:$X$21,$BW90,5)+0,GN$72&gt;=INDEX('Static Data'!$E$3:$X$21,$BW90,6)+0,GN$73&gt;=INDEX('Static Data'!$E$3:$X$21,$BW90,7)+0,GN$74&gt;=INDEX('Static Data'!$E$3:$X$21,$BW90,8)+0,GN$75&gt;=INDEX('Static Data'!$E$3:$X$21,$BW90,9)+0,GN$76&gt;=INDEX('Static Data'!$E$3:$X$21,$BW90,10)+0,GN$77&gt;=INDEX('Static Data'!$E$3:$X$21,$BW90,11)+0,GN$78&gt;=INDEX('Static Data'!$E$3:$X$21,$BW90,12)+0,GN$79&gt;=INDEX('Static Data'!$E$3:$X$21,$BW90,13)+0,GN$80&gt;=INDEX('Static Data'!$E$3:$X$21,$BW90,14)+0,GN$81&gt;=INDEX('Static Data'!$E$3:$X$21,$BW90,15)+0,GN$82&gt;=INDEX('Static Data'!$E$3:$X$21,$BW90,16)+0,GN$83&gt;=INDEX('Static Data'!$E$3:$X$21,$BW90,17)+0,GN$84&gt;=INDEX('Static Data'!$E$3:$X$21,$BW90,18)+0,GN$85&gt;=INDEX('Static Data'!$E$3:$X$21,$BW90,19)+0,GN$86&gt;=INDEX('Static Data'!$E$3:$X$21,$BW90,20)+0)</f>
        <v>0</v>
      </c>
      <c r="GO90" t="b">
        <f ca="1">AND($BV90,GO$67&gt;=INDEX('Static Data'!$E$3:$X$21,$BW90,1)+0,GO$68&gt;=INDEX('Static Data'!$E$3:$X$21,$BW90,2)+0,GO$69&gt;=INDEX('Static Data'!$E$3:$X$21,$BW90,3)+0,GO$70&gt;=INDEX('Static Data'!$E$3:$X$21,$BW90,4)+0,GO$71&gt;=INDEX('Static Data'!$E$3:$X$21,$BW90,5)+0,GO$72&gt;=INDEX('Static Data'!$E$3:$X$21,$BW90,6)+0,GO$73&gt;=INDEX('Static Data'!$E$3:$X$21,$BW90,7)+0,GO$74&gt;=INDEX('Static Data'!$E$3:$X$21,$BW90,8)+0,GO$75&gt;=INDEX('Static Data'!$E$3:$X$21,$BW90,9)+0,GO$76&gt;=INDEX('Static Data'!$E$3:$X$21,$BW90,10)+0,GO$77&gt;=INDEX('Static Data'!$E$3:$X$21,$BW90,11)+0,GO$78&gt;=INDEX('Static Data'!$E$3:$X$21,$BW90,12)+0,GO$79&gt;=INDEX('Static Data'!$E$3:$X$21,$BW90,13)+0,GO$80&gt;=INDEX('Static Data'!$E$3:$X$21,$BW90,14)+0,GO$81&gt;=INDEX('Static Data'!$E$3:$X$21,$BW90,15)+0,GO$82&gt;=INDEX('Static Data'!$E$3:$X$21,$BW90,16)+0,GO$83&gt;=INDEX('Static Data'!$E$3:$X$21,$BW90,17)+0,GO$84&gt;=INDEX('Static Data'!$E$3:$X$21,$BW90,18)+0,GO$85&gt;=INDEX('Static Data'!$E$3:$X$21,$BW90,19)+0,GO$86&gt;=INDEX('Static Data'!$E$3:$X$21,$BW90,20)+0)</f>
        <v>0</v>
      </c>
      <c r="GP90" t="b">
        <f ca="1">AND($BV90,GP$67&gt;=INDEX('Static Data'!$E$3:$X$21,$BW90,1)+0,GP$68&gt;=INDEX('Static Data'!$E$3:$X$21,$BW90,2)+0,GP$69&gt;=INDEX('Static Data'!$E$3:$X$21,$BW90,3)+0,GP$70&gt;=INDEX('Static Data'!$E$3:$X$21,$BW90,4)+0,GP$71&gt;=INDEX('Static Data'!$E$3:$X$21,$BW90,5)+0,GP$72&gt;=INDEX('Static Data'!$E$3:$X$21,$BW90,6)+0,GP$73&gt;=INDEX('Static Data'!$E$3:$X$21,$BW90,7)+0,GP$74&gt;=INDEX('Static Data'!$E$3:$X$21,$BW90,8)+0,GP$75&gt;=INDEX('Static Data'!$E$3:$X$21,$BW90,9)+0,GP$76&gt;=INDEX('Static Data'!$E$3:$X$21,$BW90,10)+0,GP$77&gt;=INDEX('Static Data'!$E$3:$X$21,$BW90,11)+0,GP$78&gt;=INDEX('Static Data'!$E$3:$X$21,$BW90,12)+0,GP$79&gt;=INDEX('Static Data'!$E$3:$X$21,$BW90,13)+0,GP$80&gt;=INDEX('Static Data'!$E$3:$X$21,$BW90,14)+0,GP$81&gt;=INDEX('Static Data'!$E$3:$X$21,$BW90,15)+0,GP$82&gt;=INDEX('Static Data'!$E$3:$X$21,$BW90,16)+0,GP$83&gt;=INDEX('Static Data'!$E$3:$X$21,$BW90,17)+0,GP$84&gt;=INDEX('Static Data'!$E$3:$X$21,$BW90,18)+0,GP$85&gt;=INDEX('Static Data'!$E$3:$X$21,$BW90,19)+0,GP$86&gt;=INDEX('Static Data'!$E$3:$X$21,$BW90,20)+0)</f>
        <v>0</v>
      </c>
      <c r="GQ90" t="b">
        <f ca="1">AND($BV90,GQ$67&gt;=INDEX('Static Data'!$E$3:$X$21,$BW90,1)+0,GQ$68&gt;=INDEX('Static Data'!$E$3:$X$21,$BW90,2)+0,GQ$69&gt;=INDEX('Static Data'!$E$3:$X$21,$BW90,3)+0,GQ$70&gt;=INDEX('Static Data'!$E$3:$X$21,$BW90,4)+0,GQ$71&gt;=INDEX('Static Data'!$E$3:$X$21,$BW90,5)+0,GQ$72&gt;=INDEX('Static Data'!$E$3:$X$21,$BW90,6)+0,GQ$73&gt;=INDEX('Static Data'!$E$3:$X$21,$BW90,7)+0,GQ$74&gt;=INDEX('Static Data'!$E$3:$X$21,$BW90,8)+0,GQ$75&gt;=INDEX('Static Data'!$E$3:$X$21,$BW90,9)+0,GQ$76&gt;=INDEX('Static Data'!$E$3:$X$21,$BW90,10)+0,GQ$77&gt;=INDEX('Static Data'!$E$3:$X$21,$BW90,11)+0,GQ$78&gt;=INDEX('Static Data'!$E$3:$X$21,$BW90,12)+0,GQ$79&gt;=INDEX('Static Data'!$E$3:$X$21,$BW90,13)+0,GQ$80&gt;=INDEX('Static Data'!$E$3:$X$21,$BW90,14)+0,GQ$81&gt;=INDEX('Static Data'!$E$3:$X$21,$BW90,15)+0,GQ$82&gt;=INDEX('Static Data'!$E$3:$X$21,$BW90,16)+0,GQ$83&gt;=INDEX('Static Data'!$E$3:$X$21,$BW90,17)+0,GQ$84&gt;=INDEX('Static Data'!$E$3:$X$21,$BW90,18)+0,GQ$85&gt;=INDEX('Static Data'!$E$3:$X$21,$BW90,19)+0,GQ$86&gt;=INDEX('Static Data'!$E$3:$X$21,$BW90,20)+0)</f>
        <v>0</v>
      </c>
      <c r="GR90" t="b">
        <f ca="1">AND($BV90,GR$67&gt;=INDEX('Static Data'!$E$3:$X$21,$BW90,1)+0,GR$68&gt;=INDEX('Static Data'!$E$3:$X$21,$BW90,2)+0,GR$69&gt;=INDEX('Static Data'!$E$3:$X$21,$BW90,3)+0,GR$70&gt;=INDEX('Static Data'!$E$3:$X$21,$BW90,4)+0,GR$71&gt;=INDEX('Static Data'!$E$3:$X$21,$BW90,5)+0,GR$72&gt;=INDEX('Static Data'!$E$3:$X$21,$BW90,6)+0,GR$73&gt;=INDEX('Static Data'!$E$3:$X$21,$BW90,7)+0,GR$74&gt;=INDEX('Static Data'!$E$3:$X$21,$BW90,8)+0,GR$75&gt;=INDEX('Static Data'!$E$3:$X$21,$BW90,9)+0,GR$76&gt;=INDEX('Static Data'!$E$3:$X$21,$BW90,10)+0,GR$77&gt;=INDEX('Static Data'!$E$3:$X$21,$BW90,11)+0,GR$78&gt;=INDEX('Static Data'!$E$3:$X$21,$BW90,12)+0,GR$79&gt;=INDEX('Static Data'!$E$3:$X$21,$BW90,13)+0,GR$80&gt;=INDEX('Static Data'!$E$3:$X$21,$BW90,14)+0,GR$81&gt;=INDEX('Static Data'!$E$3:$X$21,$BW90,15)+0,GR$82&gt;=INDEX('Static Data'!$E$3:$X$21,$BW90,16)+0,GR$83&gt;=INDEX('Static Data'!$E$3:$X$21,$BW90,17)+0,GR$84&gt;=INDEX('Static Data'!$E$3:$X$21,$BW90,18)+0,GR$85&gt;=INDEX('Static Data'!$E$3:$X$21,$BW90,19)+0,GR$86&gt;=INDEX('Static Data'!$E$3:$X$21,$BW90,20)+0)</f>
        <v>0</v>
      </c>
      <c r="GS90" t="b">
        <f ca="1">AND($BV90,GS$67&gt;=INDEX('Static Data'!$E$3:$X$21,$BW90,1)+0,GS$68&gt;=INDEX('Static Data'!$E$3:$X$21,$BW90,2)+0,GS$69&gt;=INDEX('Static Data'!$E$3:$X$21,$BW90,3)+0,GS$70&gt;=INDEX('Static Data'!$E$3:$X$21,$BW90,4)+0,GS$71&gt;=INDEX('Static Data'!$E$3:$X$21,$BW90,5)+0,GS$72&gt;=INDEX('Static Data'!$E$3:$X$21,$BW90,6)+0,GS$73&gt;=INDEX('Static Data'!$E$3:$X$21,$BW90,7)+0,GS$74&gt;=INDEX('Static Data'!$E$3:$X$21,$BW90,8)+0,GS$75&gt;=INDEX('Static Data'!$E$3:$X$21,$BW90,9)+0,GS$76&gt;=INDEX('Static Data'!$E$3:$X$21,$BW90,10)+0,GS$77&gt;=INDEX('Static Data'!$E$3:$X$21,$BW90,11)+0,GS$78&gt;=INDEX('Static Data'!$E$3:$X$21,$BW90,12)+0,GS$79&gt;=INDEX('Static Data'!$E$3:$X$21,$BW90,13)+0,GS$80&gt;=INDEX('Static Data'!$E$3:$X$21,$BW90,14)+0,GS$81&gt;=INDEX('Static Data'!$E$3:$X$21,$BW90,15)+0,GS$82&gt;=INDEX('Static Data'!$E$3:$X$21,$BW90,16)+0,GS$83&gt;=INDEX('Static Data'!$E$3:$X$21,$BW90,17)+0,GS$84&gt;=INDEX('Static Data'!$E$3:$X$21,$BW90,18)+0,GS$85&gt;=INDEX('Static Data'!$E$3:$X$21,$BW90,19)+0,GS$86&gt;=INDEX('Static Data'!$E$3:$X$21,$BW90,20)+0)</f>
        <v>0</v>
      </c>
      <c r="GT90" t="b">
        <f ca="1">AND($BV90,GT$67&gt;=INDEX('Static Data'!$E$3:$X$21,$BW90,1)+0,GT$68&gt;=INDEX('Static Data'!$E$3:$X$21,$BW90,2)+0,GT$69&gt;=INDEX('Static Data'!$E$3:$X$21,$BW90,3)+0,GT$70&gt;=INDEX('Static Data'!$E$3:$X$21,$BW90,4)+0,GT$71&gt;=INDEX('Static Data'!$E$3:$X$21,$BW90,5)+0,GT$72&gt;=INDEX('Static Data'!$E$3:$X$21,$BW90,6)+0,GT$73&gt;=INDEX('Static Data'!$E$3:$X$21,$BW90,7)+0,GT$74&gt;=INDEX('Static Data'!$E$3:$X$21,$BW90,8)+0,GT$75&gt;=INDEX('Static Data'!$E$3:$X$21,$BW90,9)+0,GT$76&gt;=INDEX('Static Data'!$E$3:$X$21,$BW90,10)+0,GT$77&gt;=INDEX('Static Data'!$E$3:$X$21,$BW90,11)+0,GT$78&gt;=INDEX('Static Data'!$E$3:$X$21,$BW90,12)+0,GT$79&gt;=INDEX('Static Data'!$E$3:$X$21,$BW90,13)+0,GT$80&gt;=INDEX('Static Data'!$E$3:$X$21,$BW90,14)+0,GT$81&gt;=INDEX('Static Data'!$E$3:$X$21,$BW90,15)+0,GT$82&gt;=INDEX('Static Data'!$E$3:$X$21,$BW90,16)+0,GT$83&gt;=INDEX('Static Data'!$E$3:$X$21,$BW90,17)+0,GT$84&gt;=INDEX('Static Data'!$E$3:$X$21,$BW90,18)+0,GT$85&gt;=INDEX('Static Data'!$E$3:$X$21,$BW90,19)+0,GT$86&gt;=INDEX('Static Data'!$E$3:$X$21,$BW90,20)+0)</f>
        <v>0</v>
      </c>
      <c r="GU90" t="b">
        <f ca="1">AND($BV90,GU$67&gt;=INDEX('Static Data'!$E$3:$X$21,$BW90,1)+0,GU$68&gt;=INDEX('Static Data'!$E$3:$X$21,$BW90,2)+0,GU$69&gt;=INDEX('Static Data'!$E$3:$X$21,$BW90,3)+0,GU$70&gt;=INDEX('Static Data'!$E$3:$X$21,$BW90,4)+0,GU$71&gt;=INDEX('Static Data'!$E$3:$X$21,$BW90,5)+0,GU$72&gt;=INDEX('Static Data'!$E$3:$X$21,$BW90,6)+0,GU$73&gt;=INDEX('Static Data'!$E$3:$X$21,$BW90,7)+0,GU$74&gt;=INDEX('Static Data'!$E$3:$X$21,$BW90,8)+0,GU$75&gt;=INDEX('Static Data'!$E$3:$X$21,$BW90,9)+0,GU$76&gt;=INDEX('Static Data'!$E$3:$X$21,$BW90,10)+0,GU$77&gt;=INDEX('Static Data'!$E$3:$X$21,$BW90,11)+0,GU$78&gt;=INDEX('Static Data'!$E$3:$X$21,$BW90,12)+0,GU$79&gt;=INDEX('Static Data'!$E$3:$X$21,$BW90,13)+0,GU$80&gt;=INDEX('Static Data'!$E$3:$X$21,$BW90,14)+0,GU$81&gt;=INDEX('Static Data'!$E$3:$X$21,$BW90,15)+0,GU$82&gt;=INDEX('Static Data'!$E$3:$X$21,$BW90,16)+0,GU$83&gt;=INDEX('Static Data'!$E$3:$X$21,$BW90,17)+0,GU$84&gt;=INDEX('Static Data'!$E$3:$X$21,$BW90,18)+0,GU$85&gt;=INDEX('Static Data'!$E$3:$X$21,$BW90,19)+0,GU$86&gt;=INDEX('Static Data'!$E$3:$X$21,$BW90,20)+0)</f>
        <v>0</v>
      </c>
    </row>
    <row r="91" spans="9:203">
      <c r="I91">
        <f t="shared" si="210"/>
        <v>56</v>
      </c>
      <c r="J91"/>
      <c r="K91" s="91" t="str">
        <f>L39&amp;L40&amp;L41&amp;L42&amp;L43&amp;L44&amp;L45&amp;L46&amp;L47&amp;L48&amp;L49&amp;L50&amp;L51&amp;L52</f>
        <v>204E0000204E000010270000983A00000100000001000000000000000000000000000000000000000000000060EA00000000000000000000</v>
      </c>
      <c r="L91"/>
      <c r="M91" s="1">
        <f t="shared" si="39"/>
        <v>54</v>
      </c>
      <c r="N91" s="1" t="str">
        <f t="shared" si="205"/>
        <v>005E4D</v>
      </c>
      <c r="R91" s="90" t="str">
        <f t="shared" si="36"/>
        <v>4D5E00</v>
      </c>
      <c r="T91" s="60">
        <f t="shared" si="209"/>
        <v>84</v>
      </c>
      <c r="U91" s="123">
        <f t="shared" si="208"/>
        <v>769.07271675258119</v>
      </c>
      <c r="V91" s="62">
        <f t="shared" si="206"/>
        <v>46883</v>
      </c>
      <c r="W91" s="59">
        <f t="shared" si="207"/>
        <v>84</v>
      </c>
      <c r="BV91" t="b">
        <f>TRUE()</f>
        <v>1</v>
      </c>
      <c r="BW91">
        <f t="shared" ref="BW91:BW107" si="211">BW90+1</f>
        <v>3</v>
      </c>
      <c r="BX91" t="b">
        <f ca="1">AND($BV91,BX$67&gt;=INDEX('Static Data'!$E$3:$X$21,$BW91,1)+0,BX$68&gt;=INDEX('Static Data'!$E$3:$X$21,$BW91,2)+0,BX$69&gt;=INDEX('Static Data'!$E$3:$X$21,$BW91,3)+0,BX$70&gt;=INDEX('Static Data'!$E$3:$X$21,$BW91,4)+0,BX$71&gt;=INDEX('Static Data'!$E$3:$X$21,$BW91,5)+0,BX$72&gt;=INDEX('Static Data'!$E$3:$X$21,$BW91,6)+0,BX$73&gt;=INDEX('Static Data'!$E$3:$X$21,$BW91,7)+0,BX$74&gt;=INDEX('Static Data'!$E$3:$X$21,$BW91,8)+0,BX$75&gt;=INDEX('Static Data'!$E$3:$X$21,$BW91,9)+0,BX$76&gt;=INDEX('Static Data'!$E$3:$X$21,$BW91,10)+0,BX$77&gt;=INDEX('Static Data'!$E$3:$X$21,$BW91,11)+0,BX$78&gt;=INDEX('Static Data'!$E$3:$X$21,$BW91,12)+0,BX$79&gt;=INDEX('Static Data'!$E$3:$X$21,$BW91,13)+0,BX$80&gt;=INDEX('Static Data'!$E$3:$X$21,$BW91,14)+0,BX$81&gt;=INDEX('Static Data'!$E$3:$X$21,$BW91,15)+0,BX$82&gt;=INDEX('Static Data'!$E$3:$X$21,$BW91,16)+0,BX$83&gt;=INDEX('Static Data'!$E$3:$X$21,$BW91,17)+0,BX$84&gt;=INDEX('Static Data'!$E$3:$X$21,$BW91,18)+0,BX$85&gt;=INDEX('Static Data'!$E$3:$X$21,$BW91,19)+0,BX$86&gt;=INDEX('Static Data'!$E$3:$X$21,$BW91,20)+0)</f>
        <v>0</v>
      </c>
      <c r="BY91" t="b">
        <f ca="1">AND($BV91,BY$67&gt;=INDEX('Static Data'!$E$3:$X$21,$BW91,1)+0,BY$68&gt;=INDEX('Static Data'!$E$3:$X$21,$BW91,2)+0,BY$69&gt;=INDEX('Static Data'!$E$3:$X$21,$BW91,3)+0,BY$70&gt;=INDEX('Static Data'!$E$3:$X$21,$BW91,4)+0,BY$71&gt;=INDEX('Static Data'!$E$3:$X$21,$BW91,5)+0,BY$72&gt;=INDEX('Static Data'!$E$3:$X$21,$BW91,6)+0,BY$73&gt;=INDEX('Static Data'!$E$3:$X$21,$BW91,7)+0,BY$74&gt;=INDEX('Static Data'!$E$3:$X$21,$BW91,8)+0,BY$75&gt;=INDEX('Static Data'!$E$3:$X$21,$BW91,9)+0,BY$76&gt;=INDEX('Static Data'!$E$3:$X$21,$BW91,10)+0,BY$77&gt;=INDEX('Static Data'!$E$3:$X$21,$BW91,11)+0,BY$78&gt;=INDEX('Static Data'!$E$3:$X$21,$BW91,12)+0,BY$79&gt;=INDEX('Static Data'!$E$3:$X$21,$BW91,13)+0,BY$80&gt;=INDEX('Static Data'!$E$3:$X$21,$BW91,14)+0,BY$81&gt;=INDEX('Static Data'!$E$3:$X$21,$BW91,15)+0,BY$82&gt;=INDEX('Static Data'!$E$3:$X$21,$BW91,16)+0,BY$83&gt;=INDEX('Static Data'!$E$3:$X$21,$BW91,17)+0,BY$84&gt;=INDEX('Static Data'!$E$3:$X$21,$BW91,18)+0,BY$85&gt;=INDEX('Static Data'!$E$3:$X$21,$BW91,19)+0,BY$86&gt;=INDEX('Static Data'!$E$3:$X$21,$BW91,20)+0)</f>
        <v>0</v>
      </c>
      <c r="BZ91" t="b">
        <f ca="1">AND($BV91,BZ$67&gt;=INDEX('Static Data'!$E$3:$X$21,$BW91,1)+0,BZ$68&gt;=INDEX('Static Data'!$E$3:$X$21,$BW91,2)+0,BZ$69&gt;=INDEX('Static Data'!$E$3:$X$21,$BW91,3)+0,BZ$70&gt;=INDEX('Static Data'!$E$3:$X$21,$BW91,4)+0,BZ$71&gt;=INDEX('Static Data'!$E$3:$X$21,$BW91,5)+0,BZ$72&gt;=INDEX('Static Data'!$E$3:$X$21,$BW91,6)+0,BZ$73&gt;=INDEX('Static Data'!$E$3:$X$21,$BW91,7)+0,BZ$74&gt;=INDEX('Static Data'!$E$3:$X$21,$BW91,8)+0,BZ$75&gt;=INDEX('Static Data'!$E$3:$X$21,$BW91,9)+0,BZ$76&gt;=INDEX('Static Data'!$E$3:$X$21,$BW91,10)+0,BZ$77&gt;=INDEX('Static Data'!$E$3:$X$21,$BW91,11)+0,BZ$78&gt;=INDEX('Static Data'!$E$3:$X$21,$BW91,12)+0,BZ$79&gt;=INDEX('Static Data'!$E$3:$X$21,$BW91,13)+0,BZ$80&gt;=INDEX('Static Data'!$E$3:$X$21,$BW91,14)+0,BZ$81&gt;=INDEX('Static Data'!$E$3:$X$21,$BW91,15)+0,BZ$82&gt;=INDEX('Static Data'!$E$3:$X$21,$BW91,16)+0,BZ$83&gt;=INDEX('Static Data'!$E$3:$X$21,$BW91,17)+0,BZ$84&gt;=INDEX('Static Data'!$E$3:$X$21,$BW91,18)+0,BZ$85&gt;=INDEX('Static Data'!$E$3:$X$21,$BW91,19)+0,BZ$86&gt;=INDEX('Static Data'!$E$3:$X$21,$BW91,20)+0)</f>
        <v>0</v>
      </c>
      <c r="CA91" t="b">
        <f ca="1">AND($BV91,CA$67&gt;=INDEX('Static Data'!$E$3:$X$21,$BW91,1)+0,CA$68&gt;=INDEX('Static Data'!$E$3:$X$21,$BW91,2)+0,CA$69&gt;=INDEX('Static Data'!$E$3:$X$21,$BW91,3)+0,CA$70&gt;=INDEX('Static Data'!$E$3:$X$21,$BW91,4)+0,CA$71&gt;=INDEX('Static Data'!$E$3:$X$21,$BW91,5)+0,CA$72&gt;=INDEX('Static Data'!$E$3:$X$21,$BW91,6)+0,CA$73&gt;=INDEX('Static Data'!$E$3:$X$21,$BW91,7)+0,CA$74&gt;=INDEX('Static Data'!$E$3:$X$21,$BW91,8)+0,CA$75&gt;=INDEX('Static Data'!$E$3:$X$21,$BW91,9)+0,CA$76&gt;=INDEX('Static Data'!$E$3:$X$21,$BW91,10)+0,CA$77&gt;=INDEX('Static Data'!$E$3:$X$21,$BW91,11)+0,CA$78&gt;=INDEX('Static Data'!$E$3:$X$21,$BW91,12)+0,CA$79&gt;=INDEX('Static Data'!$E$3:$X$21,$BW91,13)+0,CA$80&gt;=INDEX('Static Data'!$E$3:$X$21,$BW91,14)+0,CA$81&gt;=INDEX('Static Data'!$E$3:$X$21,$BW91,15)+0,CA$82&gt;=INDEX('Static Data'!$E$3:$X$21,$BW91,16)+0,CA$83&gt;=INDEX('Static Data'!$E$3:$X$21,$BW91,17)+0,CA$84&gt;=INDEX('Static Data'!$E$3:$X$21,$BW91,18)+0,CA$85&gt;=INDEX('Static Data'!$E$3:$X$21,$BW91,19)+0,CA$86&gt;=INDEX('Static Data'!$E$3:$X$21,$BW91,20)+0)</f>
        <v>0</v>
      </c>
      <c r="CB91" t="b">
        <f ca="1">AND($BV91,CB$67&gt;=INDEX('Static Data'!$E$3:$X$21,$BW91,1)+0,CB$68&gt;=INDEX('Static Data'!$E$3:$X$21,$BW91,2)+0,CB$69&gt;=INDEX('Static Data'!$E$3:$X$21,$BW91,3)+0,CB$70&gt;=INDEX('Static Data'!$E$3:$X$21,$BW91,4)+0,CB$71&gt;=INDEX('Static Data'!$E$3:$X$21,$BW91,5)+0,CB$72&gt;=INDEX('Static Data'!$E$3:$X$21,$BW91,6)+0,CB$73&gt;=INDEX('Static Data'!$E$3:$X$21,$BW91,7)+0,CB$74&gt;=INDEX('Static Data'!$E$3:$X$21,$BW91,8)+0,CB$75&gt;=INDEX('Static Data'!$E$3:$X$21,$BW91,9)+0,CB$76&gt;=INDEX('Static Data'!$E$3:$X$21,$BW91,10)+0,CB$77&gt;=INDEX('Static Data'!$E$3:$X$21,$BW91,11)+0,CB$78&gt;=INDEX('Static Data'!$E$3:$X$21,$BW91,12)+0,CB$79&gt;=INDEX('Static Data'!$E$3:$X$21,$BW91,13)+0,CB$80&gt;=INDEX('Static Data'!$E$3:$X$21,$BW91,14)+0,CB$81&gt;=INDEX('Static Data'!$E$3:$X$21,$BW91,15)+0,CB$82&gt;=INDEX('Static Data'!$E$3:$X$21,$BW91,16)+0,CB$83&gt;=INDEX('Static Data'!$E$3:$X$21,$BW91,17)+0,CB$84&gt;=INDEX('Static Data'!$E$3:$X$21,$BW91,18)+0,CB$85&gt;=INDEX('Static Data'!$E$3:$X$21,$BW91,19)+0,CB$86&gt;=INDEX('Static Data'!$E$3:$X$21,$BW91,20)+0)</f>
        <v>0</v>
      </c>
      <c r="CC91" t="b">
        <f ca="1">AND($BV91,CC$67&gt;=INDEX('Static Data'!$E$3:$X$21,$BW91,1)+0,CC$68&gt;=INDEX('Static Data'!$E$3:$X$21,$BW91,2)+0,CC$69&gt;=INDEX('Static Data'!$E$3:$X$21,$BW91,3)+0,CC$70&gt;=INDEX('Static Data'!$E$3:$X$21,$BW91,4)+0,CC$71&gt;=INDEX('Static Data'!$E$3:$X$21,$BW91,5)+0,CC$72&gt;=INDEX('Static Data'!$E$3:$X$21,$BW91,6)+0,CC$73&gt;=INDEX('Static Data'!$E$3:$X$21,$BW91,7)+0,CC$74&gt;=INDEX('Static Data'!$E$3:$X$21,$BW91,8)+0,CC$75&gt;=INDEX('Static Data'!$E$3:$X$21,$BW91,9)+0,CC$76&gt;=INDEX('Static Data'!$E$3:$X$21,$BW91,10)+0,CC$77&gt;=INDEX('Static Data'!$E$3:$X$21,$BW91,11)+0,CC$78&gt;=INDEX('Static Data'!$E$3:$X$21,$BW91,12)+0,CC$79&gt;=INDEX('Static Data'!$E$3:$X$21,$BW91,13)+0,CC$80&gt;=INDEX('Static Data'!$E$3:$X$21,$BW91,14)+0,CC$81&gt;=INDEX('Static Data'!$E$3:$X$21,$BW91,15)+0,CC$82&gt;=INDEX('Static Data'!$E$3:$X$21,$BW91,16)+0,CC$83&gt;=INDEX('Static Data'!$E$3:$X$21,$BW91,17)+0,CC$84&gt;=INDEX('Static Data'!$E$3:$X$21,$BW91,18)+0,CC$85&gt;=INDEX('Static Data'!$E$3:$X$21,$BW91,19)+0,CC$86&gt;=INDEX('Static Data'!$E$3:$X$21,$BW91,20)+0)</f>
        <v>0</v>
      </c>
      <c r="CD91" t="b">
        <f ca="1">AND($BV91,CD$67&gt;=INDEX('Static Data'!$E$3:$X$21,$BW91,1)+0,CD$68&gt;=INDEX('Static Data'!$E$3:$X$21,$BW91,2)+0,CD$69&gt;=INDEX('Static Data'!$E$3:$X$21,$BW91,3)+0,CD$70&gt;=INDEX('Static Data'!$E$3:$X$21,$BW91,4)+0,CD$71&gt;=INDEX('Static Data'!$E$3:$X$21,$BW91,5)+0,CD$72&gt;=INDEX('Static Data'!$E$3:$X$21,$BW91,6)+0,CD$73&gt;=INDEX('Static Data'!$E$3:$X$21,$BW91,7)+0,CD$74&gt;=INDEX('Static Data'!$E$3:$X$21,$BW91,8)+0,CD$75&gt;=INDEX('Static Data'!$E$3:$X$21,$BW91,9)+0,CD$76&gt;=INDEX('Static Data'!$E$3:$X$21,$BW91,10)+0,CD$77&gt;=INDEX('Static Data'!$E$3:$X$21,$BW91,11)+0,CD$78&gt;=INDEX('Static Data'!$E$3:$X$21,$BW91,12)+0,CD$79&gt;=INDEX('Static Data'!$E$3:$X$21,$BW91,13)+0,CD$80&gt;=INDEX('Static Data'!$E$3:$X$21,$BW91,14)+0,CD$81&gt;=INDEX('Static Data'!$E$3:$X$21,$BW91,15)+0,CD$82&gt;=INDEX('Static Data'!$E$3:$X$21,$BW91,16)+0,CD$83&gt;=INDEX('Static Data'!$E$3:$X$21,$BW91,17)+0,CD$84&gt;=INDEX('Static Data'!$E$3:$X$21,$BW91,18)+0,CD$85&gt;=INDEX('Static Data'!$E$3:$X$21,$BW91,19)+0,CD$86&gt;=INDEX('Static Data'!$E$3:$X$21,$BW91,20)+0)</f>
        <v>0</v>
      </c>
      <c r="CE91" t="b">
        <f ca="1">AND($BV91,CE$67&gt;=INDEX('Static Data'!$E$3:$X$21,$BW91,1)+0,CE$68&gt;=INDEX('Static Data'!$E$3:$X$21,$BW91,2)+0,CE$69&gt;=INDEX('Static Data'!$E$3:$X$21,$BW91,3)+0,CE$70&gt;=INDEX('Static Data'!$E$3:$X$21,$BW91,4)+0,CE$71&gt;=INDEX('Static Data'!$E$3:$X$21,$BW91,5)+0,CE$72&gt;=INDEX('Static Data'!$E$3:$X$21,$BW91,6)+0,CE$73&gt;=INDEX('Static Data'!$E$3:$X$21,$BW91,7)+0,CE$74&gt;=INDEX('Static Data'!$E$3:$X$21,$BW91,8)+0,CE$75&gt;=INDEX('Static Data'!$E$3:$X$21,$BW91,9)+0,CE$76&gt;=INDEX('Static Data'!$E$3:$X$21,$BW91,10)+0,CE$77&gt;=INDEX('Static Data'!$E$3:$X$21,$BW91,11)+0,CE$78&gt;=INDEX('Static Data'!$E$3:$X$21,$BW91,12)+0,CE$79&gt;=INDEX('Static Data'!$E$3:$X$21,$BW91,13)+0,CE$80&gt;=INDEX('Static Data'!$E$3:$X$21,$BW91,14)+0,CE$81&gt;=INDEX('Static Data'!$E$3:$X$21,$BW91,15)+0,CE$82&gt;=INDEX('Static Data'!$E$3:$X$21,$BW91,16)+0,CE$83&gt;=INDEX('Static Data'!$E$3:$X$21,$BW91,17)+0,CE$84&gt;=INDEX('Static Data'!$E$3:$X$21,$BW91,18)+0,CE$85&gt;=INDEX('Static Data'!$E$3:$X$21,$BW91,19)+0,CE$86&gt;=INDEX('Static Data'!$E$3:$X$21,$BW91,20)+0)</f>
        <v>0</v>
      </c>
      <c r="CF91" t="b">
        <f ca="1">AND($BV91,CF$67&gt;=INDEX('Static Data'!$E$3:$X$21,$BW91,1)+0,CF$68&gt;=INDEX('Static Data'!$E$3:$X$21,$BW91,2)+0,CF$69&gt;=INDEX('Static Data'!$E$3:$X$21,$BW91,3)+0,CF$70&gt;=INDEX('Static Data'!$E$3:$X$21,$BW91,4)+0,CF$71&gt;=INDEX('Static Data'!$E$3:$X$21,$BW91,5)+0,CF$72&gt;=INDEX('Static Data'!$E$3:$X$21,$BW91,6)+0,CF$73&gt;=INDEX('Static Data'!$E$3:$X$21,$BW91,7)+0,CF$74&gt;=INDEX('Static Data'!$E$3:$X$21,$BW91,8)+0,CF$75&gt;=INDEX('Static Data'!$E$3:$X$21,$BW91,9)+0,CF$76&gt;=INDEX('Static Data'!$E$3:$X$21,$BW91,10)+0,CF$77&gt;=INDEX('Static Data'!$E$3:$X$21,$BW91,11)+0,CF$78&gt;=INDEX('Static Data'!$E$3:$X$21,$BW91,12)+0,CF$79&gt;=INDEX('Static Data'!$E$3:$X$21,$BW91,13)+0,CF$80&gt;=INDEX('Static Data'!$E$3:$X$21,$BW91,14)+0,CF$81&gt;=INDEX('Static Data'!$E$3:$X$21,$BW91,15)+0,CF$82&gt;=INDEX('Static Data'!$E$3:$X$21,$BW91,16)+0,CF$83&gt;=INDEX('Static Data'!$E$3:$X$21,$BW91,17)+0,CF$84&gt;=INDEX('Static Data'!$E$3:$X$21,$BW91,18)+0,CF$85&gt;=INDEX('Static Data'!$E$3:$X$21,$BW91,19)+0,CF$86&gt;=INDEX('Static Data'!$E$3:$X$21,$BW91,20)+0)</f>
        <v>0</v>
      </c>
      <c r="CG91" t="b">
        <f ca="1">AND($BV91,CG$67&gt;=INDEX('Static Data'!$E$3:$X$21,$BW91,1)+0,CG$68&gt;=INDEX('Static Data'!$E$3:$X$21,$BW91,2)+0,CG$69&gt;=INDEX('Static Data'!$E$3:$X$21,$BW91,3)+0,CG$70&gt;=INDEX('Static Data'!$E$3:$X$21,$BW91,4)+0,CG$71&gt;=INDEX('Static Data'!$E$3:$X$21,$BW91,5)+0,CG$72&gt;=INDEX('Static Data'!$E$3:$X$21,$BW91,6)+0,CG$73&gt;=INDEX('Static Data'!$E$3:$X$21,$BW91,7)+0,CG$74&gt;=INDEX('Static Data'!$E$3:$X$21,$BW91,8)+0,CG$75&gt;=INDEX('Static Data'!$E$3:$X$21,$BW91,9)+0,CG$76&gt;=INDEX('Static Data'!$E$3:$X$21,$BW91,10)+0,CG$77&gt;=INDEX('Static Data'!$E$3:$X$21,$BW91,11)+0,CG$78&gt;=INDEX('Static Data'!$E$3:$X$21,$BW91,12)+0,CG$79&gt;=INDEX('Static Data'!$E$3:$X$21,$BW91,13)+0,CG$80&gt;=INDEX('Static Data'!$E$3:$X$21,$BW91,14)+0,CG$81&gt;=INDEX('Static Data'!$E$3:$X$21,$BW91,15)+0,CG$82&gt;=INDEX('Static Data'!$E$3:$X$21,$BW91,16)+0,CG$83&gt;=INDEX('Static Data'!$E$3:$X$21,$BW91,17)+0,CG$84&gt;=INDEX('Static Data'!$E$3:$X$21,$BW91,18)+0,CG$85&gt;=INDEX('Static Data'!$E$3:$X$21,$BW91,19)+0,CG$86&gt;=INDEX('Static Data'!$E$3:$X$21,$BW91,20)+0)</f>
        <v>0</v>
      </c>
      <c r="CH91" t="b">
        <f ca="1">AND($BV91,CH$67&gt;=INDEX('Static Data'!$E$3:$X$21,$BW91,1)+0,CH$68&gt;=INDEX('Static Data'!$E$3:$X$21,$BW91,2)+0,CH$69&gt;=INDEX('Static Data'!$E$3:$X$21,$BW91,3)+0,CH$70&gt;=INDEX('Static Data'!$E$3:$X$21,$BW91,4)+0,CH$71&gt;=INDEX('Static Data'!$E$3:$X$21,$BW91,5)+0,CH$72&gt;=INDEX('Static Data'!$E$3:$X$21,$BW91,6)+0,CH$73&gt;=INDEX('Static Data'!$E$3:$X$21,$BW91,7)+0,CH$74&gt;=INDEX('Static Data'!$E$3:$X$21,$BW91,8)+0,CH$75&gt;=INDEX('Static Data'!$E$3:$X$21,$BW91,9)+0,CH$76&gt;=INDEX('Static Data'!$E$3:$X$21,$BW91,10)+0,CH$77&gt;=INDEX('Static Data'!$E$3:$X$21,$BW91,11)+0,CH$78&gt;=INDEX('Static Data'!$E$3:$X$21,$BW91,12)+0,CH$79&gt;=INDEX('Static Data'!$E$3:$X$21,$BW91,13)+0,CH$80&gt;=INDEX('Static Data'!$E$3:$X$21,$BW91,14)+0,CH$81&gt;=INDEX('Static Data'!$E$3:$X$21,$BW91,15)+0,CH$82&gt;=INDEX('Static Data'!$E$3:$X$21,$BW91,16)+0,CH$83&gt;=INDEX('Static Data'!$E$3:$X$21,$BW91,17)+0,CH$84&gt;=INDEX('Static Data'!$E$3:$X$21,$BW91,18)+0,CH$85&gt;=INDEX('Static Data'!$E$3:$X$21,$BW91,19)+0,CH$86&gt;=INDEX('Static Data'!$E$3:$X$21,$BW91,20)+0)</f>
        <v>0</v>
      </c>
      <c r="CI91" t="b">
        <f ca="1">AND($BV91,CI$67&gt;=INDEX('Static Data'!$E$3:$X$21,$BW91,1)+0,CI$68&gt;=INDEX('Static Data'!$E$3:$X$21,$BW91,2)+0,CI$69&gt;=INDEX('Static Data'!$E$3:$X$21,$BW91,3)+0,CI$70&gt;=INDEX('Static Data'!$E$3:$X$21,$BW91,4)+0,CI$71&gt;=INDEX('Static Data'!$E$3:$X$21,$BW91,5)+0,CI$72&gt;=INDEX('Static Data'!$E$3:$X$21,$BW91,6)+0,CI$73&gt;=INDEX('Static Data'!$E$3:$X$21,$BW91,7)+0,CI$74&gt;=INDEX('Static Data'!$E$3:$X$21,$BW91,8)+0,CI$75&gt;=INDEX('Static Data'!$E$3:$X$21,$BW91,9)+0,CI$76&gt;=INDEX('Static Data'!$E$3:$X$21,$BW91,10)+0,CI$77&gt;=INDEX('Static Data'!$E$3:$X$21,$BW91,11)+0,CI$78&gt;=INDEX('Static Data'!$E$3:$X$21,$BW91,12)+0,CI$79&gt;=INDEX('Static Data'!$E$3:$X$21,$BW91,13)+0,CI$80&gt;=INDEX('Static Data'!$E$3:$X$21,$BW91,14)+0,CI$81&gt;=INDEX('Static Data'!$E$3:$X$21,$BW91,15)+0,CI$82&gt;=INDEX('Static Data'!$E$3:$X$21,$BW91,16)+0,CI$83&gt;=INDEX('Static Data'!$E$3:$X$21,$BW91,17)+0,CI$84&gt;=INDEX('Static Data'!$E$3:$X$21,$BW91,18)+0,CI$85&gt;=INDEX('Static Data'!$E$3:$X$21,$BW91,19)+0,CI$86&gt;=INDEX('Static Data'!$E$3:$X$21,$BW91,20)+0)</f>
        <v>0</v>
      </c>
      <c r="CJ91" t="b">
        <f ca="1">AND($BV91,CJ$67&gt;=INDEX('Static Data'!$E$3:$X$21,$BW91,1)+0,CJ$68&gt;=INDEX('Static Data'!$E$3:$X$21,$BW91,2)+0,CJ$69&gt;=INDEX('Static Data'!$E$3:$X$21,$BW91,3)+0,CJ$70&gt;=INDEX('Static Data'!$E$3:$X$21,$BW91,4)+0,CJ$71&gt;=INDEX('Static Data'!$E$3:$X$21,$BW91,5)+0,CJ$72&gt;=INDEX('Static Data'!$E$3:$X$21,$BW91,6)+0,CJ$73&gt;=INDEX('Static Data'!$E$3:$X$21,$BW91,7)+0,CJ$74&gt;=INDEX('Static Data'!$E$3:$X$21,$BW91,8)+0,CJ$75&gt;=INDEX('Static Data'!$E$3:$X$21,$BW91,9)+0,CJ$76&gt;=INDEX('Static Data'!$E$3:$X$21,$BW91,10)+0,CJ$77&gt;=INDEX('Static Data'!$E$3:$X$21,$BW91,11)+0,CJ$78&gt;=INDEX('Static Data'!$E$3:$X$21,$BW91,12)+0,CJ$79&gt;=INDEX('Static Data'!$E$3:$X$21,$BW91,13)+0,CJ$80&gt;=INDEX('Static Data'!$E$3:$X$21,$BW91,14)+0,CJ$81&gt;=INDEX('Static Data'!$E$3:$X$21,$BW91,15)+0,CJ$82&gt;=INDEX('Static Data'!$E$3:$X$21,$BW91,16)+0,CJ$83&gt;=INDEX('Static Data'!$E$3:$X$21,$BW91,17)+0,CJ$84&gt;=INDEX('Static Data'!$E$3:$X$21,$BW91,18)+0,CJ$85&gt;=INDEX('Static Data'!$E$3:$X$21,$BW91,19)+0,CJ$86&gt;=INDEX('Static Data'!$E$3:$X$21,$BW91,20)+0)</f>
        <v>0</v>
      </c>
      <c r="CK91" t="b">
        <f ca="1">AND($BV91,CK$67&gt;=INDEX('Static Data'!$E$3:$X$21,$BW91,1)+0,CK$68&gt;=INDEX('Static Data'!$E$3:$X$21,$BW91,2)+0,CK$69&gt;=INDEX('Static Data'!$E$3:$X$21,$BW91,3)+0,CK$70&gt;=INDEX('Static Data'!$E$3:$X$21,$BW91,4)+0,CK$71&gt;=INDEX('Static Data'!$E$3:$X$21,$BW91,5)+0,CK$72&gt;=INDEX('Static Data'!$E$3:$X$21,$BW91,6)+0,CK$73&gt;=INDEX('Static Data'!$E$3:$X$21,$BW91,7)+0,CK$74&gt;=INDEX('Static Data'!$E$3:$X$21,$BW91,8)+0,CK$75&gt;=INDEX('Static Data'!$E$3:$X$21,$BW91,9)+0,CK$76&gt;=INDEX('Static Data'!$E$3:$X$21,$BW91,10)+0,CK$77&gt;=INDEX('Static Data'!$E$3:$X$21,$BW91,11)+0,CK$78&gt;=INDEX('Static Data'!$E$3:$X$21,$BW91,12)+0,CK$79&gt;=INDEX('Static Data'!$E$3:$X$21,$BW91,13)+0,CK$80&gt;=INDEX('Static Data'!$E$3:$X$21,$BW91,14)+0,CK$81&gt;=INDEX('Static Data'!$E$3:$X$21,$BW91,15)+0,CK$82&gt;=INDEX('Static Data'!$E$3:$X$21,$BW91,16)+0,CK$83&gt;=INDEX('Static Data'!$E$3:$X$21,$BW91,17)+0,CK$84&gt;=INDEX('Static Data'!$E$3:$X$21,$BW91,18)+0,CK$85&gt;=INDEX('Static Data'!$E$3:$X$21,$BW91,19)+0,CK$86&gt;=INDEX('Static Data'!$E$3:$X$21,$BW91,20)+0)</f>
        <v>0</v>
      </c>
      <c r="CL91" t="b">
        <f ca="1">AND($BV91,CL$67&gt;=INDEX('Static Data'!$E$3:$X$21,$BW91,1)+0,CL$68&gt;=INDEX('Static Data'!$E$3:$X$21,$BW91,2)+0,CL$69&gt;=INDEX('Static Data'!$E$3:$X$21,$BW91,3)+0,CL$70&gt;=INDEX('Static Data'!$E$3:$X$21,$BW91,4)+0,CL$71&gt;=INDEX('Static Data'!$E$3:$X$21,$BW91,5)+0,CL$72&gt;=INDEX('Static Data'!$E$3:$X$21,$BW91,6)+0,CL$73&gt;=INDEX('Static Data'!$E$3:$X$21,$BW91,7)+0,CL$74&gt;=INDEX('Static Data'!$E$3:$X$21,$BW91,8)+0,CL$75&gt;=INDEX('Static Data'!$E$3:$X$21,$BW91,9)+0,CL$76&gt;=INDEX('Static Data'!$E$3:$X$21,$BW91,10)+0,CL$77&gt;=INDEX('Static Data'!$E$3:$X$21,$BW91,11)+0,CL$78&gt;=INDEX('Static Data'!$E$3:$X$21,$BW91,12)+0,CL$79&gt;=INDEX('Static Data'!$E$3:$X$21,$BW91,13)+0,CL$80&gt;=INDEX('Static Data'!$E$3:$X$21,$BW91,14)+0,CL$81&gt;=INDEX('Static Data'!$E$3:$X$21,$BW91,15)+0,CL$82&gt;=INDEX('Static Data'!$E$3:$X$21,$BW91,16)+0,CL$83&gt;=INDEX('Static Data'!$E$3:$X$21,$BW91,17)+0,CL$84&gt;=INDEX('Static Data'!$E$3:$X$21,$BW91,18)+0,CL$85&gt;=INDEX('Static Data'!$E$3:$X$21,$BW91,19)+0,CL$86&gt;=INDEX('Static Data'!$E$3:$X$21,$BW91,20)+0)</f>
        <v>0</v>
      </c>
      <c r="CM91" t="b">
        <f ca="1">AND($BV91,CM$67&gt;=INDEX('Static Data'!$E$3:$X$21,$BW91,1)+0,CM$68&gt;=INDEX('Static Data'!$E$3:$X$21,$BW91,2)+0,CM$69&gt;=INDEX('Static Data'!$E$3:$X$21,$BW91,3)+0,CM$70&gt;=INDEX('Static Data'!$E$3:$X$21,$BW91,4)+0,CM$71&gt;=INDEX('Static Data'!$E$3:$X$21,$BW91,5)+0,CM$72&gt;=INDEX('Static Data'!$E$3:$X$21,$BW91,6)+0,CM$73&gt;=INDEX('Static Data'!$E$3:$X$21,$BW91,7)+0,CM$74&gt;=INDEX('Static Data'!$E$3:$X$21,$BW91,8)+0,CM$75&gt;=INDEX('Static Data'!$E$3:$X$21,$BW91,9)+0,CM$76&gt;=INDEX('Static Data'!$E$3:$X$21,$BW91,10)+0,CM$77&gt;=INDEX('Static Data'!$E$3:$X$21,$BW91,11)+0,CM$78&gt;=INDEX('Static Data'!$E$3:$X$21,$BW91,12)+0,CM$79&gt;=INDEX('Static Data'!$E$3:$X$21,$BW91,13)+0,CM$80&gt;=INDEX('Static Data'!$E$3:$X$21,$BW91,14)+0,CM$81&gt;=INDEX('Static Data'!$E$3:$X$21,$BW91,15)+0,CM$82&gt;=INDEX('Static Data'!$E$3:$X$21,$BW91,16)+0,CM$83&gt;=INDEX('Static Data'!$E$3:$X$21,$BW91,17)+0,CM$84&gt;=INDEX('Static Data'!$E$3:$X$21,$BW91,18)+0,CM$85&gt;=INDEX('Static Data'!$E$3:$X$21,$BW91,19)+0,CM$86&gt;=INDEX('Static Data'!$E$3:$X$21,$BW91,20)+0)</f>
        <v>0</v>
      </c>
      <c r="CN91" t="b">
        <f ca="1">AND($BV91,CN$67&gt;=INDEX('Static Data'!$E$3:$X$21,$BW91,1)+0,CN$68&gt;=INDEX('Static Data'!$E$3:$X$21,$BW91,2)+0,CN$69&gt;=INDEX('Static Data'!$E$3:$X$21,$BW91,3)+0,CN$70&gt;=INDEX('Static Data'!$E$3:$X$21,$BW91,4)+0,CN$71&gt;=INDEX('Static Data'!$E$3:$X$21,$BW91,5)+0,CN$72&gt;=INDEX('Static Data'!$E$3:$X$21,$BW91,6)+0,CN$73&gt;=INDEX('Static Data'!$E$3:$X$21,$BW91,7)+0,CN$74&gt;=INDEX('Static Data'!$E$3:$X$21,$BW91,8)+0,CN$75&gt;=INDEX('Static Data'!$E$3:$X$21,$BW91,9)+0,CN$76&gt;=INDEX('Static Data'!$E$3:$X$21,$BW91,10)+0,CN$77&gt;=INDEX('Static Data'!$E$3:$X$21,$BW91,11)+0,CN$78&gt;=INDEX('Static Data'!$E$3:$X$21,$BW91,12)+0,CN$79&gt;=INDEX('Static Data'!$E$3:$X$21,$BW91,13)+0,CN$80&gt;=INDEX('Static Data'!$E$3:$X$21,$BW91,14)+0,CN$81&gt;=INDEX('Static Data'!$E$3:$X$21,$BW91,15)+0,CN$82&gt;=INDEX('Static Data'!$E$3:$X$21,$BW91,16)+0,CN$83&gt;=INDEX('Static Data'!$E$3:$X$21,$BW91,17)+0,CN$84&gt;=INDEX('Static Data'!$E$3:$X$21,$BW91,18)+0,CN$85&gt;=INDEX('Static Data'!$E$3:$X$21,$BW91,19)+0,CN$86&gt;=INDEX('Static Data'!$E$3:$X$21,$BW91,20)+0)</f>
        <v>0</v>
      </c>
      <c r="CO91" t="b">
        <f ca="1">AND($BV91,CO$67&gt;=INDEX('Static Data'!$E$3:$X$21,$BW91,1)+0,CO$68&gt;=INDEX('Static Data'!$E$3:$X$21,$BW91,2)+0,CO$69&gt;=INDEX('Static Data'!$E$3:$X$21,$BW91,3)+0,CO$70&gt;=INDEX('Static Data'!$E$3:$X$21,$BW91,4)+0,CO$71&gt;=INDEX('Static Data'!$E$3:$X$21,$BW91,5)+0,CO$72&gt;=INDEX('Static Data'!$E$3:$X$21,$BW91,6)+0,CO$73&gt;=INDEX('Static Data'!$E$3:$X$21,$BW91,7)+0,CO$74&gt;=INDEX('Static Data'!$E$3:$X$21,$BW91,8)+0,CO$75&gt;=INDEX('Static Data'!$E$3:$X$21,$BW91,9)+0,CO$76&gt;=INDEX('Static Data'!$E$3:$X$21,$BW91,10)+0,CO$77&gt;=INDEX('Static Data'!$E$3:$X$21,$BW91,11)+0,CO$78&gt;=INDEX('Static Data'!$E$3:$X$21,$BW91,12)+0,CO$79&gt;=INDEX('Static Data'!$E$3:$X$21,$BW91,13)+0,CO$80&gt;=INDEX('Static Data'!$E$3:$X$21,$BW91,14)+0,CO$81&gt;=INDEX('Static Data'!$E$3:$X$21,$BW91,15)+0,CO$82&gt;=INDEX('Static Data'!$E$3:$X$21,$BW91,16)+0,CO$83&gt;=INDEX('Static Data'!$E$3:$X$21,$BW91,17)+0,CO$84&gt;=INDEX('Static Data'!$E$3:$X$21,$BW91,18)+0,CO$85&gt;=INDEX('Static Data'!$E$3:$X$21,$BW91,19)+0,CO$86&gt;=INDEX('Static Data'!$E$3:$X$21,$BW91,20)+0)</f>
        <v>0</v>
      </c>
      <c r="CP91" t="b">
        <f ca="1">AND($BV91,CP$67&gt;=INDEX('Static Data'!$E$3:$X$21,$BW91,1)+0,CP$68&gt;=INDEX('Static Data'!$E$3:$X$21,$BW91,2)+0,CP$69&gt;=INDEX('Static Data'!$E$3:$X$21,$BW91,3)+0,CP$70&gt;=INDEX('Static Data'!$E$3:$X$21,$BW91,4)+0,CP$71&gt;=INDEX('Static Data'!$E$3:$X$21,$BW91,5)+0,CP$72&gt;=INDEX('Static Data'!$E$3:$X$21,$BW91,6)+0,CP$73&gt;=INDEX('Static Data'!$E$3:$X$21,$BW91,7)+0,CP$74&gt;=INDEX('Static Data'!$E$3:$X$21,$BW91,8)+0,CP$75&gt;=INDEX('Static Data'!$E$3:$X$21,$BW91,9)+0,CP$76&gt;=INDEX('Static Data'!$E$3:$X$21,$BW91,10)+0,CP$77&gt;=INDEX('Static Data'!$E$3:$X$21,$BW91,11)+0,CP$78&gt;=INDEX('Static Data'!$E$3:$X$21,$BW91,12)+0,CP$79&gt;=INDEX('Static Data'!$E$3:$X$21,$BW91,13)+0,CP$80&gt;=INDEX('Static Data'!$E$3:$X$21,$BW91,14)+0,CP$81&gt;=INDEX('Static Data'!$E$3:$X$21,$BW91,15)+0,CP$82&gt;=INDEX('Static Data'!$E$3:$X$21,$BW91,16)+0,CP$83&gt;=INDEX('Static Data'!$E$3:$X$21,$BW91,17)+0,CP$84&gt;=INDEX('Static Data'!$E$3:$X$21,$BW91,18)+0,CP$85&gt;=INDEX('Static Data'!$E$3:$X$21,$BW91,19)+0,CP$86&gt;=INDEX('Static Data'!$E$3:$X$21,$BW91,20)+0)</f>
        <v>0</v>
      </c>
      <c r="CQ91" t="b">
        <f ca="1">AND($BV91,CQ$67&gt;=INDEX('Static Data'!$E$3:$X$21,$BW91,1)+0,CQ$68&gt;=INDEX('Static Data'!$E$3:$X$21,$BW91,2)+0,CQ$69&gt;=INDEX('Static Data'!$E$3:$X$21,$BW91,3)+0,CQ$70&gt;=INDEX('Static Data'!$E$3:$X$21,$BW91,4)+0,CQ$71&gt;=INDEX('Static Data'!$E$3:$X$21,$BW91,5)+0,CQ$72&gt;=INDEX('Static Data'!$E$3:$X$21,$BW91,6)+0,CQ$73&gt;=INDEX('Static Data'!$E$3:$X$21,$BW91,7)+0,CQ$74&gt;=INDEX('Static Data'!$E$3:$X$21,$BW91,8)+0,CQ$75&gt;=INDEX('Static Data'!$E$3:$X$21,$BW91,9)+0,CQ$76&gt;=INDEX('Static Data'!$E$3:$X$21,$BW91,10)+0,CQ$77&gt;=INDEX('Static Data'!$E$3:$X$21,$BW91,11)+0,CQ$78&gt;=INDEX('Static Data'!$E$3:$X$21,$BW91,12)+0,CQ$79&gt;=INDEX('Static Data'!$E$3:$X$21,$BW91,13)+0,CQ$80&gt;=INDEX('Static Data'!$E$3:$X$21,$BW91,14)+0,CQ$81&gt;=INDEX('Static Data'!$E$3:$X$21,$BW91,15)+0,CQ$82&gt;=INDEX('Static Data'!$E$3:$X$21,$BW91,16)+0,CQ$83&gt;=INDEX('Static Data'!$E$3:$X$21,$BW91,17)+0,CQ$84&gt;=INDEX('Static Data'!$E$3:$X$21,$BW91,18)+0,CQ$85&gt;=INDEX('Static Data'!$E$3:$X$21,$BW91,19)+0,CQ$86&gt;=INDEX('Static Data'!$E$3:$X$21,$BW91,20)+0)</f>
        <v>0</v>
      </c>
      <c r="CR91" t="b">
        <f ca="1">AND($BV91,CR$67&gt;=INDEX('Static Data'!$E$3:$X$21,$BW91,1)+0,CR$68&gt;=INDEX('Static Data'!$E$3:$X$21,$BW91,2)+0,CR$69&gt;=INDEX('Static Data'!$E$3:$X$21,$BW91,3)+0,CR$70&gt;=INDEX('Static Data'!$E$3:$X$21,$BW91,4)+0,CR$71&gt;=INDEX('Static Data'!$E$3:$X$21,$BW91,5)+0,CR$72&gt;=INDEX('Static Data'!$E$3:$X$21,$BW91,6)+0,CR$73&gt;=INDEX('Static Data'!$E$3:$X$21,$BW91,7)+0,CR$74&gt;=INDEX('Static Data'!$E$3:$X$21,$BW91,8)+0,CR$75&gt;=INDEX('Static Data'!$E$3:$X$21,$BW91,9)+0,CR$76&gt;=INDEX('Static Data'!$E$3:$X$21,$BW91,10)+0,CR$77&gt;=INDEX('Static Data'!$E$3:$X$21,$BW91,11)+0,CR$78&gt;=INDEX('Static Data'!$E$3:$X$21,$BW91,12)+0,CR$79&gt;=INDEX('Static Data'!$E$3:$X$21,$BW91,13)+0,CR$80&gt;=INDEX('Static Data'!$E$3:$X$21,$BW91,14)+0,CR$81&gt;=INDEX('Static Data'!$E$3:$X$21,$BW91,15)+0,CR$82&gt;=INDEX('Static Data'!$E$3:$X$21,$BW91,16)+0,CR$83&gt;=INDEX('Static Data'!$E$3:$X$21,$BW91,17)+0,CR$84&gt;=INDEX('Static Data'!$E$3:$X$21,$BW91,18)+0,CR$85&gt;=INDEX('Static Data'!$E$3:$X$21,$BW91,19)+0,CR$86&gt;=INDEX('Static Data'!$E$3:$X$21,$BW91,20)+0)</f>
        <v>0</v>
      </c>
      <c r="CS91" t="b">
        <f ca="1">AND($BV91,CS$67&gt;=INDEX('Static Data'!$E$3:$X$21,$BW91,1)+0,CS$68&gt;=INDEX('Static Data'!$E$3:$X$21,$BW91,2)+0,CS$69&gt;=INDEX('Static Data'!$E$3:$X$21,$BW91,3)+0,CS$70&gt;=INDEX('Static Data'!$E$3:$X$21,$BW91,4)+0,CS$71&gt;=INDEX('Static Data'!$E$3:$X$21,$BW91,5)+0,CS$72&gt;=INDEX('Static Data'!$E$3:$X$21,$BW91,6)+0,CS$73&gt;=INDEX('Static Data'!$E$3:$X$21,$BW91,7)+0,CS$74&gt;=INDEX('Static Data'!$E$3:$X$21,$BW91,8)+0,CS$75&gt;=INDEX('Static Data'!$E$3:$X$21,$BW91,9)+0,CS$76&gt;=INDEX('Static Data'!$E$3:$X$21,$BW91,10)+0,CS$77&gt;=INDEX('Static Data'!$E$3:$X$21,$BW91,11)+0,CS$78&gt;=INDEX('Static Data'!$E$3:$X$21,$BW91,12)+0,CS$79&gt;=INDEX('Static Data'!$E$3:$X$21,$BW91,13)+0,CS$80&gt;=INDEX('Static Data'!$E$3:$X$21,$BW91,14)+0,CS$81&gt;=INDEX('Static Data'!$E$3:$X$21,$BW91,15)+0,CS$82&gt;=INDEX('Static Data'!$E$3:$X$21,$BW91,16)+0,CS$83&gt;=INDEX('Static Data'!$E$3:$X$21,$BW91,17)+0,CS$84&gt;=INDEX('Static Data'!$E$3:$X$21,$BW91,18)+0,CS$85&gt;=INDEX('Static Data'!$E$3:$X$21,$BW91,19)+0,CS$86&gt;=INDEX('Static Data'!$E$3:$X$21,$BW91,20)+0)</f>
        <v>0</v>
      </c>
      <c r="CT91" t="b">
        <f ca="1">AND($BV91,CT$67&gt;=INDEX('Static Data'!$E$3:$X$21,$BW91,1)+0,CT$68&gt;=INDEX('Static Data'!$E$3:$X$21,$BW91,2)+0,CT$69&gt;=INDEX('Static Data'!$E$3:$X$21,$BW91,3)+0,CT$70&gt;=INDEX('Static Data'!$E$3:$X$21,$BW91,4)+0,CT$71&gt;=INDEX('Static Data'!$E$3:$X$21,$BW91,5)+0,CT$72&gt;=INDEX('Static Data'!$E$3:$X$21,$BW91,6)+0,CT$73&gt;=INDEX('Static Data'!$E$3:$X$21,$BW91,7)+0,CT$74&gt;=INDEX('Static Data'!$E$3:$X$21,$BW91,8)+0,CT$75&gt;=INDEX('Static Data'!$E$3:$X$21,$BW91,9)+0,CT$76&gt;=INDEX('Static Data'!$E$3:$X$21,$BW91,10)+0,CT$77&gt;=INDEX('Static Data'!$E$3:$X$21,$BW91,11)+0,CT$78&gt;=INDEX('Static Data'!$E$3:$X$21,$BW91,12)+0,CT$79&gt;=INDEX('Static Data'!$E$3:$X$21,$BW91,13)+0,CT$80&gt;=INDEX('Static Data'!$E$3:$X$21,$BW91,14)+0,CT$81&gt;=INDEX('Static Data'!$E$3:$X$21,$BW91,15)+0,CT$82&gt;=INDEX('Static Data'!$E$3:$X$21,$BW91,16)+0,CT$83&gt;=INDEX('Static Data'!$E$3:$X$21,$BW91,17)+0,CT$84&gt;=INDEX('Static Data'!$E$3:$X$21,$BW91,18)+0,CT$85&gt;=INDEX('Static Data'!$E$3:$X$21,$BW91,19)+0,CT$86&gt;=INDEX('Static Data'!$E$3:$X$21,$BW91,20)+0)</f>
        <v>0</v>
      </c>
      <c r="CU91" t="b">
        <f ca="1">AND($BV91,CU$67&gt;=INDEX('Static Data'!$E$3:$X$21,$BW91,1)+0,CU$68&gt;=INDEX('Static Data'!$E$3:$X$21,$BW91,2)+0,CU$69&gt;=INDEX('Static Data'!$E$3:$X$21,$BW91,3)+0,CU$70&gt;=INDEX('Static Data'!$E$3:$X$21,$BW91,4)+0,CU$71&gt;=INDEX('Static Data'!$E$3:$X$21,$BW91,5)+0,CU$72&gt;=INDEX('Static Data'!$E$3:$X$21,$BW91,6)+0,CU$73&gt;=INDEX('Static Data'!$E$3:$X$21,$BW91,7)+0,CU$74&gt;=INDEX('Static Data'!$E$3:$X$21,$BW91,8)+0,CU$75&gt;=INDEX('Static Data'!$E$3:$X$21,$BW91,9)+0,CU$76&gt;=INDEX('Static Data'!$E$3:$X$21,$BW91,10)+0,CU$77&gt;=INDEX('Static Data'!$E$3:$X$21,$BW91,11)+0,CU$78&gt;=INDEX('Static Data'!$E$3:$X$21,$BW91,12)+0,CU$79&gt;=INDEX('Static Data'!$E$3:$X$21,$BW91,13)+0,CU$80&gt;=INDEX('Static Data'!$E$3:$X$21,$BW91,14)+0,CU$81&gt;=INDEX('Static Data'!$E$3:$X$21,$BW91,15)+0,CU$82&gt;=INDEX('Static Data'!$E$3:$X$21,$BW91,16)+0,CU$83&gt;=INDEX('Static Data'!$E$3:$X$21,$BW91,17)+0,CU$84&gt;=INDEX('Static Data'!$E$3:$X$21,$BW91,18)+0,CU$85&gt;=INDEX('Static Data'!$E$3:$X$21,$BW91,19)+0,CU$86&gt;=INDEX('Static Data'!$E$3:$X$21,$BW91,20)+0)</f>
        <v>0</v>
      </c>
      <c r="CV91" t="b">
        <f ca="1">AND($BV91,CV$67&gt;=INDEX('Static Data'!$E$3:$X$21,$BW91,1)+0,CV$68&gt;=INDEX('Static Data'!$E$3:$X$21,$BW91,2)+0,CV$69&gt;=INDEX('Static Data'!$E$3:$X$21,$BW91,3)+0,CV$70&gt;=INDEX('Static Data'!$E$3:$X$21,$BW91,4)+0,CV$71&gt;=INDEX('Static Data'!$E$3:$X$21,$BW91,5)+0,CV$72&gt;=INDEX('Static Data'!$E$3:$X$21,$BW91,6)+0,CV$73&gt;=INDEX('Static Data'!$E$3:$X$21,$BW91,7)+0,CV$74&gt;=INDEX('Static Data'!$E$3:$X$21,$BW91,8)+0,CV$75&gt;=INDEX('Static Data'!$E$3:$X$21,$BW91,9)+0,CV$76&gt;=INDEX('Static Data'!$E$3:$X$21,$BW91,10)+0,CV$77&gt;=INDEX('Static Data'!$E$3:$X$21,$BW91,11)+0,CV$78&gt;=INDEX('Static Data'!$E$3:$X$21,$BW91,12)+0,CV$79&gt;=INDEX('Static Data'!$E$3:$X$21,$BW91,13)+0,CV$80&gt;=INDEX('Static Data'!$E$3:$X$21,$BW91,14)+0,CV$81&gt;=INDEX('Static Data'!$E$3:$X$21,$BW91,15)+0,CV$82&gt;=INDEX('Static Data'!$E$3:$X$21,$BW91,16)+0,CV$83&gt;=INDEX('Static Data'!$E$3:$X$21,$BW91,17)+0,CV$84&gt;=INDEX('Static Data'!$E$3:$X$21,$BW91,18)+0,CV$85&gt;=INDEX('Static Data'!$E$3:$X$21,$BW91,19)+0,CV$86&gt;=INDEX('Static Data'!$E$3:$X$21,$BW91,20)+0)</f>
        <v>0</v>
      </c>
      <c r="CW91" t="b">
        <f ca="1">AND($BV91,CW$67&gt;=INDEX('Static Data'!$E$3:$X$21,$BW91,1)+0,CW$68&gt;=INDEX('Static Data'!$E$3:$X$21,$BW91,2)+0,CW$69&gt;=INDEX('Static Data'!$E$3:$X$21,$BW91,3)+0,CW$70&gt;=INDEX('Static Data'!$E$3:$X$21,$BW91,4)+0,CW$71&gt;=INDEX('Static Data'!$E$3:$X$21,$BW91,5)+0,CW$72&gt;=INDEX('Static Data'!$E$3:$X$21,$BW91,6)+0,CW$73&gt;=INDEX('Static Data'!$E$3:$X$21,$BW91,7)+0,CW$74&gt;=INDEX('Static Data'!$E$3:$X$21,$BW91,8)+0,CW$75&gt;=INDEX('Static Data'!$E$3:$X$21,$BW91,9)+0,CW$76&gt;=INDEX('Static Data'!$E$3:$X$21,$BW91,10)+0,CW$77&gt;=INDEX('Static Data'!$E$3:$X$21,$BW91,11)+0,CW$78&gt;=INDEX('Static Data'!$E$3:$X$21,$BW91,12)+0,CW$79&gt;=INDEX('Static Data'!$E$3:$X$21,$BW91,13)+0,CW$80&gt;=INDEX('Static Data'!$E$3:$X$21,$BW91,14)+0,CW$81&gt;=INDEX('Static Data'!$E$3:$X$21,$BW91,15)+0,CW$82&gt;=INDEX('Static Data'!$E$3:$X$21,$BW91,16)+0,CW$83&gt;=INDEX('Static Data'!$E$3:$X$21,$BW91,17)+0,CW$84&gt;=INDEX('Static Data'!$E$3:$X$21,$BW91,18)+0,CW$85&gt;=INDEX('Static Data'!$E$3:$X$21,$BW91,19)+0,CW$86&gt;=INDEX('Static Data'!$E$3:$X$21,$BW91,20)+0)</f>
        <v>0</v>
      </c>
      <c r="CX91" t="b">
        <f ca="1">AND($BV91,CX$67&gt;=INDEX('Static Data'!$E$3:$X$21,$BW91,1)+0,CX$68&gt;=INDEX('Static Data'!$E$3:$X$21,$BW91,2)+0,CX$69&gt;=INDEX('Static Data'!$E$3:$X$21,$BW91,3)+0,CX$70&gt;=INDEX('Static Data'!$E$3:$X$21,$BW91,4)+0,CX$71&gt;=INDEX('Static Data'!$E$3:$X$21,$BW91,5)+0,CX$72&gt;=INDEX('Static Data'!$E$3:$X$21,$BW91,6)+0,CX$73&gt;=INDEX('Static Data'!$E$3:$X$21,$BW91,7)+0,CX$74&gt;=INDEX('Static Data'!$E$3:$X$21,$BW91,8)+0,CX$75&gt;=INDEX('Static Data'!$E$3:$X$21,$BW91,9)+0,CX$76&gt;=INDEX('Static Data'!$E$3:$X$21,$BW91,10)+0,CX$77&gt;=INDEX('Static Data'!$E$3:$X$21,$BW91,11)+0,CX$78&gt;=INDEX('Static Data'!$E$3:$X$21,$BW91,12)+0,CX$79&gt;=INDEX('Static Data'!$E$3:$X$21,$BW91,13)+0,CX$80&gt;=INDEX('Static Data'!$E$3:$X$21,$BW91,14)+0,CX$81&gt;=INDEX('Static Data'!$E$3:$X$21,$BW91,15)+0,CX$82&gt;=INDEX('Static Data'!$E$3:$X$21,$BW91,16)+0,CX$83&gt;=INDEX('Static Data'!$E$3:$X$21,$BW91,17)+0,CX$84&gt;=INDEX('Static Data'!$E$3:$X$21,$BW91,18)+0,CX$85&gt;=INDEX('Static Data'!$E$3:$X$21,$BW91,19)+0,CX$86&gt;=INDEX('Static Data'!$E$3:$X$21,$BW91,20)+0)</f>
        <v>0</v>
      </c>
      <c r="CY91" t="b">
        <f ca="1">AND($BV91,CY$67&gt;=INDEX('Static Data'!$E$3:$X$21,$BW91,1)+0,CY$68&gt;=INDEX('Static Data'!$E$3:$X$21,$BW91,2)+0,CY$69&gt;=INDEX('Static Data'!$E$3:$X$21,$BW91,3)+0,CY$70&gt;=INDEX('Static Data'!$E$3:$X$21,$BW91,4)+0,CY$71&gt;=INDEX('Static Data'!$E$3:$X$21,$BW91,5)+0,CY$72&gt;=INDEX('Static Data'!$E$3:$X$21,$BW91,6)+0,CY$73&gt;=INDEX('Static Data'!$E$3:$X$21,$BW91,7)+0,CY$74&gt;=INDEX('Static Data'!$E$3:$X$21,$BW91,8)+0,CY$75&gt;=INDEX('Static Data'!$E$3:$X$21,$BW91,9)+0,CY$76&gt;=INDEX('Static Data'!$E$3:$X$21,$BW91,10)+0,CY$77&gt;=INDEX('Static Data'!$E$3:$X$21,$BW91,11)+0,CY$78&gt;=INDEX('Static Data'!$E$3:$X$21,$BW91,12)+0,CY$79&gt;=INDEX('Static Data'!$E$3:$X$21,$BW91,13)+0,CY$80&gt;=INDEX('Static Data'!$E$3:$X$21,$BW91,14)+0,CY$81&gt;=INDEX('Static Data'!$E$3:$X$21,$BW91,15)+0,CY$82&gt;=INDEX('Static Data'!$E$3:$X$21,$BW91,16)+0,CY$83&gt;=INDEX('Static Data'!$E$3:$X$21,$BW91,17)+0,CY$84&gt;=INDEX('Static Data'!$E$3:$X$21,$BW91,18)+0,CY$85&gt;=INDEX('Static Data'!$E$3:$X$21,$BW91,19)+0,CY$86&gt;=INDEX('Static Data'!$E$3:$X$21,$BW91,20)+0)</f>
        <v>0</v>
      </c>
      <c r="CZ91" t="b">
        <f ca="1">AND($BV91,CZ$67&gt;=INDEX('Static Data'!$E$3:$X$21,$BW91,1)+0,CZ$68&gt;=INDEX('Static Data'!$E$3:$X$21,$BW91,2)+0,CZ$69&gt;=INDEX('Static Data'!$E$3:$X$21,$BW91,3)+0,CZ$70&gt;=INDEX('Static Data'!$E$3:$X$21,$BW91,4)+0,CZ$71&gt;=INDEX('Static Data'!$E$3:$X$21,$BW91,5)+0,CZ$72&gt;=INDEX('Static Data'!$E$3:$X$21,$BW91,6)+0,CZ$73&gt;=INDEX('Static Data'!$E$3:$X$21,$BW91,7)+0,CZ$74&gt;=INDEX('Static Data'!$E$3:$X$21,$BW91,8)+0,CZ$75&gt;=INDEX('Static Data'!$E$3:$X$21,$BW91,9)+0,CZ$76&gt;=INDEX('Static Data'!$E$3:$X$21,$BW91,10)+0,CZ$77&gt;=INDEX('Static Data'!$E$3:$X$21,$BW91,11)+0,CZ$78&gt;=INDEX('Static Data'!$E$3:$X$21,$BW91,12)+0,CZ$79&gt;=INDEX('Static Data'!$E$3:$X$21,$BW91,13)+0,CZ$80&gt;=INDEX('Static Data'!$E$3:$X$21,$BW91,14)+0,CZ$81&gt;=INDEX('Static Data'!$E$3:$X$21,$BW91,15)+0,CZ$82&gt;=INDEX('Static Data'!$E$3:$X$21,$BW91,16)+0,CZ$83&gt;=INDEX('Static Data'!$E$3:$X$21,$BW91,17)+0,CZ$84&gt;=INDEX('Static Data'!$E$3:$X$21,$BW91,18)+0,CZ$85&gt;=INDEX('Static Data'!$E$3:$X$21,$BW91,19)+0,CZ$86&gt;=INDEX('Static Data'!$E$3:$X$21,$BW91,20)+0)</f>
        <v>0</v>
      </c>
      <c r="DA91" t="b">
        <f ca="1">AND($BV91,DA$67&gt;=INDEX('Static Data'!$E$3:$X$21,$BW91,1)+0,DA$68&gt;=INDEX('Static Data'!$E$3:$X$21,$BW91,2)+0,DA$69&gt;=INDEX('Static Data'!$E$3:$X$21,$BW91,3)+0,DA$70&gt;=INDEX('Static Data'!$E$3:$X$21,$BW91,4)+0,DA$71&gt;=INDEX('Static Data'!$E$3:$X$21,$BW91,5)+0,DA$72&gt;=INDEX('Static Data'!$E$3:$X$21,$BW91,6)+0,DA$73&gt;=INDEX('Static Data'!$E$3:$X$21,$BW91,7)+0,DA$74&gt;=INDEX('Static Data'!$E$3:$X$21,$BW91,8)+0,DA$75&gt;=INDEX('Static Data'!$E$3:$X$21,$BW91,9)+0,DA$76&gt;=INDEX('Static Data'!$E$3:$X$21,$BW91,10)+0,DA$77&gt;=INDEX('Static Data'!$E$3:$X$21,$BW91,11)+0,DA$78&gt;=INDEX('Static Data'!$E$3:$X$21,$BW91,12)+0,DA$79&gt;=INDEX('Static Data'!$E$3:$X$21,$BW91,13)+0,DA$80&gt;=INDEX('Static Data'!$E$3:$X$21,$BW91,14)+0,DA$81&gt;=INDEX('Static Data'!$E$3:$X$21,$BW91,15)+0,DA$82&gt;=INDEX('Static Data'!$E$3:$X$21,$BW91,16)+0,DA$83&gt;=INDEX('Static Data'!$E$3:$X$21,$BW91,17)+0,DA$84&gt;=INDEX('Static Data'!$E$3:$X$21,$BW91,18)+0,DA$85&gt;=INDEX('Static Data'!$E$3:$X$21,$BW91,19)+0,DA$86&gt;=INDEX('Static Data'!$E$3:$X$21,$BW91,20)+0)</f>
        <v>0</v>
      </c>
      <c r="DB91" t="b">
        <f ca="1">AND($BV91,DB$67&gt;=INDEX('Static Data'!$E$3:$X$21,$BW91,1)+0,DB$68&gt;=INDEX('Static Data'!$E$3:$X$21,$BW91,2)+0,DB$69&gt;=INDEX('Static Data'!$E$3:$X$21,$BW91,3)+0,DB$70&gt;=INDEX('Static Data'!$E$3:$X$21,$BW91,4)+0,DB$71&gt;=INDEX('Static Data'!$E$3:$X$21,$BW91,5)+0,DB$72&gt;=INDEX('Static Data'!$E$3:$X$21,$BW91,6)+0,DB$73&gt;=INDEX('Static Data'!$E$3:$X$21,$BW91,7)+0,DB$74&gt;=INDEX('Static Data'!$E$3:$X$21,$BW91,8)+0,DB$75&gt;=INDEX('Static Data'!$E$3:$X$21,$BW91,9)+0,DB$76&gt;=INDEX('Static Data'!$E$3:$X$21,$BW91,10)+0,DB$77&gt;=INDEX('Static Data'!$E$3:$X$21,$BW91,11)+0,DB$78&gt;=INDEX('Static Data'!$E$3:$X$21,$BW91,12)+0,DB$79&gt;=INDEX('Static Data'!$E$3:$X$21,$BW91,13)+0,DB$80&gt;=INDEX('Static Data'!$E$3:$X$21,$BW91,14)+0,DB$81&gt;=INDEX('Static Data'!$E$3:$X$21,$BW91,15)+0,DB$82&gt;=INDEX('Static Data'!$E$3:$X$21,$BW91,16)+0,DB$83&gt;=INDEX('Static Data'!$E$3:$X$21,$BW91,17)+0,DB$84&gt;=INDEX('Static Data'!$E$3:$X$21,$BW91,18)+0,DB$85&gt;=INDEX('Static Data'!$E$3:$X$21,$BW91,19)+0,DB$86&gt;=INDEX('Static Data'!$E$3:$X$21,$BW91,20)+0)</f>
        <v>0</v>
      </c>
      <c r="DC91" t="b">
        <f ca="1">AND($BV91,DC$67&gt;=INDEX('Static Data'!$E$3:$X$21,$BW91,1)+0,DC$68&gt;=INDEX('Static Data'!$E$3:$X$21,$BW91,2)+0,DC$69&gt;=INDEX('Static Data'!$E$3:$X$21,$BW91,3)+0,DC$70&gt;=INDEX('Static Data'!$E$3:$X$21,$BW91,4)+0,DC$71&gt;=INDEX('Static Data'!$E$3:$X$21,$BW91,5)+0,DC$72&gt;=INDEX('Static Data'!$E$3:$X$21,$BW91,6)+0,DC$73&gt;=INDEX('Static Data'!$E$3:$X$21,$BW91,7)+0,DC$74&gt;=INDEX('Static Data'!$E$3:$X$21,$BW91,8)+0,DC$75&gt;=INDEX('Static Data'!$E$3:$X$21,$BW91,9)+0,DC$76&gt;=INDEX('Static Data'!$E$3:$X$21,$BW91,10)+0,DC$77&gt;=INDEX('Static Data'!$E$3:$X$21,$BW91,11)+0,DC$78&gt;=INDEX('Static Data'!$E$3:$X$21,$BW91,12)+0,DC$79&gt;=INDEX('Static Data'!$E$3:$X$21,$BW91,13)+0,DC$80&gt;=INDEX('Static Data'!$E$3:$X$21,$BW91,14)+0,DC$81&gt;=INDEX('Static Data'!$E$3:$X$21,$BW91,15)+0,DC$82&gt;=INDEX('Static Data'!$E$3:$X$21,$BW91,16)+0,DC$83&gt;=INDEX('Static Data'!$E$3:$X$21,$BW91,17)+0,DC$84&gt;=INDEX('Static Data'!$E$3:$X$21,$BW91,18)+0,DC$85&gt;=INDEX('Static Data'!$E$3:$X$21,$BW91,19)+0,DC$86&gt;=INDEX('Static Data'!$E$3:$X$21,$BW91,20)+0)</f>
        <v>0</v>
      </c>
      <c r="DD91" t="b">
        <f ca="1">AND($BV91,DD$67&gt;=INDEX('Static Data'!$E$3:$X$21,$BW91,1)+0,DD$68&gt;=INDEX('Static Data'!$E$3:$X$21,$BW91,2)+0,DD$69&gt;=INDEX('Static Data'!$E$3:$X$21,$BW91,3)+0,DD$70&gt;=INDEX('Static Data'!$E$3:$X$21,$BW91,4)+0,DD$71&gt;=INDEX('Static Data'!$E$3:$X$21,$BW91,5)+0,DD$72&gt;=INDEX('Static Data'!$E$3:$X$21,$BW91,6)+0,DD$73&gt;=INDEX('Static Data'!$E$3:$X$21,$BW91,7)+0,DD$74&gt;=INDEX('Static Data'!$E$3:$X$21,$BW91,8)+0,DD$75&gt;=INDEX('Static Data'!$E$3:$X$21,$BW91,9)+0,DD$76&gt;=INDEX('Static Data'!$E$3:$X$21,$BW91,10)+0,DD$77&gt;=INDEX('Static Data'!$E$3:$X$21,$BW91,11)+0,DD$78&gt;=INDEX('Static Data'!$E$3:$X$21,$BW91,12)+0,DD$79&gt;=INDEX('Static Data'!$E$3:$X$21,$BW91,13)+0,DD$80&gt;=INDEX('Static Data'!$E$3:$X$21,$BW91,14)+0,DD$81&gt;=INDEX('Static Data'!$E$3:$X$21,$BW91,15)+0,DD$82&gt;=INDEX('Static Data'!$E$3:$X$21,$BW91,16)+0,DD$83&gt;=INDEX('Static Data'!$E$3:$X$21,$BW91,17)+0,DD$84&gt;=INDEX('Static Data'!$E$3:$X$21,$BW91,18)+0,DD$85&gt;=INDEX('Static Data'!$E$3:$X$21,$BW91,19)+0,DD$86&gt;=INDEX('Static Data'!$E$3:$X$21,$BW91,20)+0)</f>
        <v>0</v>
      </c>
      <c r="DE91" t="b">
        <f ca="1">AND($BV91,DE$67&gt;=INDEX('Static Data'!$E$3:$X$21,$BW91,1)+0,DE$68&gt;=INDEX('Static Data'!$E$3:$X$21,$BW91,2)+0,DE$69&gt;=INDEX('Static Data'!$E$3:$X$21,$BW91,3)+0,DE$70&gt;=INDEX('Static Data'!$E$3:$X$21,$BW91,4)+0,DE$71&gt;=INDEX('Static Data'!$E$3:$X$21,$BW91,5)+0,DE$72&gt;=INDEX('Static Data'!$E$3:$X$21,$BW91,6)+0,DE$73&gt;=INDEX('Static Data'!$E$3:$X$21,$BW91,7)+0,DE$74&gt;=INDEX('Static Data'!$E$3:$X$21,$BW91,8)+0,DE$75&gt;=INDEX('Static Data'!$E$3:$X$21,$BW91,9)+0,DE$76&gt;=INDEX('Static Data'!$E$3:$X$21,$BW91,10)+0,DE$77&gt;=INDEX('Static Data'!$E$3:$X$21,$BW91,11)+0,DE$78&gt;=INDEX('Static Data'!$E$3:$X$21,$BW91,12)+0,DE$79&gt;=INDEX('Static Data'!$E$3:$X$21,$BW91,13)+0,DE$80&gt;=INDEX('Static Data'!$E$3:$X$21,$BW91,14)+0,DE$81&gt;=INDEX('Static Data'!$E$3:$X$21,$BW91,15)+0,DE$82&gt;=INDEX('Static Data'!$E$3:$X$21,$BW91,16)+0,DE$83&gt;=INDEX('Static Data'!$E$3:$X$21,$BW91,17)+0,DE$84&gt;=INDEX('Static Data'!$E$3:$X$21,$BW91,18)+0,DE$85&gt;=INDEX('Static Data'!$E$3:$X$21,$BW91,19)+0,DE$86&gt;=INDEX('Static Data'!$E$3:$X$21,$BW91,20)+0)</f>
        <v>0</v>
      </c>
      <c r="DF91" t="b">
        <f ca="1">AND($BV91,DF$67&gt;=INDEX('Static Data'!$E$3:$X$21,$BW91,1)+0,DF$68&gt;=INDEX('Static Data'!$E$3:$X$21,$BW91,2)+0,DF$69&gt;=INDEX('Static Data'!$E$3:$X$21,$BW91,3)+0,DF$70&gt;=INDEX('Static Data'!$E$3:$X$21,$BW91,4)+0,DF$71&gt;=INDEX('Static Data'!$E$3:$X$21,$BW91,5)+0,DF$72&gt;=INDEX('Static Data'!$E$3:$X$21,$BW91,6)+0,DF$73&gt;=INDEX('Static Data'!$E$3:$X$21,$BW91,7)+0,DF$74&gt;=INDEX('Static Data'!$E$3:$X$21,$BW91,8)+0,DF$75&gt;=INDEX('Static Data'!$E$3:$X$21,$BW91,9)+0,DF$76&gt;=INDEX('Static Data'!$E$3:$X$21,$BW91,10)+0,DF$77&gt;=INDEX('Static Data'!$E$3:$X$21,$BW91,11)+0,DF$78&gt;=INDEX('Static Data'!$E$3:$X$21,$BW91,12)+0,DF$79&gt;=INDEX('Static Data'!$E$3:$X$21,$BW91,13)+0,DF$80&gt;=INDEX('Static Data'!$E$3:$X$21,$BW91,14)+0,DF$81&gt;=INDEX('Static Data'!$E$3:$X$21,$BW91,15)+0,DF$82&gt;=INDEX('Static Data'!$E$3:$X$21,$BW91,16)+0,DF$83&gt;=INDEX('Static Data'!$E$3:$X$21,$BW91,17)+0,DF$84&gt;=INDEX('Static Data'!$E$3:$X$21,$BW91,18)+0,DF$85&gt;=INDEX('Static Data'!$E$3:$X$21,$BW91,19)+0,DF$86&gt;=INDEX('Static Data'!$E$3:$X$21,$BW91,20)+0)</f>
        <v>0</v>
      </c>
      <c r="DG91" t="b">
        <f ca="1">AND($BV91,DG$67&gt;=INDEX('Static Data'!$E$3:$X$21,$BW91,1)+0,DG$68&gt;=INDEX('Static Data'!$E$3:$X$21,$BW91,2)+0,DG$69&gt;=INDEX('Static Data'!$E$3:$X$21,$BW91,3)+0,DG$70&gt;=INDEX('Static Data'!$E$3:$X$21,$BW91,4)+0,DG$71&gt;=INDEX('Static Data'!$E$3:$X$21,$BW91,5)+0,DG$72&gt;=INDEX('Static Data'!$E$3:$X$21,$BW91,6)+0,DG$73&gt;=INDEX('Static Data'!$E$3:$X$21,$BW91,7)+0,DG$74&gt;=INDEX('Static Data'!$E$3:$X$21,$BW91,8)+0,DG$75&gt;=INDEX('Static Data'!$E$3:$X$21,$BW91,9)+0,DG$76&gt;=INDEX('Static Data'!$E$3:$X$21,$BW91,10)+0,DG$77&gt;=INDEX('Static Data'!$E$3:$X$21,$BW91,11)+0,DG$78&gt;=INDEX('Static Data'!$E$3:$X$21,$BW91,12)+0,DG$79&gt;=INDEX('Static Data'!$E$3:$X$21,$BW91,13)+0,DG$80&gt;=INDEX('Static Data'!$E$3:$X$21,$BW91,14)+0,DG$81&gt;=INDEX('Static Data'!$E$3:$X$21,$BW91,15)+0,DG$82&gt;=INDEX('Static Data'!$E$3:$X$21,$BW91,16)+0,DG$83&gt;=INDEX('Static Data'!$E$3:$X$21,$BW91,17)+0,DG$84&gt;=INDEX('Static Data'!$E$3:$X$21,$BW91,18)+0,DG$85&gt;=INDEX('Static Data'!$E$3:$X$21,$BW91,19)+0,DG$86&gt;=INDEX('Static Data'!$E$3:$X$21,$BW91,20)+0)</f>
        <v>0</v>
      </c>
      <c r="DH91" t="b">
        <f ca="1">AND($BV91,DH$67&gt;=INDEX('Static Data'!$E$3:$X$21,$BW91,1)+0,DH$68&gt;=INDEX('Static Data'!$E$3:$X$21,$BW91,2)+0,DH$69&gt;=INDEX('Static Data'!$E$3:$X$21,$BW91,3)+0,DH$70&gt;=INDEX('Static Data'!$E$3:$X$21,$BW91,4)+0,DH$71&gt;=INDEX('Static Data'!$E$3:$X$21,$BW91,5)+0,DH$72&gt;=INDEX('Static Data'!$E$3:$X$21,$BW91,6)+0,DH$73&gt;=INDEX('Static Data'!$E$3:$X$21,$BW91,7)+0,DH$74&gt;=INDEX('Static Data'!$E$3:$X$21,$BW91,8)+0,DH$75&gt;=INDEX('Static Data'!$E$3:$X$21,$BW91,9)+0,DH$76&gt;=INDEX('Static Data'!$E$3:$X$21,$BW91,10)+0,DH$77&gt;=INDEX('Static Data'!$E$3:$X$21,$BW91,11)+0,DH$78&gt;=INDEX('Static Data'!$E$3:$X$21,$BW91,12)+0,DH$79&gt;=INDEX('Static Data'!$E$3:$X$21,$BW91,13)+0,DH$80&gt;=INDEX('Static Data'!$E$3:$X$21,$BW91,14)+0,DH$81&gt;=INDEX('Static Data'!$E$3:$X$21,$BW91,15)+0,DH$82&gt;=INDEX('Static Data'!$E$3:$X$21,$BW91,16)+0,DH$83&gt;=INDEX('Static Data'!$E$3:$X$21,$BW91,17)+0,DH$84&gt;=INDEX('Static Data'!$E$3:$X$21,$BW91,18)+0,DH$85&gt;=INDEX('Static Data'!$E$3:$X$21,$BW91,19)+0,DH$86&gt;=INDEX('Static Data'!$E$3:$X$21,$BW91,20)+0)</f>
        <v>0</v>
      </c>
      <c r="DI91" t="b">
        <f ca="1">AND($BV91,DI$67&gt;=INDEX('Static Data'!$E$3:$X$21,$BW91,1)+0,DI$68&gt;=INDEX('Static Data'!$E$3:$X$21,$BW91,2)+0,DI$69&gt;=INDEX('Static Data'!$E$3:$X$21,$BW91,3)+0,DI$70&gt;=INDEX('Static Data'!$E$3:$X$21,$BW91,4)+0,DI$71&gt;=INDEX('Static Data'!$E$3:$X$21,$BW91,5)+0,DI$72&gt;=INDEX('Static Data'!$E$3:$X$21,$BW91,6)+0,DI$73&gt;=INDEX('Static Data'!$E$3:$X$21,$BW91,7)+0,DI$74&gt;=INDEX('Static Data'!$E$3:$X$21,$BW91,8)+0,DI$75&gt;=INDEX('Static Data'!$E$3:$X$21,$BW91,9)+0,DI$76&gt;=INDEX('Static Data'!$E$3:$X$21,$BW91,10)+0,DI$77&gt;=INDEX('Static Data'!$E$3:$X$21,$BW91,11)+0,DI$78&gt;=INDEX('Static Data'!$E$3:$X$21,$BW91,12)+0,DI$79&gt;=INDEX('Static Data'!$E$3:$X$21,$BW91,13)+0,DI$80&gt;=INDEX('Static Data'!$E$3:$X$21,$BW91,14)+0,DI$81&gt;=INDEX('Static Data'!$E$3:$X$21,$BW91,15)+0,DI$82&gt;=INDEX('Static Data'!$E$3:$X$21,$BW91,16)+0,DI$83&gt;=INDEX('Static Data'!$E$3:$X$21,$BW91,17)+0,DI$84&gt;=INDEX('Static Data'!$E$3:$X$21,$BW91,18)+0,DI$85&gt;=INDEX('Static Data'!$E$3:$X$21,$BW91,19)+0,DI$86&gt;=INDEX('Static Data'!$E$3:$X$21,$BW91,20)+0)</f>
        <v>0</v>
      </c>
      <c r="DJ91" t="b">
        <f ca="1">AND($BV91,DJ$67&gt;=INDEX('Static Data'!$E$3:$X$21,$BW91,1)+0,DJ$68&gt;=INDEX('Static Data'!$E$3:$X$21,$BW91,2)+0,DJ$69&gt;=INDEX('Static Data'!$E$3:$X$21,$BW91,3)+0,DJ$70&gt;=INDEX('Static Data'!$E$3:$X$21,$BW91,4)+0,DJ$71&gt;=INDEX('Static Data'!$E$3:$X$21,$BW91,5)+0,DJ$72&gt;=INDEX('Static Data'!$E$3:$X$21,$BW91,6)+0,DJ$73&gt;=INDEX('Static Data'!$E$3:$X$21,$BW91,7)+0,DJ$74&gt;=INDEX('Static Data'!$E$3:$X$21,$BW91,8)+0,DJ$75&gt;=INDEX('Static Data'!$E$3:$X$21,$BW91,9)+0,DJ$76&gt;=INDEX('Static Data'!$E$3:$X$21,$BW91,10)+0,DJ$77&gt;=INDEX('Static Data'!$E$3:$X$21,$BW91,11)+0,DJ$78&gt;=INDEX('Static Data'!$E$3:$X$21,$BW91,12)+0,DJ$79&gt;=INDEX('Static Data'!$E$3:$X$21,$BW91,13)+0,DJ$80&gt;=INDEX('Static Data'!$E$3:$X$21,$BW91,14)+0,DJ$81&gt;=INDEX('Static Data'!$E$3:$X$21,$BW91,15)+0,DJ$82&gt;=INDEX('Static Data'!$E$3:$X$21,$BW91,16)+0,DJ$83&gt;=INDEX('Static Data'!$E$3:$X$21,$BW91,17)+0,DJ$84&gt;=INDEX('Static Data'!$E$3:$X$21,$BW91,18)+0,DJ$85&gt;=INDEX('Static Data'!$E$3:$X$21,$BW91,19)+0,DJ$86&gt;=INDEX('Static Data'!$E$3:$X$21,$BW91,20)+0)</f>
        <v>0</v>
      </c>
      <c r="DK91" t="b">
        <f ca="1">AND($BV91,DK$67&gt;=INDEX('Static Data'!$E$3:$X$21,$BW91,1)+0,DK$68&gt;=INDEX('Static Data'!$E$3:$X$21,$BW91,2)+0,DK$69&gt;=INDEX('Static Data'!$E$3:$X$21,$BW91,3)+0,DK$70&gt;=INDEX('Static Data'!$E$3:$X$21,$BW91,4)+0,DK$71&gt;=INDEX('Static Data'!$E$3:$X$21,$BW91,5)+0,DK$72&gt;=INDEX('Static Data'!$E$3:$X$21,$BW91,6)+0,DK$73&gt;=INDEX('Static Data'!$E$3:$X$21,$BW91,7)+0,DK$74&gt;=INDEX('Static Data'!$E$3:$X$21,$BW91,8)+0,DK$75&gt;=INDEX('Static Data'!$E$3:$X$21,$BW91,9)+0,DK$76&gt;=INDEX('Static Data'!$E$3:$X$21,$BW91,10)+0,DK$77&gt;=INDEX('Static Data'!$E$3:$X$21,$BW91,11)+0,DK$78&gt;=INDEX('Static Data'!$E$3:$X$21,$BW91,12)+0,DK$79&gt;=INDEX('Static Data'!$E$3:$X$21,$BW91,13)+0,DK$80&gt;=INDEX('Static Data'!$E$3:$X$21,$BW91,14)+0,DK$81&gt;=INDEX('Static Data'!$E$3:$X$21,$BW91,15)+0,DK$82&gt;=INDEX('Static Data'!$E$3:$X$21,$BW91,16)+0,DK$83&gt;=INDEX('Static Data'!$E$3:$X$21,$BW91,17)+0,DK$84&gt;=INDEX('Static Data'!$E$3:$X$21,$BW91,18)+0,DK$85&gt;=INDEX('Static Data'!$E$3:$X$21,$BW91,19)+0,DK$86&gt;=INDEX('Static Data'!$E$3:$X$21,$BW91,20)+0)</f>
        <v>0</v>
      </c>
      <c r="DL91" t="b">
        <f ca="1">AND($BV91,DL$67&gt;=INDEX('Static Data'!$E$3:$X$21,$BW91,1)+0,DL$68&gt;=INDEX('Static Data'!$E$3:$X$21,$BW91,2)+0,DL$69&gt;=INDEX('Static Data'!$E$3:$X$21,$BW91,3)+0,DL$70&gt;=INDEX('Static Data'!$E$3:$X$21,$BW91,4)+0,DL$71&gt;=INDEX('Static Data'!$E$3:$X$21,$BW91,5)+0,DL$72&gt;=INDEX('Static Data'!$E$3:$X$21,$BW91,6)+0,DL$73&gt;=INDEX('Static Data'!$E$3:$X$21,$BW91,7)+0,DL$74&gt;=INDEX('Static Data'!$E$3:$X$21,$BW91,8)+0,DL$75&gt;=INDEX('Static Data'!$E$3:$X$21,$BW91,9)+0,DL$76&gt;=INDEX('Static Data'!$E$3:$X$21,$BW91,10)+0,DL$77&gt;=INDEX('Static Data'!$E$3:$X$21,$BW91,11)+0,DL$78&gt;=INDEX('Static Data'!$E$3:$X$21,$BW91,12)+0,DL$79&gt;=INDEX('Static Data'!$E$3:$X$21,$BW91,13)+0,DL$80&gt;=INDEX('Static Data'!$E$3:$X$21,$BW91,14)+0,DL$81&gt;=INDEX('Static Data'!$E$3:$X$21,$BW91,15)+0,DL$82&gt;=INDEX('Static Data'!$E$3:$X$21,$BW91,16)+0,DL$83&gt;=INDEX('Static Data'!$E$3:$X$21,$BW91,17)+0,DL$84&gt;=INDEX('Static Data'!$E$3:$X$21,$BW91,18)+0,DL$85&gt;=INDEX('Static Data'!$E$3:$X$21,$BW91,19)+0,DL$86&gt;=INDEX('Static Data'!$E$3:$X$21,$BW91,20)+0)</f>
        <v>0</v>
      </c>
      <c r="DM91" t="b">
        <f ca="1">AND($BV91,DM$67&gt;=INDEX('Static Data'!$E$3:$X$21,$BW91,1)+0,DM$68&gt;=INDEX('Static Data'!$E$3:$X$21,$BW91,2)+0,DM$69&gt;=INDEX('Static Data'!$E$3:$X$21,$BW91,3)+0,DM$70&gt;=INDEX('Static Data'!$E$3:$X$21,$BW91,4)+0,DM$71&gt;=INDEX('Static Data'!$E$3:$X$21,$BW91,5)+0,DM$72&gt;=INDEX('Static Data'!$E$3:$X$21,$BW91,6)+0,DM$73&gt;=INDEX('Static Data'!$E$3:$X$21,$BW91,7)+0,DM$74&gt;=INDEX('Static Data'!$E$3:$X$21,$BW91,8)+0,DM$75&gt;=INDEX('Static Data'!$E$3:$X$21,$BW91,9)+0,DM$76&gt;=INDEX('Static Data'!$E$3:$X$21,$BW91,10)+0,DM$77&gt;=INDEX('Static Data'!$E$3:$X$21,$BW91,11)+0,DM$78&gt;=INDEX('Static Data'!$E$3:$X$21,$BW91,12)+0,DM$79&gt;=INDEX('Static Data'!$E$3:$X$21,$BW91,13)+0,DM$80&gt;=INDEX('Static Data'!$E$3:$X$21,$BW91,14)+0,DM$81&gt;=INDEX('Static Data'!$E$3:$X$21,$BW91,15)+0,DM$82&gt;=INDEX('Static Data'!$E$3:$X$21,$BW91,16)+0,DM$83&gt;=INDEX('Static Data'!$E$3:$X$21,$BW91,17)+0,DM$84&gt;=INDEX('Static Data'!$E$3:$X$21,$BW91,18)+0,DM$85&gt;=INDEX('Static Data'!$E$3:$X$21,$BW91,19)+0,DM$86&gt;=INDEX('Static Data'!$E$3:$X$21,$BW91,20)+0)</f>
        <v>0</v>
      </c>
      <c r="DN91" t="b">
        <f ca="1">AND($BV91,DN$67&gt;=INDEX('Static Data'!$E$3:$X$21,$BW91,1)+0,DN$68&gt;=INDEX('Static Data'!$E$3:$X$21,$BW91,2)+0,DN$69&gt;=INDEX('Static Data'!$E$3:$X$21,$BW91,3)+0,DN$70&gt;=INDEX('Static Data'!$E$3:$X$21,$BW91,4)+0,DN$71&gt;=INDEX('Static Data'!$E$3:$X$21,$BW91,5)+0,DN$72&gt;=INDEX('Static Data'!$E$3:$X$21,$BW91,6)+0,DN$73&gt;=INDEX('Static Data'!$E$3:$X$21,$BW91,7)+0,DN$74&gt;=INDEX('Static Data'!$E$3:$X$21,$BW91,8)+0,DN$75&gt;=INDEX('Static Data'!$E$3:$X$21,$BW91,9)+0,DN$76&gt;=INDEX('Static Data'!$E$3:$X$21,$BW91,10)+0,DN$77&gt;=INDEX('Static Data'!$E$3:$X$21,$BW91,11)+0,DN$78&gt;=INDEX('Static Data'!$E$3:$X$21,$BW91,12)+0,DN$79&gt;=INDEX('Static Data'!$E$3:$X$21,$BW91,13)+0,DN$80&gt;=INDEX('Static Data'!$E$3:$X$21,$BW91,14)+0,DN$81&gt;=INDEX('Static Data'!$E$3:$X$21,$BW91,15)+0,DN$82&gt;=INDEX('Static Data'!$E$3:$X$21,$BW91,16)+0,DN$83&gt;=INDEX('Static Data'!$E$3:$X$21,$BW91,17)+0,DN$84&gt;=INDEX('Static Data'!$E$3:$X$21,$BW91,18)+0,DN$85&gt;=INDEX('Static Data'!$E$3:$X$21,$BW91,19)+0,DN$86&gt;=INDEX('Static Data'!$E$3:$X$21,$BW91,20)+0)</f>
        <v>0</v>
      </c>
      <c r="DO91" t="b">
        <f ca="1">AND($BV91,DO$67&gt;=INDEX('Static Data'!$E$3:$X$21,$BW91,1)+0,DO$68&gt;=INDEX('Static Data'!$E$3:$X$21,$BW91,2)+0,DO$69&gt;=INDEX('Static Data'!$E$3:$X$21,$BW91,3)+0,DO$70&gt;=INDEX('Static Data'!$E$3:$X$21,$BW91,4)+0,DO$71&gt;=INDEX('Static Data'!$E$3:$X$21,$BW91,5)+0,DO$72&gt;=INDEX('Static Data'!$E$3:$X$21,$BW91,6)+0,DO$73&gt;=INDEX('Static Data'!$E$3:$X$21,$BW91,7)+0,DO$74&gt;=INDEX('Static Data'!$E$3:$X$21,$BW91,8)+0,DO$75&gt;=INDEX('Static Data'!$E$3:$X$21,$BW91,9)+0,DO$76&gt;=INDEX('Static Data'!$E$3:$X$21,$BW91,10)+0,DO$77&gt;=INDEX('Static Data'!$E$3:$X$21,$BW91,11)+0,DO$78&gt;=INDEX('Static Data'!$E$3:$X$21,$BW91,12)+0,DO$79&gt;=INDEX('Static Data'!$E$3:$X$21,$BW91,13)+0,DO$80&gt;=INDEX('Static Data'!$E$3:$X$21,$BW91,14)+0,DO$81&gt;=INDEX('Static Data'!$E$3:$X$21,$BW91,15)+0,DO$82&gt;=INDEX('Static Data'!$E$3:$X$21,$BW91,16)+0,DO$83&gt;=INDEX('Static Data'!$E$3:$X$21,$BW91,17)+0,DO$84&gt;=INDEX('Static Data'!$E$3:$X$21,$BW91,18)+0,DO$85&gt;=INDEX('Static Data'!$E$3:$X$21,$BW91,19)+0,DO$86&gt;=INDEX('Static Data'!$E$3:$X$21,$BW91,20)+0)</f>
        <v>0</v>
      </c>
      <c r="DP91" t="b">
        <f ca="1">AND($BV91,DP$67&gt;=INDEX('Static Data'!$E$3:$X$21,$BW91,1)+0,DP$68&gt;=INDEX('Static Data'!$E$3:$X$21,$BW91,2)+0,DP$69&gt;=INDEX('Static Data'!$E$3:$X$21,$BW91,3)+0,DP$70&gt;=INDEX('Static Data'!$E$3:$X$21,$BW91,4)+0,DP$71&gt;=INDEX('Static Data'!$E$3:$X$21,$BW91,5)+0,DP$72&gt;=INDEX('Static Data'!$E$3:$X$21,$BW91,6)+0,DP$73&gt;=INDEX('Static Data'!$E$3:$X$21,$BW91,7)+0,DP$74&gt;=INDEX('Static Data'!$E$3:$X$21,$BW91,8)+0,DP$75&gt;=INDEX('Static Data'!$E$3:$X$21,$BW91,9)+0,DP$76&gt;=INDEX('Static Data'!$E$3:$X$21,$BW91,10)+0,DP$77&gt;=INDEX('Static Data'!$E$3:$X$21,$BW91,11)+0,DP$78&gt;=INDEX('Static Data'!$E$3:$X$21,$BW91,12)+0,DP$79&gt;=INDEX('Static Data'!$E$3:$X$21,$BW91,13)+0,DP$80&gt;=INDEX('Static Data'!$E$3:$X$21,$BW91,14)+0,DP$81&gt;=INDEX('Static Data'!$E$3:$X$21,$BW91,15)+0,DP$82&gt;=INDEX('Static Data'!$E$3:$X$21,$BW91,16)+0,DP$83&gt;=INDEX('Static Data'!$E$3:$X$21,$BW91,17)+0,DP$84&gt;=INDEX('Static Data'!$E$3:$X$21,$BW91,18)+0,DP$85&gt;=INDEX('Static Data'!$E$3:$X$21,$BW91,19)+0,DP$86&gt;=INDEX('Static Data'!$E$3:$X$21,$BW91,20)+0)</f>
        <v>0</v>
      </c>
      <c r="DQ91" t="b">
        <f ca="1">AND($BV91,DQ$67&gt;=INDEX('Static Data'!$E$3:$X$21,$BW91,1)+0,DQ$68&gt;=INDEX('Static Data'!$E$3:$X$21,$BW91,2)+0,DQ$69&gt;=INDEX('Static Data'!$E$3:$X$21,$BW91,3)+0,DQ$70&gt;=INDEX('Static Data'!$E$3:$X$21,$BW91,4)+0,DQ$71&gt;=INDEX('Static Data'!$E$3:$X$21,$BW91,5)+0,DQ$72&gt;=INDEX('Static Data'!$E$3:$X$21,$BW91,6)+0,DQ$73&gt;=INDEX('Static Data'!$E$3:$X$21,$BW91,7)+0,DQ$74&gt;=INDEX('Static Data'!$E$3:$X$21,$BW91,8)+0,DQ$75&gt;=INDEX('Static Data'!$E$3:$X$21,$BW91,9)+0,DQ$76&gt;=INDEX('Static Data'!$E$3:$X$21,$BW91,10)+0,DQ$77&gt;=INDEX('Static Data'!$E$3:$X$21,$BW91,11)+0,DQ$78&gt;=INDEX('Static Data'!$E$3:$X$21,$BW91,12)+0,DQ$79&gt;=INDEX('Static Data'!$E$3:$X$21,$BW91,13)+0,DQ$80&gt;=INDEX('Static Data'!$E$3:$X$21,$BW91,14)+0,DQ$81&gt;=INDEX('Static Data'!$E$3:$X$21,$BW91,15)+0,DQ$82&gt;=INDEX('Static Data'!$E$3:$X$21,$BW91,16)+0,DQ$83&gt;=INDEX('Static Data'!$E$3:$X$21,$BW91,17)+0,DQ$84&gt;=INDEX('Static Data'!$E$3:$X$21,$BW91,18)+0,DQ$85&gt;=INDEX('Static Data'!$E$3:$X$21,$BW91,19)+0,DQ$86&gt;=INDEX('Static Data'!$E$3:$X$21,$BW91,20)+0)</f>
        <v>0</v>
      </c>
      <c r="DR91" t="b">
        <f ca="1">AND($BV91,DR$67&gt;=INDEX('Static Data'!$E$3:$X$21,$BW91,1)+0,DR$68&gt;=INDEX('Static Data'!$E$3:$X$21,$BW91,2)+0,DR$69&gt;=INDEX('Static Data'!$E$3:$X$21,$BW91,3)+0,DR$70&gt;=INDEX('Static Data'!$E$3:$X$21,$BW91,4)+0,DR$71&gt;=INDEX('Static Data'!$E$3:$X$21,$BW91,5)+0,DR$72&gt;=INDEX('Static Data'!$E$3:$X$21,$BW91,6)+0,DR$73&gt;=INDEX('Static Data'!$E$3:$X$21,$BW91,7)+0,DR$74&gt;=INDEX('Static Data'!$E$3:$X$21,$BW91,8)+0,DR$75&gt;=INDEX('Static Data'!$E$3:$X$21,$BW91,9)+0,DR$76&gt;=INDEX('Static Data'!$E$3:$X$21,$BW91,10)+0,DR$77&gt;=INDEX('Static Data'!$E$3:$X$21,$BW91,11)+0,DR$78&gt;=INDEX('Static Data'!$E$3:$X$21,$BW91,12)+0,DR$79&gt;=INDEX('Static Data'!$E$3:$X$21,$BW91,13)+0,DR$80&gt;=INDEX('Static Data'!$E$3:$X$21,$BW91,14)+0,DR$81&gt;=INDEX('Static Data'!$E$3:$X$21,$BW91,15)+0,DR$82&gt;=INDEX('Static Data'!$E$3:$X$21,$BW91,16)+0,DR$83&gt;=INDEX('Static Data'!$E$3:$X$21,$BW91,17)+0,DR$84&gt;=INDEX('Static Data'!$E$3:$X$21,$BW91,18)+0,DR$85&gt;=INDEX('Static Data'!$E$3:$X$21,$BW91,19)+0,DR$86&gt;=INDEX('Static Data'!$E$3:$X$21,$BW91,20)+0)</f>
        <v>0</v>
      </c>
      <c r="DS91" t="b">
        <f ca="1">AND($BV91,DS$67&gt;=INDEX('Static Data'!$E$3:$X$21,$BW91,1)+0,DS$68&gt;=INDEX('Static Data'!$E$3:$X$21,$BW91,2)+0,DS$69&gt;=INDEX('Static Data'!$E$3:$X$21,$BW91,3)+0,DS$70&gt;=INDEX('Static Data'!$E$3:$X$21,$BW91,4)+0,DS$71&gt;=INDEX('Static Data'!$E$3:$X$21,$BW91,5)+0,DS$72&gt;=INDEX('Static Data'!$E$3:$X$21,$BW91,6)+0,DS$73&gt;=INDEX('Static Data'!$E$3:$X$21,$BW91,7)+0,DS$74&gt;=INDEX('Static Data'!$E$3:$X$21,$BW91,8)+0,DS$75&gt;=INDEX('Static Data'!$E$3:$X$21,$BW91,9)+0,DS$76&gt;=INDEX('Static Data'!$E$3:$X$21,$BW91,10)+0,DS$77&gt;=INDEX('Static Data'!$E$3:$X$21,$BW91,11)+0,DS$78&gt;=INDEX('Static Data'!$E$3:$X$21,$BW91,12)+0,DS$79&gt;=INDEX('Static Data'!$E$3:$X$21,$BW91,13)+0,DS$80&gt;=INDEX('Static Data'!$E$3:$X$21,$BW91,14)+0,DS$81&gt;=INDEX('Static Data'!$E$3:$X$21,$BW91,15)+0,DS$82&gt;=INDEX('Static Data'!$E$3:$X$21,$BW91,16)+0,DS$83&gt;=INDEX('Static Data'!$E$3:$X$21,$BW91,17)+0,DS$84&gt;=INDEX('Static Data'!$E$3:$X$21,$BW91,18)+0,DS$85&gt;=INDEX('Static Data'!$E$3:$X$21,$BW91,19)+0,DS$86&gt;=INDEX('Static Data'!$E$3:$X$21,$BW91,20)+0)</f>
        <v>0</v>
      </c>
      <c r="DT91" t="b">
        <f ca="1">AND($BV91,DT$67&gt;=INDEX('Static Data'!$E$3:$X$21,$BW91,1)+0,DT$68&gt;=INDEX('Static Data'!$E$3:$X$21,$BW91,2)+0,DT$69&gt;=INDEX('Static Data'!$E$3:$X$21,$BW91,3)+0,DT$70&gt;=INDEX('Static Data'!$E$3:$X$21,$BW91,4)+0,DT$71&gt;=INDEX('Static Data'!$E$3:$X$21,$BW91,5)+0,DT$72&gt;=INDEX('Static Data'!$E$3:$X$21,$BW91,6)+0,DT$73&gt;=INDEX('Static Data'!$E$3:$X$21,$BW91,7)+0,DT$74&gt;=INDEX('Static Data'!$E$3:$X$21,$BW91,8)+0,DT$75&gt;=INDEX('Static Data'!$E$3:$X$21,$BW91,9)+0,DT$76&gt;=INDEX('Static Data'!$E$3:$X$21,$BW91,10)+0,DT$77&gt;=INDEX('Static Data'!$E$3:$X$21,$BW91,11)+0,DT$78&gt;=INDEX('Static Data'!$E$3:$X$21,$BW91,12)+0,DT$79&gt;=INDEX('Static Data'!$E$3:$X$21,$BW91,13)+0,DT$80&gt;=INDEX('Static Data'!$E$3:$X$21,$BW91,14)+0,DT$81&gt;=INDEX('Static Data'!$E$3:$X$21,$BW91,15)+0,DT$82&gt;=INDEX('Static Data'!$E$3:$X$21,$BW91,16)+0,DT$83&gt;=INDEX('Static Data'!$E$3:$X$21,$BW91,17)+0,DT$84&gt;=INDEX('Static Data'!$E$3:$X$21,$BW91,18)+0,DT$85&gt;=INDEX('Static Data'!$E$3:$X$21,$BW91,19)+0,DT$86&gt;=INDEX('Static Data'!$E$3:$X$21,$BW91,20)+0)</f>
        <v>0</v>
      </c>
      <c r="DU91" t="b">
        <f ca="1">AND($BV91,DU$67&gt;=INDEX('Static Data'!$E$3:$X$21,$BW91,1)+0,DU$68&gt;=INDEX('Static Data'!$E$3:$X$21,$BW91,2)+0,DU$69&gt;=INDEX('Static Data'!$E$3:$X$21,$BW91,3)+0,DU$70&gt;=INDEX('Static Data'!$E$3:$X$21,$BW91,4)+0,DU$71&gt;=INDEX('Static Data'!$E$3:$X$21,$BW91,5)+0,DU$72&gt;=INDEX('Static Data'!$E$3:$X$21,$BW91,6)+0,DU$73&gt;=INDEX('Static Data'!$E$3:$X$21,$BW91,7)+0,DU$74&gt;=INDEX('Static Data'!$E$3:$X$21,$BW91,8)+0,DU$75&gt;=INDEX('Static Data'!$E$3:$X$21,$BW91,9)+0,DU$76&gt;=INDEX('Static Data'!$E$3:$X$21,$BW91,10)+0,DU$77&gt;=INDEX('Static Data'!$E$3:$X$21,$BW91,11)+0,DU$78&gt;=INDEX('Static Data'!$E$3:$X$21,$BW91,12)+0,DU$79&gt;=INDEX('Static Data'!$E$3:$X$21,$BW91,13)+0,DU$80&gt;=INDEX('Static Data'!$E$3:$X$21,$BW91,14)+0,DU$81&gt;=INDEX('Static Data'!$E$3:$X$21,$BW91,15)+0,DU$82&gt;=INDEX('Static Data'!$E$3:$X$21,$BW91,16)+0,DU$83&gt;=INDEX('Static Data'!$E$3:$X$21,$BW91,17)+0,DU$84&gt;=INDEX('Static Data'!$E$3:$X$21,$BW91,18)+0,DU$85&gt;=INDEX('Static Data'!$E$3:$X$21,$BW91,19)+0,DU$86&gt;=INDEX('Static Data'!$E$3:$X$21,$BW91,20)+0)</f>
        <v>0</v>
      </c>
      <c r="DV91" t="b">
        <f ca="1">AND($BV91,DV$67&gt;=INDEX('Static Data'!$E$3:$X$21,$BW91,1)+0,DV$68&gt;=INDEX('Static Data'!$E$3:$X$21,$BW91,2)+0,DV$69&gt;=INDEX('Static Data'!$E$3:$X$21,$BW91,3)+0,DV$70&gt;=INDEX('Static Data'!$E$3:$X$21,$BW91,4)+0,DV$71&gt;=INDEX('Static Data'!$E$3:$X$21,$BW91,5)+0,DV$72&gt;=INDEX('Static Data'!$E$3:$X$21,$BW91,6)+0,DV$73&gt;=INDEX('Static Data'!$E$3:$X$21,$BW91,7)+0,DV$74&gt;=INDEX('Static Data'!$E$3:$X$21,$BW91,8)+0,DV$75&gt;=INDEX('Static Data'!$E$3:$X$21,$BW91,9)+0,DV$76&gt;=INDEX('Static Data'!$E$3:$X$21,$BW91,10)+0,DV$77&gt;=INDEX('Static Data'!$E$3:$X$21,$BW91,11)+0,DV$78&gt;=INDEX('Static Data'!$E$3:$X$21,$BW91,12)+0,DV$79&gt;=INDEX('Static Data'!$E$3:$X$21,$BW91,13)+0,DV$80&gt;=INDEX('Static Data'!$E$3:$X$21,$BW91,14)+0,DV$81&gt;=INDEX('Static Data'!$E$3:$X$21,$BW91,15)+0,DV$82&gt;=INDEX('Static Data'!$E$3:$X$21,$BW91,16)+0,DV$83&gt;=INDEX('Static Data'!$E$3:$X$21,$BW91,17)+0,DV$84&gt;=INDEX('Static Data'!$E$3:$X$21,$BW91,18)+0,DV$85&gt;=INDEX('Static Data'!$E$3:$X$21,$BW91,19)+0,DV$86&gt;=INDEX('Static Data'!$E$3:$X$21,$BW91,20)+0)</f>
        <v>0</v>
      </c>
      <c r="DW91" t="b">
        <f ca="1">AND($BV91,DW$67&gt;=INDEX('Static Data'!$E$3:$X$21,$BW91,1)+0,DW$68&gt;=INDEX('Static Data'!$E$3:$X$21,$BW91,2)+0,DW$69&gt;=INDEX('Static Data'!$E$3:$X$21,$BW91,3)+0,DW$70&gt;=INDEX('Static Data'!$E$3:$X$21,$BW91,4)+0,DW$71&gt;=INDEX('Static Data'!$E$3:$X$21,$BW91,5)+0,DW$72&gt;=INDEX('Static Data'!$E$3:$X$21,$BW91,6)+0,DW$73&gt;=INDEX('Static Data'!$E$3:$X$21,$BW91,7)+0,DW$74&gt;=INDEX('Static Data'!$E$3:$X$21,$BW91,8)+0,DW$75&gt;=INDEX('Static Data'!$E$3:$X$21,$BW91,9)+0,DW$76&gt;=INDEX('Static Data'!$E$3:$X$21,$BW91,10)+0,DW$77&gt;=INDEX('Static Data'!$E$3:$X$21,$BW91,11)+0,DW$78&gt;=INDEX('Static Data'!$E$3:$X$21,$BW91,12)+0,DW$79&gt;=INDEX('Static Data'!$E$3:$X$21,$BW91,13)+0,DW$80&gt;=INDEX('Static Data'!$E$3:$X$21,$BW91,14)+0,DW$81&gt;=INDEX('Static Data'!$E$3:$X$21,$BW91,15)+0,DW$82&gt;=INDEX('Static Data'!$E$3:$X$21,$BW91,16)+0,DW$83&gt;=INDEX('Static Data'!$E$3:$X$21,$BW91,17)+0,DW$84&gt;=INDEX('Static Data'!$E$3:$X$21,$BW91,18)+0,DW$85&gt;=INDEX('Static Data'!$E$3:$X$21,$BW91,19)+0,DW$86&gt;=INDEX('Static Data'!$E$3:$X$21,$BW91,20)+0)</f>
        <v>0</v>
      </c>
      <c r="DX91" t="b">
        <f ca="1">AND($BV91,DX$67&gt;=INDEX('Static Data'!$E$3:$X$21,$BW91,1)+0,DX$68&gt;=INDEX('Static Data'!$E$3:$X$21,$BW91,2)+0,DX$69&gt;=INDEX('Static Data'!$E$3:$X$21,$BW91,3)+0,DX$70&gt;=INDEX('Static Data'!$E$3:$X$21,$BW91,4)+0,DX$71&gt;=INDEX('Static Data'!$E$3:$X$21,$BW91,5)+0,DX$72&gt;=INDEX('Static Data'!$E$3:$X$21,$BW91,6)+0,DX$73&gt;=INDEX('Static Data'!$E$3:$X$21,$BW91,7)+0,DX$74&gt;=INDEX('Static Data'!$E$3:$X$21,$BW91,8)+0,DX$75&gt;=INDEX('Static Data'!$E$3:$X$21,$BW91,9)+0,DX$76&gt;=INDEX('Static Data'!$E$3:$X$21,$BW91,10)+0,DX$77&gt;=INDEX('Static Data'!$E$3:$X$21,$BW91,11)+0,DX$78&gt;=INDEX('Static Data'!$E$3:$X$21,$BW91,12)+0,DX$79&gt;=INDEX('Static Data'!$E$3:$X$21,$BW91,13)+0,DX$80&gt;=INDEX('Static Data'!$E$3:$X$21,$BW91,14)+0,DX$81&gt;=INDEX('Static Data'!$E$3:$X$21,$BW91,15)+0,DX$82&gt;=INDEX('Static Data'!$E$3:$X$21,$BW91,16)+0,DX$83&gt;=INDEX('Static Data'!$E$3:$X$21,$BW91,17)+0,DX$84&gt;=INDEX('Static Data'!$E$3:$X$21,$BW91,18)+0,DX$85&gt;=INDEX('Static Data'!$E$3:$X$21,$BW91,19)+0,DX$86&gt;=INDEX('Static Data'!$E$3:$X$21,$BW91,20)+0)</f>
        <v>0</v>
      </c>
      <c r="DY91" t="b">
        <f ca="1">AND($BV91,DY$67&gt;=INDEX('Static Data'!$E$3:$X$21,$BW91,1)+0,DY$68&gt;=INDEX('Static Data'!$E$3:$X$21,$BW91,2)+0,DY$69&gt;=INDEX('Static Data'!$E$3:$X$21,$BW91,3)+0,DY$70&gt;=INDEX('Static Data'!$E$3:$X$21,$BW91,4)+0,DY$71&gt;=INDEX('Static Data'!$E$3:$X$21,$BW91,5)+0,DY$72&gt;=INDEX('Static Data'!$E$3:$X$21,$BW91,6)+0,DY$73&gt;=INDEX('Static Data'!$E$3:$X$21,$BW91,7)+0,DY$74&gt;=INDEX('Static Data'!$E$3:$X$21,$BW91,8)+0,DY$75&gt;=INDEX('Static Data'!$E$3:$X$21,$BW91,9)+0,DY$76&gt;=INDEX('Static Data'!$E$3:$X$21,$BW91,10)+0,DY$77&gt;=INDEX('Static Data'!$E$3:$X$21,$BW91,11)+0,DY$78&gt;=INDEX('Static Data'!$E$3:$X$21,$BW91,12)+0,DY$79&gt;=INDEX('Static Data'!$E$3:$X$21,$BW91,13)+0,DY$80&gt;=INDEX('Static Data'!$E$3:$X$21,$BW91,14)+0,DY$81&gt;=INDEX('Static Data'!$E$3:$X$21,$BW91,15)+0,DY$82&gt;=INDEX('Static Data'!$E$3:$X$21,$BW91,16)+0,DY$83&gt;=INDEX('Static Data'!$E$3:$X$21,$BW91,17)+0,DY$84&gt;=INDEX('Static Data'!$E$3:$X$21,$BW91,18)+0,DY$85&gt;=INDEX('Static Data'!$E$3:$X$21,$BW91,19)+0,DY$86&gt;=INDEX('Static Data'!$E$3:$X$21,$BW91,20)+0)</f>
        <v>0</v>
      </c>
      <c r="DZ91" t="b">
        <f ca="1">AND($BV91,DZ$67&gt;=INDEX('Static Data'!$E$3:$X$21,$BW91,1)+0,DZ$68&gt;=INDEX('Static Data'!$E$3:$X$21,$BW91,2)+0,DZ$69&gt;=INDEX('Static Data'!$E$3:$X$21,$BW91,3)+0,DZ$70&gt;=INDEX('Static Data'!$E$3:$X$21,$BW91,4)+0,DZ$71&gt;=INDEX('Static Data'!$E$3:$X$21,$BW91,5)+0,DZ$72&gt;=INDEX('Static Data'!$E$3:$X$21,$BW91,6)+0,DZ$73&gt;=INDEX('Static Data'!$E$3:$X$21,$BW91,7)+0,DZ$74&gt;=INDEX('Static Data'!$E$3:$X$21,$BW91,8)+0,DZ$75&gt;=INDEX('Static Data'!$E$3:$X$21,$BW91,9)+0,DZ$76&gt;=INDEX('Static Data'!$E$3:$X$21,$BW91,10)+0,DZ$77&gt;=INDEX('Static Data'!$E$3:$X$21,$BW91,11)+0,DZ$78&gt;=INDEX('Static Data'!$E$3:$X$21,$BW91,12)+0,DZ$79&gt;=INDEX('Static Data'!$E$3:$X$21,$BW91,13)+0,DZ$80&gt;=INDEX('Static Data'!$E$3:$X$21,$BW91,14)+0,DZ$81&gt;=INDEX('Static Data'!$E$3:$X$21,$BW91,15)+0,DZ$82&gt;=INDEX('Static Data'!$E$3:$X$21,$BW91,16)+0,DZ$83&gt;=INDEX('Static Data'!$E$3:$X$21,$BW91,17)+0,DZ$84&gt;=INDEX('Static Data'!$E$3:$X$21,$BW91,18)+0,DZ$85&gt;=INDEX('Static Data'!$E$3:$X$21,$BW91,19)+0,DZ$86&gt;=INDEX('Static Data'!$E$3:$X$21,$BW91,20)+0)</f>
        <v>0</v>
      </c>
      <c r="EA91" t="b">
        <f ca="1">AND($BV91,EA$67&gt;=INDEX('Static Data'!$E$3:$X$21,$BW91,1)+0,EA$68&gt;=INDEX('Static Data'!$E$3:$X$21,$BW91,2)+0,EA$69&gt;=INDEX('Static Data'!$E$3:$X$21,$BW91,3)+0,EA$70&gt;=INDEX('Static Data'!$E$3:$X$21,$BW91,4)+0,EA$71&gt;=INDEX('Static Data'!$E$3:$X$21,$BW91,5)+0,EA$72&gt;=INDEX('Static Data'!$E$3:$X$21,$BW91,6)+0,EA$73&gt;=INDEX('Static Data'!$E$3:$X$21,$BW91,7)+0,EA$74&gt;=INDEX('Static Data'!$E$3:$X$21,$BW91,8)+0,EA$75&gt;=INDEX('Static Data'!$E$3:$X$21,$BW91,9)+0,EA$76&gt;=INDEX('Static Data'!$E$3:$X$21,$BW91,10)+0,EA$77&gt;=INDEX('Static Data'!$E$3:$X$21,$BW91,11)+0,EA$78&gt;=INDEX('Static Data'!$E$3:$X$21,$BW91,12)+0,EA$79&gt;=INDEX('Static Data'!$E$3:$X$21,$BW91,13)+0,EA$80&gt;=INDEX('Static Data'!$E$3:$X$21,$BW91,14)+0,EA$81&gt;=INDEX('Static Data'!$E$3:$X$21,$BW91,15)+0,EA$82&gt;=INDEX('Static Data'!$E$3:$X$21,$BW91,16)+0,EA$83&gt;=INDEX('Static Data'!$E$3:$X$21,$BW91,17)+0,EA$84&gt;=INDEX('Static Data'!$E$3:$X$21,$BW91,18)+0,EA$85&gt;=INDEX('Static Data'!$E$3:$X$21,$BW91,19)+0,EA$86&gt;=INDEX('Static Data'!$E$3:$X$21,$BW91,20)+0)</f>
        <v>0</v>
      </c>
      <c r="EB91" t="b">
        <f ca="1">AND($BV91,EB$67&gt;=INDEX('Static Data'!$E$3:$X$21,$BW91,1)+0,EB$68&gt;=INDEX('Static Data'!$E$3:$X$21,$BW91,2)+0,EB$69&gt;=INDEX('Static Data'!$E$3:$X$21,$BW91,3)+0,EB$70&gt;=INDEX('Static Data'!$E$3:$X$21,$BW91,4)+0,EB$71&gt;=INDEX('Static Data'!$E$3:$X$21,$BW91,5)+0,EB$72&gt;=INDEX('Static Data'!$E$3:$X$21,$BW91,6)+0,EB$73&gt;=INDEX('Static Data'!$E$3:$X$21,$BW91,7)+0,EB$74&gt;=INDEX('Static Data'!$E$3:$X$21,$BW91,8)+0,EB$75&gt;=INDEX('Static Data'!$E$3:$X$21,$BW91,9)+0,EB$76&gt;=INDEX('Static Data'!$E$3:$X$21,$BW91,10)+0,EB$77&gt;=INDEX('Static Data'!$E$3:$X$21,$BW91,11)+0,EB$78&gt;=INDEX('Static Data'!$E$3:$X$21,$BW91,12)+0,EB$79&gt;=INDEX('Static Data'!$E$3:$X$21,$BW91,13)+0,EB$80&gt;=INDEX('Static Data'!$E$3:$X$21,$BW91,14)+0,EB$81&gt;=INDEX('Static Data'!$E$3:$X$21,$BW91,15)+0,EB$82&gt;=INDEX('Static Data'!$E$3:$X$21,$BW91,16)+0,EB$83&gt;=INDEX('Static Data'!$E$3:$X$21,$BW91,17)+0,EB$84&gt;=INDEX('Static Data'!$E$3:$X$21,$BW91,18)+0,EB$85&gt;=INDEX('Static Data'!$E$3:$X$21,$BW91,19)+0,EB$86&gt;=INDEX('Static Data'!$E$3:$X$21,$BW91,20)+0)</f>
        <v>0</v>
      </c>
      <c r="EC91" t="b">
        <f ca="1">AND($BV91,EC$67&gt;=INDEX('Static Data'!$E$3:$X$21,$BW91,1)+0,EC$68&gt;=INDEX('Static Data'!$E$3:$X$21,$BW91,2)+0,EC$69&gt;=INDEX('Static Data'!$E$3:$X$21,$BW91,3)+0,EC$70&gt;=INDEX('Static Data'!$E$3:$X$21,$BW91,4)+0,EC$71&gt;=INDEX('Static Data'!$E$3:$X$21,$BW91,5)+0,EC$72&gt;=INDEX('Static Data'!$E$3:$X$21,$BW91,6)+0,EC$73&gt;=INDEX('Static Data'!$E$3:$X$21,$BW91,7)+0,EC$74&gt;=INDEX('Static Data'!$E$3:$X$21,$BW91,8)+0,EC$75&gt;=INDEX('Static Data'!$E$3:$X$21,$BW91,9)+0,EC$76&gt;=INDEX('Static Data'!$E$3:$X$21,$BW91,10)+0,EC$77&gt;=INDEX('Static Data'!$E$3:$X$21,$BW91,11)+0,EC$78&gt;=INDEX('Static Data'!$E$3:$X$21,$BW91,12)+0,EC$79&gt;=INDEX('Static Data'!$E$3:$X$21,$BW91,13)+0,EC$80&gt;=INDEX('Static Data'!$E$3:$X$21,$BW91,14)+0,EC$81&gt;=INDEX('Static Data'!$E$3:$X$21,$BW91,15)+0,EC$82&gt;=INDEX('Static Data'!$E$3:$X$21,$BW91,16)+0,EC$83&gt;=INDEX('Static Data'!$E$3:$X$21,$BW91,17)+0,EC$84&gt;=INDEX('Static Data'!$E$3:$X$21,$BW91,18)+0,EC$85&gt;=INDEX('Static Data'!$E$3:$X$21,$BW91,19)+0,EC$86&gt;=INDEX('Static Data'!$E$3:$X$21,$BW91,20)+0)</f>
        <v>0</v>
      </c>
      <c r="ED91" t="b">
        <f ca="1">AND($BV91,ED$67&gt;=INDEX('Static Data'!$E$3:$X$21,$BW91,1)+0,ED$68&gt;=INDEX('Static Data'!$E$3:$X$21,$BW91,2)+0,ED$69&gt;=INDEX('Static Data'!$E$3:$X$21,$BW91,3)+0,ED$70&gt;=INDEX('Static Data'!$E$3:$X$21,$BW91,4)+0,ED$71&gt;=INDEX('Static Data'!$E$3:$X$21,$BW91,5)+0,ED$72&gt;=INDEX('Static Data'!$E$3:$X$21,$BW91,6)+0,ED$73&gt;=INDEX('Static Data'!$E$3:$X$21,$BW91,7)+0,ED$74&gt;=INDEX('Static Data'!$E$3:$X$21,$BW91,8)+0,ED$75&gt;=INDEX('Static Data'!$E$3:$X$21,$BW91,9)+0,ED$76&gt;=INDEX('Static Data'!$E$3:$X$21,$BW91,10)+0,ED$77&gt;=INDEX('Static Data'!$E$3:$X$21,$BW91,11)+0,ED$78&gt;=INDEX('Static Data'!$E$3:$X$21,$BW91,12)+0,ED$79&gt;=INDEX('Static Data'!$E$3:$X$21,$BW91,13)+0,ED$80&gt;=INDEX('Static Data'!$E$3:$X$21,$BW91,14)+0,ED$81&gt;=INDEX('Static Data'!$E$3:$X$21,$BW91,15)+0,ED$82&gt;=INDEX('Static Data'!$E$3:$X$21,$BW91,16)+0,ED$83&gt;=INDEX('Static Data'!$E$3:$X$21,$BW91,17)+0,ED$84&gt;=INDEX('Static Data'!$E$3:$X$21,$BW91,18)+0,ED$85&gt;=INDEX('Static Data'!$E$3:$X$21,$BW91,19)+0,ED$86&gt;=INDEX('Static Data'!$E$3:$X$21,$BW91,20)+0)</f>
        <v>0</v>
      </c>
      <c r="EE91" t="b">
        <f ca="1">AND($BV91,EE$67&gt;=INDEX('Static Data'!$E$3:$X$21,$BW91,1)+0,EE$68&gt;=INDEX('Static Data'!$E$3:$X$21,$BW91,2)+0,EE$69&gt;=INDEX('Static Data'!$E$3:$X$21,$BW91,3)+0,EE$70&gt;=INDEX('Static Data'!$E$3:$X$21,$BW91,4)+0,EE$71&gt;=INDEX('Static Data'!$E$3:$X$21,$BW91,5)+0,EE$72&gt;=INDEX('Static Data'!$E$3:$X$21,$BW91,6)+0,EE$73&gt;=INDEX('Static Data'!$E$3:$X$21,$BW91,7)+0,EE$74&gt;=INDEX('Static Data'!$E$3:$X$21,$BW91,8)+0,EE$75&gt;=INDEX('Static Data'!$E$3:$X$21,$BW91,9)+0,EE$76&gt;=INDEX('Static Data'!$E$3:$X$21,$BW91,10)+0,EE$77&gt;=INDEX('Static Data'!$E$3:$X$21,$BW91,11)+0,EE$78&gt;=INDEX('Static Data'!$E$3:$X$21,$BW91,12)+0,EE$79&gt;=INDEX('Static Data'!$E$3:$X$21,$BW91,13)+0,EE$80&gt;=INDEX('Static Data'!$E$3:$X$21,$BW91,14)+0,EE$81&gt;=INDEX('Static Data'!$E$3:$X$21,$BW91,15)+0,EE$82&gt;=INDEX('Static Data'!$E$3:$X$21,$BW91,16)+0,EE$83&gt;=INDEX('Static Data'!$E$3:$X$21,$BW91,17)+0,EE$84&gt;=INDEX('Static Data'!$E$3:$X$21,$BW91,18)+0,EE$85&gt;=INDEX('Static Data'!$E$3:$X$21,$BW91,19)+0,EE$86&gt;=INDEX('Static Data'!$E$3:$X$21,$BW91,20)+0)</f>
        <v>0</v>
      </c>
      <c r="EF91" t="b">
        <f ca="1">AND($BV91,EF$67&gt;=INDEX('Static Data'!$E$3:$X$21,$BW91,1)+0,EF$68&gt;=INDEX('Static Data'!$E$3:$X$21,$BW91,2)+0,EF$69&gt;=INDEX('Static Data'!$E$3:$X$21,$BW91,3)+0,EF$70&gt;=INDEX('Static Data'!$E$3:$X$21,$BW91,4)+0,EF$71&gt;=INDEX('Static Data'!$E$3:$X$21,$BW91,5)+0,EF$72&gt;=INDEX('Static Data'!$E$3:$X$21,$BW91,6)+0,EF$73&gt;=INDEX('Static Data'!$E$3:$X$21,$BW91,7)+0,EF$74&gt;=INDEX('Static Data'!$E$3:$X$21,$BW91,8)+0,EF$75&gt;=INDEX('Static Data'!$E$3:$X$21,$BW91,9)+0,EF$76&gt;=INDEX('Static Data'!$E$3:$X$21,$BW91,10)+0,EF$77&gt;=INDEX('Static Data'!$E$3:$X$21,$BW91,11)+0,EF$78&gt;=INDEX('Static Data'!$E$3:$X$21,$BW91,12)+0,EF$79&gt;=INDEX('Static Data'!$E$3:$X$21,$BW91,13)+0,EF$80&gt;=INDEX('Static Data'!$E$3:$X$21,$BW91,14)+0,EF$81&gt;=INDEX('Static Data'!$E$3:$X$21,$BW91,15)+0,EF$82&gt;=INDEX('Static Data'!$E$3:$X$21,$BW91,16)+0,EF$83&gt;=INDEX('Static Data'!$E$3:$X$21,$BW91,17)+0,EF$84&gt;=INDEX('Static Data'!$E$3:$X$21,$BW91,18)+0,EF$85&gt;=INDEX('Static Data'!$E$3:$X$21,$BW91,19)+0,EF$86&gt;=INDEX('Static Data'!$E$3:$X$21,$BW91,20)+0)</f>
        <v>0</v>
      </c>
      <c r="EG91" t="b">
        <f ca="1">AND($BV91,EG$67&gt;=INDEX('Static Data'!$E$3:$X$21,$BW91,1)+0,EG$68&gt;=INDEX('Static Data'!$E$3:$X$21,$BW91,2)+0,EG$69&gt;=INDEX('Static Data'!$E$3:$X$21,$BW91,3)+0,EG$70&gt;=INDEX('Static Data'!$E$3:$X$21,$BW91,4)+0,EG$71&gt;=INDEX('Static Data'!$E$3:$X$21,$BW91,5)+0,EG$72&gt;=INDEX('Static Data'!$E$3:$X$21,$BW91,6)+0,EG$73&gt;=INDEX('Static Data'!$E$3:$X$21,$BW91,7)+0,EG$74&gt;=INDEX('Static Data'!$E$3:$X$21,$BW91,8)+0,EG$75&gt;=INDEX('Static Data'!$E$3:$X$21,$BW91,9)+0,EG$76&gt;=INDEX('Static Data'!$E$3:$X$21,$BW91,10)+0,EG$77&gt;=INDEX('Static Data'!$E$3:$X$21,$BW91,11)+0,EG$78&gt;=INDEX('Static Data'!$E$3:$X$21,$BW91,12)+0,EG$79&gt;=INDEX('Static Data'!$E$3:$X$21,$BW91,13)+0,EG$80&gt;=INDEX('Static Data'!$E$3:$X$21,$BW91,14)+0,EG$81&gt;=INDEX('Static Data'!$E$3:$X$21,$BW91,15)+0,EG$82&gt;=INDEX('Static Data'!$E$3:$X$21,$BW91,16)+0,EG$83&gt;=INDEX('Static Data'!$E$3:$X$21,$BW91,17)+0,EG$84&gt;=INDEX('Static Data'!$E$3:$X$21,$BW91,18)+0,EG$85&gt;=INDEX('Static Data'!$E$3:$X$21,$BW91,19)+0,EG$86&gt;=INDEX('Static Data'!$E$3:$X$21,$BW91,20)+0)</f>
        <v>0</v>
      </c>
      <c r="EH91" t="b">
        <f ca="1">AND($BV91,EH$67&gt;=INDEX('Static Data'!$E$3:$X$21,$BW91,1)+0,EH$68&gt;=INDEX('Static Data'!$E$3:$X$21,$BW91,2)+0,EH$69&gt;=INDEX('Static Data'!$E$3:$X$21,$BW91,3)+0,EH$70&gt;=INDEX('Static Data'!$E$3:$X$21,$BW91,4)+0,EH$71&gt;=INDEX('Static Data'!$E$3:$X$21,$BW91,5)+0,EH$72&gt;=INDEX('Static Data'!$E$3:$X$21,$BW91,6)+0,EH$73&gt;=INDEX('Static Data'!$E$3:$X$21,$BW91,7)+0,EH$74&gt;=INDEX('Static Data'!$E$3:$X$21,$BW91,8)+0,EH$75&gt;=INDEX('Static Data'!$E$3:$X$21,$BW91,9)+0,EH$76&gt;=INDEX('Static Data'!$E$3:$X$21,$BW91,10)+0,EH$77&gt;=INDEX('Static Data'!$E$3:$X$21,$BW91,11)+0,EH$78&gt;=INDEX('Static Data'!$E$3:$X$21,$BW91,12)+0,EH$79&gt;=INDEX('Static Data'!$E$3:$X$21,$BW91,13)+0,EH$80&gt;=INDEX('Static Data'!$E$3:$X$21,$BW91,14)+0,EH$81&gt;=INDEX('Static Data'!$E$3:$X$21,$BW91,15)+0,EH$82&gt;=INDEX('Static Data'!$E$3:$X$21,$BW91,16)+0,EH$83&gt;=INDEX('Static Data'!$E$3:$X$21,$BW91,17)+0,EH$84&gt;=INDEX('Static Data'!$E$3:$X$21,$BW91,18)+0,EH$85&gt;=INDEX('Static Data'!$E$3:$X$21,$BW91,19)+0,EH$86&gt;=INDEX('Static Data'!$E$3:$X$21,$BW91,20)+0)</f>
        <v>0</v>
      </c>
      <c r="EI91" t="b">
        <f ca="1">AND($BV91,EI$67&gt;=INDEX('Static Data'!$E$3:$X$21,$BW91,1)+0,EI$68&gt;=INDEX('Static Data'!$E$3:$X$21,$BW91,2)+0,EI$69&gt;=INDEX('Static Data'!$E$3:$X$21,$BW91,3)+0,EI$70&gt;=INDEX('Static Data'!$E$3:$X$21,$BW91,4)+0,EI$71&gt;=INDEX('Static Data'!$E$3:$X$21,$BW91,5)+0,EI$72&gt;=INDEX('Static Data'!$E$3:$X$21,$BW91,6)+0,EI$73&gt;=INDEX('Static Data'!$E$3:$X$21,$BW91,7)+0,EI$74&gt;=INDEX('Static Data'!$E$3:$X$21,$BW91,8)+0,EI$75&gt;=INDEX('Static Data'!$E$3:$X$21,$BW91,9)+0,EI$76&gt;=INDEX('Static Data'!$E$3:$X$21,$BW91,10)+0,EI$77&gt;=INDEX('Static Data'!$E$3:$X$21,$BW91,11)+0,EI$78&gt;=INDEX('Static Data'!$E$3:$X$21,$BW91,12)+0,EI$79&gt;=INDEX('Static Data'!$E$3:$X$21,$BW91,13)+0,EI$80&gt;=INDEX('Static Data'!$E$3:$X$21,$BW91,14)+0,EI$81&gt;=INDEX('Static Data'!$E$3:$X$21,$BW91,15)+0,EI$82&gt;=INDEX('Static Data'!$E$3:$X$21,$BW91,16)+0,EI$83&gt;=INDEX('Static Data'!$E$3:$X$21,$BW91,17)+0,EI$84&gt;=INDEX('Static Data'!$E$3:$X$21,$BW91,18)+0,EI$85&gt;=INDEX('Static Data'!$E$3:$X$21,$BW91,19)+0,EI$86&gt;=INDEX('Static Data'!$E$3:$X$21,$BW91,20)+0)</f>
        <v>0</v>
      </c>
      <c r="EJ91" t="b">
        <f ca="1">AND($BV91,EJ$67&gt;=INDEX('Static Data'!$E$3:$X$21,$BW91,1)+0,EJ$68&gt;=INDEX('Static Data'!$E$3:$X$21,$BW91,2)+0,EJ$69&gt;=INDEX('Static Data'!$E$3:$X$21,$BW91,3)+0,EJ$70&gt;=INDEX('Static Data'!$E$3:$X$21,$BW91,4)+0,EJ$71&gt;=INDEX('Static Data'!$E$3:$X$21,$BW91,5)+0,EJ$72&gt;=INDEX('Static Data'!$E$3:$X$21,$BW91,6)+0,EJ$73&gt;=INDEX('Static Data'!$E$3:$X$21,$BW91,7)+0,EJ$74&gt;=INDEX('Static Data'!$E$3:$X$21,$BW91,8)+0,EJ$75&gt;=INDEX('Static Data'!$E$3:$X$21,$BW91,9)+0,EJ$76&gt;=INDEX('Static Data'!$E$3:$X$21,$BW91,10)+0,EJ$77&gt;=INDEX('Static Data'!$E$3:$X$21,$BW91,11)+0,EJ$78&gt;=INDEX('Static Data'!$E$3:$X$21,$BW91,12)+0,EJ$79&gt;=INDEX('Static Data'!$E$3:$X$21,$BW91,13)+0,EJ$80&gt;=INDEX('Static Data'!$E$3:$X$21,$BW91,14)+0,EJ$81&gt;=INDEX('Static Data'!$E$3:$X$21,$BW91,15)+0,EJ$82&gt;=INDEX('Static Data'!$E$3:$X$21,$BW91,16)+0,EJ$83&gt;=INDEX('Static Data'!$E$3:$X$21,$BW91,17)+0,EJ$84&gt;=INDEX('Static Data'!$E$3:$X$21,$BW91,18)+0,EJ$85&gt;=INDEX('Static Data'!$E$3:$X$21,$BW91,19)+0,EJ$86&gt;=INDEX('Static Data'!$E$3:$X$21,$BW91,20)+0)</f>
        <v>0</v>
      </c>
      <c r="EK91" t="b">
        <f ca="1">AND($BV91,EK$67&gt;=INDEX('Static Data'!$E$3:$X$21,$BW91,1)+0,EK$68&gt;=INDEX('Static Data'!$E$3:$X$21,$BW91,2)+0,EK$69&gt;=INDEX('Static Data'!$E$3:$X$21,$BW91,3)+0,EK$70&gt;=INDEX('Static Data'!$E$3:$X$21,$BW91,4)+0,EK$71&gt;=INDEX('Static Data'!$E$3:$X$21,$BW91,5)+0,EK$72&gt;=INDEX('Static Data'!$E$3:$X$21,$BW91,6)+0,EK$73&gt;=INDEX('Static Data'!$E$3:$X$21,$BW91,7)+0,EK$74&gt;=INDEX('Static Data'!$E$3:$X$21,$BW91,8)+0,EK$75&gt;=INDEX('Static Data'!$E$3:$X$21,$BW91,9)+0,EK$76&gt;=INDEX('Static Data'!$E$3:$X$21,$BW91,10)+0,EK$77&gt;=INDEX('Static Data'!$E$3:$X$21,$BW91,11)+0,EK$78&gt;=INDEX('Static Data'!$E$3:$X$21,$BW91,12)+0,EK$79&gt;=INDEX('Static Data'!$E$3:$X$21,$BW91,13)+0,EK$80&gt;=INDEX('Static Data'!$E$3:$X$21,$BW91,14)+0,EK$81&gt;=INDEX('Static Data'!$E$3:$X$21,$BW91,15)+0,EK$82&gt;=INDEX('Static Data'!$E$3:$X$21,$BW91,16)+0,EK$83&gt;=INDEX('Static Data'!$E$3:$X$21,$BW91,17)+0,EK$84&gt;=INDEX('Static Data'!$E$3:$X$21,$BW91,18)+0,EK$85&gt;=INDEX('Static Data'!$E$3:$X$21,$BW91,19)+0,EK$86&gt;=INDEX('Static Data'!$E$3:$X$21,$BW91,20)+0)</f>
        <v>0</v>
      </c>
      <c r="EL91" t="b">
        <f ca="1">AND($BV91,EL$67&gt;=INDEX('Static Data'!$E$3:$X$21,$BW91,1)+0,EL$68&gt;=INDEX('Static Data'!$E$3:$X$21,$BW91,2)+0,EL$69&gt;=INDEX('Static Data'!$E$3:$X$21,$BW91,3)+0,EL$70&gt;=INDEX('Static Data'!$E$3:$X$21,$BW91,4)+0,EL$71&gt;=INDEX('Static Data'!$E$3:$X$21,$BW91,5)+0,EL$72&gt;=INDEX('Static Data'!$E$3:$X$21,$BW91,6)+0,EL$73&gt;=INDEX('Static Data'!$E$3:$X$21,$BW91,7)+0,EL$74&gt;=INDEX('Static Data'!$E$3:$X$21,$BW91,8)+0,EL$75&gt;=INDEX('Static Data'!$E$3:$X$21,$BW91,9)+0,EL$76&gt;=INDEX('Static Data'!$E$3:$X$21,$BW91,10)+0,EL$77&gt;=INDEX('Static Data'!$E$3:$X$21,$BW91,11)+0,EL$78&gt;=INDEX('Static Data'!$E$3:$X$21,$BW91,12)+0,EL$79&gt;=INDEX('Static Data'!$E$3:$X$21,$BW91,13)+0,EL$80&gt;=INDEX('Static Data'!$E$3:$X$21,$BW91,14)+0,EL$81&gt;=INDEX('Static Data'!$E$3:$X$21,$BW91,15)+0,EL$82&gt;=INDEX('Static Data'!$E$3:$X$21,$BW91,16)+0,EL$83&gt;=INDEX('Static Data'!$E$3:$X$21,$BW91,17)+0,EL$84&gt;=INDEX('Static Data'!$E$3:$X$21,$BW91,18)+0,EL$85&gt;=INDEX('Static Data'!$E$3:$X$21,$BW91,19)+0,EL$86&gt;=INDEX('Static Data'!$E$3:$X$21,$BW91,20)+0)</f>
        <v>0</v>
      </c>
      <c r="EM91" t="b">
        <f ca="1">AND($BV91,EM$67&gt;=INDEX('Static Data'!$E$3:$X$21,$BW91,1)+0,EM$68&gt;=INDEX('Static Data'!$E$3:$X$21,$BW91,2)+0,EM$69&gt;=INDEX('Static Data'!$E$3:$X$21,$BW91,3)+0,EM$70&gt;=INDEX('Static Data'!$E$3:$X$21,$BW91,4)+0,EM$71&gt;=INDEX('Static Data'!$E$3:$X$21,$BW91,5)+0,EM$72&gt;=INDEX('Static Data'!$E$3:$X$21,$BW91,6)+0,EM$73&gt;=INDEX('Static Data'!$E$3:$X$21,$BW91,7)+0,EM$74&gt;=INDEX('Static Data'!$E$3:$X$21,$BW91,8)+0,EM$75&gt;=INDEX('Static Data'!$E$3:$X$21,$BW91,9)+0,EM$76&gt;=INDEX('Static Data'!$E$3:$X$21,$BW91,10)+0,EM$77&gt;=INDEX('Static Data'!$E$3:$X$21,$BW91,11)+0,EM$78&gt;=INDEX('Static Data'!$E$3:$X$21,$BW91,12)+0,EM$79&gt;=INDEX('Static Data'!$E$3:$X$21,$BW91,13)+0,EM$80&gt;=INDEX('Static Data'!$E$3:$X$21,$BW91,14)+0,EM$81&gt;=INDEX('Static Data'!$E$3:$X$21,$BW91,15)+0,EM$82&gt;=INDEX('Static Data'!$E$3:$X$21,$BW91,16)+0,EM$83&gt;=INDEX('Static Data'!$E$3:$X$21,$BW91,17)+0,EM$84&gt;=INDEX('Static Data'!$E$3:$X$21,$BW91,18)+0,EM$85&gt;=INDEX('Static Data'!$E$3:$X$21,$BW91,19)+0,EM$86&gt;=INDEX('Static Data'!$E$3:$X$21,$BW91,20)+0)</f>
        <v>0</v>
      </c>
      <c r="EN91" t="b">
        <f ca="1">AND($BV91,EN$67&gt;=INDEX('Static Data'!$E$3:$X$21,$BW91,1)+0,EN$68&gt;=INDEX('Static Data'!$E$3:$X$21,$BW91,2)+0,EN$69&gt;=INDEX('Static Data'!$E$3:$X$21,$BW91,3)+0,EN$70&gt;=INDEX('Static Data'!$E$3:$X$21,$BW91,4)+0,EN$71&gt;=INDEX('Static Data'!$E$3:$X$21,$BW91,5)+0,EN$72&gt;=INDEX('Static Data'!$E$3:$X$21,$BW91,6)+0,EN$73&gt;=INDEX('Static Data'!$E$3:$X$21,$BW91,7)+0,EN$74&gt;=INDEX('Static Data'!$E$3:$X$21,$BW91,8)+0,EN$75&gt;=INDEX('Static Data'!$E$3:$X$21,$BW91,9)+0,EN$76&gt;=INDEX('Static Data'!$E$3:$X$21,$BW91,10)+0,EN$77&gt;=INDEX('Static Data'!$E$3:$X$21,$BW91,11)+0,EN$78&gt;=INDEX('Static Data'!$E$3:$X$21,$BW91,12)+0,EN$79&gt;=INDEX('Static Data'!$E$3:$X$21,$BW91,13)+0,EN$80&gt;=INDEX('Static Data'!$E$3:$X$21,$BW91,14)+0,EN$81&gt;=INDEX('Static Data'!$E$3:$X$21,$BW91,15)+0,EN$82&gt;=INDEX('Static Data'!$E$3:$X$21,$BW91,16)+0,EN$83&gt;=INDEX('Static Data'!$E$3:$X$21,$BW91,17)+0,EN$84&gt;=INDEX('Static Data'!$E$3:$X$21,$BW91,18)+0,EN$85&gt;=INDEX('Static Data'!$E$3:$X$21,$BW91,19)+0,EN$86&gt;=INDEX('Static Data'!$E$3:$X$21,$BW91,20)+0)</f>
        <v>0</v>
      </c>
      <c r="EO91" t="b">
        <f ca="1">AND($BV91,EO$67&gt;=INDEX('Static Data'!$E$3:$X$21,$BW91,1)+0,EO$68&gt;=INDEX('Static Data'!$E$3:$X$21,$BW91,2)+0,EO$69&gt;=INDEX('Static Data'!$E$3:$X$21,$BW91,3)+0,EO$70&gt;=INDEX('Static Data'!$E$3:$X$21,$BW91,4)+0,EO$71&gt;=INDEX('Static Data'!$E$3:$X$21,$BW91,5)+0,EO$72&gt;=INDEX('Static Data'!$E$3:$X$21,$BW91,6)+0,EO$73&gt;=INDEX('Static Data'!$E$3:$X$21,$BW91,7)+0,EO$74&gt;=INDEX('Static Data'!$E$3:$X$21,$BW91,8)+0,EO$75&gt;=INDEX('Static Data'!$E$3:$X$21,$BW91,9)+0,EO$76&gt;=INDEX('Static Data'!$E$3:$X$21,$BW91,10)+0,EO$77&gt;=INDEX('Static Data'!$E$3:$X$21,$BW91,11)+0,EO$78&gt;=INDEX('Static Data'!$E$3:$X$21,$BW91,12)+0,EO$79&gt;=INDEX('Static Data'!$E$3:$X$21,$BW91,13)+0,EO$80&gt;=INDEX('Static Data'!$E$3:$X$21,$BW91,14)+0,EO$81&gt;=INDEX('Static Data'!$E$3:$X$21,$BW91,15)+0,EO$82&gt;=INDEX('Static Data'!$E$3:$X$21,$BW91,16)+0,EO$83&gt;=INDEX('Static Data'!$E$3:$X$21,$BW91,17)+0,EO$84&gt;=INDEX('Static Data'!$E$3:$X$21,$BW91,18)+0,EO$85&gt;=INDEX('Static Data'!$E$3:$X$21,$BW91,19)+0,EO$86&gt;=INDEX('Static Data'!$E$3:$X$21,$BW91,20)+0)</f>
        <v>0</v>
      </c>
      <c r="EP91" t="b">
        <f ca="1">AND($BV91,EP$67&gt;=INDEX('Static Data'!$E$3:$X$21,$BW91,1)+0,EP$68&gt;=INDEX('Static Data'!$E$3:$X$21,$BW91,2)+0,EP$69&gt;=INDEX('Static Data'!$E$3:$X$21,$BW91,3)+0,EP$70&gt;=INDEX('Static Data'!$E$3:$X$21,$BW91,4)+0,EP$71&gt;=INDEX('Static Data'!$E$3:$X$21,$BW91,5)+0,EP$72&gt;=INDEX('Static Data'!$E$3:$X$21,$BW91,6)+0,EP$73&gt;=INDEX('Static Data'!$E$3:$X$21,$BW91,7)+0,EP$74&gt;=INDEX('Static Data'!$E$3:$X$21,$BW91,8)+0,EP$75&gt;=INDEX('Static Data'!$E$3:$X$21,$BW91,9)+0,EP$76&gt;=INDEX('Static Data'!$E$3:$X$21,$BW91,10)+0,EP$77&gt;=INDEX('Static Data'!$E$3:$X$21,$BW91,11)+0,EP$78&gt;=INDEX('Static Data'!$E$3:$X$21,$BW91,12)+0,EP$79&gt;=INDEX('Static Data'!$E$3:$X$21,$BW91,13)+0,EP$80&gt;=INDEX('Static Data'!$E$3:$X$21,$BW91,14)+0,EP$81&gt;=INDEX('Static Data'!$E$3:$X$21,$BW91,15)+0,EP$82&gt;=INDEX('Static Data'!$E$3:$X$21,$BW91,16)+0,EP$83&gt;=INDEX('Static Data'!$E$3:$X$21,$BW91,17)+0,EP$84&gt;=INDEX('Static Data'!$E$3:$X$21,$BW91,18)+0,EP$85&gt;=INDEX('Static Data'!$E$3:$X$21,$BW91,19)+0,EP$86&gt;=INDEX('Static Data'!$E$3:$X$21,$BW91,20)+0)</f>
        <v>0</v>
      </c>
      <c r="EQ91" t="b">
        <f ca="1">AND($BV91,EQ$67&gt;=INDEX('Static Data'!$E$3:$X$21,$BW91,1)+0,EQ$68&gt;=INDEX('Static Data'!$E$3:$X$21,$BW91,2)+0,EQ$69&gt;=INDEX('Static Data'!$E$3:$X$21,$BW91,3)+0,EQ$70&gt;=INDEX('Static Data'!$E$3:$X$21,$BW91,4)+0,EQ$71&gt;=INDEX('Static Data'!$E$3:$X$21,$BW91,5)+0,EQ$72&gt;=INDEX('Static Data'!$E$3:$X$21,$BW91,6)+0,EQ$73&gt;=INDEX('Static Data'!$E$3:$X$21,$BW91,7)+0,EQ$74&gt;=INDEX('Static Data'!$E$3:$X$21,$BW91,8)+0,EQ$75&gt;=INDEX('Static Data'!$E$3:$X$21,$BW91,9)+0,EQ$76&gt;=INDEX('Static Data'!$E$3:$X$21,$BW91,10)+0,EQ$77&gt;=INDEX('Static Data'!$E$3:$X$21,$BW91,11)+0,EQ$78&gt;=INDEX('Static Data'!$E$3:$X$21,$BW91,12)+0,EQ$79&gt;=INDEX('Static Data'!$E$3:$X$21,$BW91,13)+0,EQ$80&gt;=INDEX('Static Data'!$E$3:$X$21,$BW91,14)+0,EQ$81&gt;=INDEX('Static Data'!$E$3:$X$21,$BW91,15)+0,EQ$82&gt;=INDEX('Static Data'!$E$3:$X$21,$BW91,16)+0,EQ$83&gt;=INDEX('Static Data'!$E$3:$X$21,$BW91,17)+0,EQ$84&gt;=INDEX('Static Data'!$E$3:$X$21,$BW91,18)+0,EQ$85&gt;=INDEX('Static Data'!$E$3:$X$21,$BW91,19)+0,EQ$86&gt;=INDEX('Static Data'!$E$3:$X$21,$BW91,20)+0)</f>
        <v>0</v>
      </c>
      <c r="ER91" t="b">
        <f ca="1">AND($BV91,ER$67&gt;=INDEX('Static Data'!$E$3:$X$21,$BW91,1)+0,ER$68&gt;=INDEX('Static Data'!$E$3:$X$21,$BW91,2)+0,ER$69&gt;=INDEX('Static Data'!$E$3:$X$21,$BW91,3)+0,ER$70&gt;=INDEX('Static Data'!$E$3:$X$21,$BW91,4)+0,ER$71&gt;=INDEX('Static Data'!$E$3:$X$21,$BW91,5)+0,ER$72&gt;=INDEX('Static Data'!$E$3:$X$21,$BW91,6)+0,ER$73&gt;=INDEX('Static Data'!$E$3:$X$21,$BW91,7)+0,ER$74&gt;=INDEX('Static Data'!$E$3:$X$21,$BW91,8)+0,ER$75&gt;=INDEX('Static Data'!$E$3:$X$21,$BW91,9)+0,ER$76&gt;=INDEX('Static Data'!$E$3:$X$21,$BW91,10)+0,ER$77&gt;=INDEX('Static Data'!$E$3:$X$21,$BW91,11)+0,ER$78&gt;=INDEX('Static Data'!$E$3:$X$21,$BW91,12)+0,ER$79&gt;=INDEX('Static Data'!$E$3:$X$21,$BW91,13)+0,ER$80&gt;=INDEX('Static Data'!$E$3:$X$21,$BW91,14)+0,ER$81&gt;=INDEX('Static Data'!$E$3:$X$21,$BW91,15)+0,ER$82&gt;=INDEX('Static Data'!$E$3:$X$21,$BW91,16)+0,ER$83&gt;=INDEX('Static Data'!$E$3:$X$21,$BW91,17)+0,ER$84&gt;=INDEX('Static Data'!$E$3:$X$21,$BW91,18)+0,ER$85&gt;=INDEX('Static Data'!$E$3:$X$21,$BW91,19)+0,ER$86&gt;=INDEX('Static Data'!$E$3:$X$21,$BW91,20)+0)</f>
        <v>0</v>
      </c>
      <c r="ES91" t="b">
        <f ca="1">AND($BV91,ES$67&gt;=INDEX('Static Data'!$E$3:$X$21,$BW91,1)+0,ES$68&gt;=INDEX('Static Data'!$E$3:$X$21,$BW91,2)+0,ES$69&gt;=INDEX('Static Data'!$E$3:$X$21,$BW91,3)+0,ES$70&gt;=INDEX('Static Data'!$E$3:$X$21,$BW91,4)+0,ES$71&gt;=INDEX('Static Data'!$E$3:$X$21,$BW91,5)+0,ES$72&gt;=INDEX('Static Data'!$E$3:$X$21,$BW91,6)+0,ES$73&gt;=INDEX('Static Data'!$E$3:$X$21,$BW91,7)+0,ES$74&gt;=INDEX('Static Data'!$E$3:$X$21,$BW91,8)+0,ES$75&gt;=INDEX('Static Data'!$E$3:$X$21,$BW91,9)+0,ES$76&gt;=INDEX('Static Data'!$E$3:$X$21,$BW91,10)+0,ES$77&gt;=INDEX('Static Data'!$E$3:$X$21,$BW91,11)+0,ES$78&gt;=INDEX('Static Data'!$E$3:$X$21,$BW91,12)+0,ES$79&gt;=INDEX('Static Data'!$E$3:$X$21,$BW91,13)+0,ES$80&gt;=INDEX('Static Data'!$E$3:$X$21,$BW91,14)+0,ES$81&gt;=INDEX('Static Data'!$E$3:$X$21,$BW91,15)+0,ES$82&gt;=INDEX('Static Data'!$E$3:$X$21,$BW91,16)+0,ES$83&gt;=INDEX('Static Data'!$E$3:$X$21,$BW91,17)+0,ES$84&gt;=INDEX('Static Data'!$E$3:$X$21,$BW91,18)+0,ES$85&gt;=INDEX('Static Data'!$E$3:$X$21,$BW91,19)+0,ES$86&gt;=INDEX('Static Data'!$E$3:$X$21,$BW91,20)+0)</f>
        <v>0</v>
      </c>
      <c r="ET91" t="b">
        <f ca="1">AND($BV91,ET$67&gt;=INDEX('Static Data'!$E$3:$X$21,$BW91,1)+0,ET$68&gt;=INDEX('Static Data'!$E$3:$X$21,$BW91,2)+0,ET$69&gt;=INDEX('Static Data'!$E$3:$X$21,$BW91,3)+0,ET$70&gt;=INDEX('Static Data'!$E$3:$X$21,$BW91,4)+0,ET$71&gt;=INDEX('Static Data'!$E$3:$X$21,$BW91,5)+0,ET$72&gt;=INDEX('Static Data'!$E$3:$X$21,$BW91,6)+0,ET$73&gt;=INDEX('Static Data'!$E$3:$X$21,$BW91,7)+0,ET$74&gt;=INDEX('Static Data'!$E$3:$X$21,$BW91,8)+0,ET$75&gt;=INDEX('Static Data'!$E$3:$X$21,$BW91,9)+0,ET$76&gt;=INDEX('Static Data'!$E$3:$X$21,$BW91,10)+0,ET$77&gt;=INDEX('Static Data'!$E$3:$X$21,$BW91,11)+0,ET$78&gt;=INDEX('Static Data'!$E$3:$X$21,$BW91,12)+0,ET$79&gt;=INDEX('Static Data'!$E$3:$X$21,$BW91,13)+0,ET$80&gt;=INDEX('Static Data'!$E$3:$X$21,$BW91,14)+0,ET$81&gt;=INDEX('Static Data'!$E$3:$X$21,$BW91,15)+0,ET$82&gt;=INDEX('Static Data'!$E$3:$X$21,$BW91,16)+0,ET$83&gt;=INDEX('Static Data'!$E$3:$X$21,$BW91,17)+0,ET$84&gt;=INDEX('Static Data'!$E$3:$X$21,$BW91,18)+0,ET$85&gt;=INDEX('Static Data'!$E$3:$X$21,$BW91,19)+0,ET$86&gt;=INDEX('Static Data'!$E$3:$X$21,$BW91,20)+0)</f>
        <v>0</v>
      </c>
      <c r="EU91" t="b">
        <f ca="1">AND($BV91,EU$67&gt;=INDEX('Static Data'!$E$3:$X$21,$BW91,1)+0,EU$68&gt;=INDEX('Static Data'!$E$3:$X$21,$BW91,2)+0,EU$69&gt;=INDEX('Static Data'!$E$3:$X$21,$BW91,3)+0,EU$70&gt;=INDEX('Static Data'!$E$3:$X$21,$BW91,4)+0,EU$71&gt;=INDEX('Static Data'!$E$3:$X$21,$BW91,5)+0,EU$72&gt;=INDEX('Static Data'!$E$3:$X$21,$BW91,6)+0,EU$73&gt;=INDEX('Static Data'!$E$3:$X$21,$BW91,7)+0,EU$74&gt;=INDEX('Static Data'!$E$3:$X$21,$BW91,8)+0,EU$75&gt;=INDEX('Static Data'!$E$3:$X$21,$BW91,9)+0,EU$76&gt;=INDEX('Static Data'!$E$3:$X$21,$BW91,10)+0,EU$77&gt;=INDEX('Static Data'!$E$3:$X$21,$BW91,11)+0,EU$78&gt;=INDEX('Static Data'!$E$3:$X$21,$BW91,12)+0,EU$79&gt;=INDEX('Static Data'!$E$3:$X$21,$BW91,13)+0,EU$80&gt;=INDEX('Static Data'!$E$3:$X$21,$BW91,14)+0,EU$81&gt;=INDEX('Static Data'!$E$3:$X$21,$BW91,15)+0,EU$82&gt;=INDEX('Static Data'!$E$3:$X$21,$BW91,16)+0,EU$83&gt;=INDEX('Static Data'!$E$3:$X$21,$BW91,17)+0,EU$84&gt;=INDEX('Static Data'!$E$3:$X$21,$BW91,18)+0,EU$85&gt;=INDEX('Static Data'!$E$3:$X$21,$BW91,19)+0,EU$86&gt;=INDEX('Static Data'!$E$3:$X$21,$BW91,20)+0)</f>
        <v>0</v>
      </c>
      <c r="EV91" t="b">
        <f ca="1">AND($BV91,EV$67&gt;=INDEX('Static Data'!$E$3:$X$21,$BW91,1)+0,EV$68&gt;=INDEX('Static Data'!$E$3:$X$21,$BW91,2)+0,EV$69&gt;=INDEX('Static Data'!$E$3:$X$21,$BW91,3)+0,EV$70&gt;=INDEX('Static Data'!$E$3:$X$21,$BW91,4)+0,EV$71&gt;=INDEX('Static Data'!$E$3:$X$21,$BW91,5)+0,EV$72&gt;=INDEX('Static Data'!$E$3:$X$21,$BW91,6)+0,EV$73&gt;=INDEX('Static Data'!$E$3:$X$21,$BW91,7)+0,EV$74&gt;=INDEX('Static Data'!$E$3:$X$21,$BW91,8)+0,EV$75&gt;=INDEX('Static Data'!$E$3:$X$21,$BW91,9)+0,EV$76&gt;=INDEX('Static Data'!$E$3:$X$21,$BW91,10)+0,EV$77&gt;=INDEX('Static Data'!$E$3:$X$21,$BW91,11)+0,EV$78&gt;=INDEX('Static Data'!$E$3:$X$21,$BW91,12)+0,EV$79&gt;=INDEX('Static Data'!$E$3:$X$21,$BW91,13)+0,EV$80&gt;=INDEX('Static Data'!$E$3:$X$21,$BW91,14)+0,EV$81&gt;=INDEX('Static Data'!$E$3:$X$21,$BW91,15)+0,EV$82&gt;=INDEX('Static Data'!$E$3:$X$21,$BW91,16)+0,EV$83&gt;=INDEX('Static Data'!$E$3:$X$21,$BW91,17)+0,EV$84&gt;=INDEX('Static Data'!$E$3:$X$21,$BW91,18)+0,EV$85&gt;=INDEX('Static Data'!$E$3:$X$21,$BW91,19)+0,EV$86&gt;=INDEX('Static Data'!$E$3:$X$21,$BW91,20)+0)</f>
        <v>0</v>
      </c>
      <c r="EW91" t="b">
        <f ca="1">AND($BV91,EW$67&gt;=INDEX('Static Data'!$E$3:$X$21,$BW91,1)+0,EW$68&gt;=INDEX('Static Data'!$E$3:$X$21,$BW91,2)+0,EW$69&gt;=INDEX('Static Data'!$E$3:$X$21,$BW91,3)+0,EW$70&gt;=INDEX('Static Data'!$E$3:$X$21,$BW91,4)+0,EW$71&gt;=INDEX('Static Data'!$E$3:$X$21,$BW91,5)+0,EW$72&gt;=INDEX('Static Data'!$E$3:$X$21,$BW91,6)+0,EW$73&gt;=INDEX('Static Data'!$E$3:$X$21,$BW91,7)+0,EW$74&gt;=INDEX('Static Data'!$E$3:$X$21,$BW91,8)+0,EW$75&gt;=INDEX('Static Data'!$E$3:$X$21,$BW91,9)+0,EW$76&gt;=INDEX('Static Data'!$E$3:$X$21,$BW91,10)+0,EW$77&gt;=INDEX('Static Data'!$E$3:$X$21,$BW91,11)+0,EW$78&gt;=INDEX('Static Data'!$E$3:$X$21,$BW91,12)+0,EW$79&gt;=INDEX('Static Data'!$E$3:$X$21,$BW91,13)+0,EW$80&gt;=INDEX('Static Data'!$E$3:$X$21,$BW91,14)+0,EW$81&gt;=INDEX('Static Data'!$E$3:$X$21,$BW91,15)+0,EW$82&gt;=INDEX('Static Data'!$E$3:$X$21,$BW91,16)+0,EW$83&gt;=INDEX('Static Data'!$E$3:$X$21,$BW91,17)+0,EW$84&gt;=INDEX('Static Data'!$E$3:$X$21,$BW91,18)+0,EW$85&gt;=INDEX('Static Data'!$E$3:$X$21,$BW91,19)+0,EW$86&gt;=INDEX('Static Data'!$E$3:$X$21,$BW91,20)+0)</f>
        <v>0</v>
      </c>
      <c r="EX91" t="b">
        <f ca="1">AND($BV91,EX$67&gt;=INDEX('Static Data'!$E$3:$X$21,$BW91,1)+0,EX$68&gt;=INDEX('Static Data'!$E$3:$X$21,$BW91,2)+0,EX$69&gt;=INDEX('Static Data'!$E$3:$X$21,$BW91,3)+0,EX$70&gt;=INDEX('Static Data'!$E$3:$X$21,$BW91,4)+0,EX$71&gt;=INDEX('Static Data'!$E$3:$X$21,$BW91,5)+0,EX$72&gt;=INDEX('Static Data'!$E$3:$X$21,$BW91,6)+0,EX$73&gt;=INDEX('Static Data'!$E$3:$X$21,$BW91,7)+0,EX$74&gt;=INDEX('Static Data'!$E$3:$X$21,$BW91,8)+0,EX$75&gt;=INDEX('Static Data'!$E$3:$X$21,$BW91,9)+0,EX$76&gt;=INDEX('Static Data'!$E$3:$X$21,$BW91,10)+0,EX$77&gt;=INDEX('Static Data'!$E$3:$X$21,$BW91,11)+0,EX$78&gt;=INDEX('Static Data'!$E$3:$X$21,$BW91,12)+0,EX$79&gt;=INDEX('Static Data'!$E$3:$X$21,$BW91,13)+0,EX$80&gt;=INDEX('Static Data'!$E$3:$X$21,$BW91,14)+0,EX$81&gt;=INDEX('Static Data'!$E$3:$X$21,$BW91,15)+0,EX$82&gt;=INDEX('Static Data'!$E$3:$X$21,$BW91,16)+0,EX$83&gt;=INDEX('Static Data'!$E$3:$X$21,$BW91,17)+0,EX$84&gt;=INDEX('Static Data'!$E$3:$X$21,$BW91,18)+0,EX$85&gt;=INDEX('Static Data'!$E$3:$X$21,$BW91,19)+0,EX$86&gt;=INDEX('Static Data'!$E$3:$X$21,$BW91,20)+0)</f>
        <v>0</v>
      </c>
      <c r="EY91" t="b">
        <f ca="1">AND($BV91,EY$67&gt;=INDEX('Static Data'!$E$3:$X$21,$BW91,1)+0,EY$68&gt;=INDEX('Static Data'!$E$3:$X$21,$BW91,2)+0,EY$69&gt;=INDEX('Static Data'!$E$3:$X$21,$BW91,3)+0,EY$70&gt;=INDEX('Static Data'!$E$3:$X$21,$BW91,4)+0,EY$71&gt;=INDEX('Static Data'!$E$3:$X$21,$BW91,5)+0,EY$72&gt;=INDEX('Static Data'!$E$3:$X$21,$BW91,6)+0,EY$73&gt;=INDEX('Static Data'!$E$3:$X$21,$BW91,7)+0,EY$74&gt;=INDEX('Static Data'!$E$3:$X$21,$BW91,8)+0,EY$75&gt;=INDEX('Static Data'!$E$3:$X$21,$BW91,9)+0,EY$76&gt;=INDEX('Static Data'!$E$3:$X$21,$BW91,10)+0,EY$77&gt;=INDEX('Static Data'!$E$3:$X$21,$BW91,11)+0,EY$78&gt;=INDEX('Static Data'!$E$3:$X$21,$BW91,12)+0,EY$79&gt;=INDEX('Static Data'!$E$3:$X$21,$BW91,13)+0,EY$80&gt;=INDEX('Static Data'!$E$3:$X$21,$BW91,14)+0,EY$81&gt;=INDEX('Static Data'!$E$3:$X$21,$BW91,15)+0,EY$82&gt;=INDEX('Static Data'!$E$3:$X$21,$BW91,16)+0,EY$83&gt;=INDEX('Static Data'!$E$3:$X$21,$BW91,17)+0,EY$84&gt;=INDEX('Static Data'!$E$3:$X$21,$BW91,18)+0,EY$85&gt;=INDEX('Static Data'!$E$3:$X$21,$BW91,19)+0,EY$86&gt;=INDEX('Static Data'!$E$3:$X$21,$BW91,20)+0)</f>
        <v>0</v>
      </c>
      <c r="EZ91" t="b">
        <f ca="1">AND($BV91,EZ$67&gt;=INDEX('Static Data'!$E$3:$X$21,$BW91,1)+0,EZ$68&gt;=INDEX('Static Data'!$E$3:$X$21,$BW91,2)+0,EZ$69&gt;=INDEX('Static Data'!$E$3:$X$21,$BW91,3)+0,EZ$70&gt;=INDEX('Static Data'!$E$3:$X$21,$BW91,4)+0,EZ$71&gt;=INDEX('Static Data'!$E$3:$X$21,$BW91,5)+0,EZ$72&gt;=INDEX('Static Data'!$E$3:$X$21,$BW91,6)+0,EZ$73&gt;=INDEX('Static Data'!$E$3:$X$21,$BW91,7)+0,EZ$74&gt;=INDEX('Static Data'!$E$3:$X$21,$BW91,8)+0,EZ$75&gt;=INDEX('Static Data'!$E$3:$X$21,$BW91,9)+0,EZ$76&gt;=INDEX('Static Data'!$E$3:$X$21,$BW91,10)+0,EZ$77&gt;=INDEX('Static Data'!$E$3:$X$21,$BW91,11)+0,EZ$78&gt;=INDEX('Static Data'!$E$3:$X$21,$BW91,12)+0,EZ$79&gt;=INDEX('Static Data'!$E$3:$X$21,$BW91,13)+0,EZ$80&gt;=INDEX('Static Data'!$E$3:$X$21,$BW91,14)+0,EZ$81&gt;=INDEX('Static Data'!$E$3:$X$21,$BW91,15)+0,EZ$82&gt;=INDEX('Static Data'!$E$3:$X$21,$BW91,16)+0,EZ$83&gt;=INDEX('Static Data'!$E$3:$X$21,$BW91,17)+0,EZ$84&gt;=INDEX('Static Data'!$E$3:$X$21,$BW91,18)+0,EZ$85&gt;=INDEX('Static Data'!$E$3:$X$21,$BW91,19)+0,EZ$86&gt;=INDEX('Static Data'!$E$3:$X$21,$BW91,20)+0)</f>
        <v>0</v>
      </c>
      <c r="FA91" t="b">
        <f ca="1">AND($BV91,FA$67&gt;=INDEX('Static Data'!$E$3:$X$21,$BW91,1)+0,FA$68&gt;=INDEX('Static Data'!$E$3:$X$21,$BW91,2)+0,FA$69&gt;=INDEX('Static Data'!$E$3:$X$21,$BW91,3)+0,FA$70&gt;=INDEX('Static Data'!$E$3:$X$21,$BW91,4)+0,FA$71&gt;=INDEX('Static Data'!$E$3:$X$21,$BW91,5)+0,FA$72&gt;=INDEX('Static Data'!$E$3:$X$21,$BW91,6)+0,FA$73&gt;=INDEX('Static Data'!$E$3:$X$21,$BW91,7)+0,FA$74&gt;=INDEX('Static Data'!$E$3:$X$21,$BW91,8)+0,FA$75&gt;=INDEX('Static Data'!$E$3:$X$21,$BW91,9)+0,FA$76&gt;=INDEX('Static Data'!$E$3:$X$21,$BW91,10)+0,FA$77&gt;=INDEX('Static Data'!$E$3:$X$21,$BW91,11)+0,FA$78&gt;=INDEX('Static Data'!$E$3:$X$21,$BW91,12)+0,FA$79&gt;=INDEX('Static Data'!$E$3:$X$21,$BW91,13)+0,FA$80&gt;=INDEX('Static Data'!$E$3:$X$21,$BW91,14)+0,FA$81&gt;=INDEX('Static Data'!$E$3:$X$21,$BW91,15)+0,FA$82&gt;=INDEX('Static Data'!$E$3:$X$21,$BW91,16)+0,FA$83&gt;=INDEX('Static Data'!$E$3:$X$21,$BW91,17)+0,FA$84&gt;=INDEX('Static Data'!$E$3:$X$21,$BW91,18)+0,FA$85&gt;=INDEX('Static Data'!$E$3:$X$21,$BW91,19)+0,FA$86&gt;=INDEX('Static Data'!$E$3:$X$21,$BW91,20)+0)</f>
        <v>0</v>
      </c>
      <c r="FB91" t="b">
        <f ca="1">AND($BV91,FB$67&gt;=INDEX('Static Data'!$E$3:$X$21,$BW91,1)+0,FB$68&gt;=INDEX('Static Data'!$E$3:$X$21,$BW91,2)+0,FB$69&gt;=INDEX('Static Data'!$E$3:$X$21,$BW91,3)+0,FB$70&gt;=INDEX('Static Data'!$E$3:$X$21,$BW91,4)+0,FB$71&gt;=INDEX('Static Data'!$E$3:$X$21,$BW91,5)+0,FB$72&gt;=INDEX('Static Data'!$E$3:$X$21,$BW91,6)+0,FB$73&gt;=INDEX('Static Data'!$E$3:$X$21,$BW91,7)+0,FB$74&gt;=INDEX('Static Data'!$E$3:$X$21,$BW91,8)+0,FB$75&gt;=INDEX('Static Data'!$E$3:$X$21,$BW91,9)+0,FB$76&gt;=INDEX('Static Data'!$E$3:$X$21,$BW91,10)+0,FB$77&gt;=INDEX('Static Data'!$E$3:$X$21,$BW91,11)+0,FB$78&gt;=INDEX('Static Data'!$E$3:$X$21,$BW91,12)+0,FB$79&gt;=INDEX('Static Data'!$E$3:$X$21,$BW91,13)+0,FB$80&gt;=INDEX('Static Data'!$E$3:$X$21,$BW91,14)+0,FB$81&gt;=INDEX('Static Data'!$E$3:$X$21,$BW91,15)+0,FB$82&gt;=INDEX('Static Data'!$E$3:$X$21,$BW91,16)+0,FB$83&gt;=INDEX('Static Data'!$E$3:$X$21,$BW91,17)+0,FB$84&gt;=INDEX('Static Data'!$E$3:$X$21,$BW91,18)+0,FB$85&gt;=INDEX('Static Data'!$E$3:$X$21,$BW91,19)+0,FB$86&gt;=INDEX('Static Data'!$E$3:$X$21,$BW91,20)+0)</f>
        <v>0</v>
      </c>
      <c r="FC91" t="b">
        <f ca="1">AND($BV91,FC$67&gt;=INDEX('Static Data'!$E$3:$X$21,$BW91,1)+0,FC$68&gt;=INDEX('Static Data'!$E$3:$X$21,$BW91,2)+0,FC$69&gt;=INDEX('Static Data'!$E$3:$X$21,$BW91,3)+0,FC$70&gt;=INDEX('Static Data'!$E$3:$X$21,$BW91,4)+0,FC$71&gt;=INDEX('Static Data'!$E$3:$X$21,$BW91,5)+0,FC$72&gt;=INDEX('Static Data'!$E$3:$X$21,$BW91,6)+0,FC$73&gt;=INDEX('Static Data'!$E$3:$X$21,$BW91,7)+0,FC$74&gt;=INDEX('Static Data'!$E$3:$X$21,$BW91,8)+0,FC$75&gt;=INDEX('Static Data'!$E$3:$X$21,$BW91,9)+0,FC$76&gt;=INDEX('Static Data'!$E$3:$X$21,$BW91,10)+0,FC$77&gt;=INDEX('Static Data'!$E$3:$X$21,$BW91,11)+0,FC$78&gt;=INDEX('Static Data'!$E$3:$X$21,$BW91,12)+0,FC$79&gt;=INDEX('Static Data'!$E$3:$X$21,$BW91,13)+0,FC$80&gt;=INDEX('Static Data'!$E$3:$X$21,$BW91,14)+0,FC$81&gt;=INDEX('Static Data'!$E$3:$X$21,$BW91,15)+0,FC$82&gt;=INDEX('Static Data'!$E$3:$X$21,$BW91,16)+0,FC$83&gt;=INDEX('Static Data'!$E$3:$X$21,$BW91,17)+0,FC$84&gt;=INDEX('Static Data'!$E$3:$X$21,$BW91,18)+0,FC$85&gt;=INDEX('Static Data'!$E$3:$X$21,$BW91,19)+0,FC$86&gt;=INDEX('Static Data'!$E$3:$X$21,$BW91,20)+0)</f>
        <v>0</v>
      </c>
      <c r="FD91" t="b">
        <f ca="1">AND($BV91,FD$67&gt;=INDEX('Static Data'!$E$3:$X$21,$BW91,1)+0,FD$68&gt;=INDEX('Static Data'!$E$3:$X$21,$BW91,2)+0,FD$69&gt;=INDEX('Static Data'!$E$3:$X$21,$BW91,3)+0,FD$70&gt;=INDEX('Static Data'!$E$3:$X$21,$BW91,4)+0,FD$71&gt;=INDEX('Static Data'!$E$3:$X$21,$BW91,5)+0,FD$72&gt;=INDEX('Static Data'!$E$3:$X$21,$BW91,6)+0,FD$73&gt;=INDEX('Static Data'!$E$3:$X$21,$BW91,7)+0,FD$74&gt;=INDEX('Static Data'!$E$3:$X$21,$BW91,8)+0,FD$75&gt;=INDEX('Static Data'!$E$3:$X$21,$BW91,9)+0,FD$76&gt;=INDEX('Static Data'!$E$3:$X$21,$BW91,10)+0,FD$77&gt;=INDEX('Static Data'!$E$3:$X$21,$BW91,11)+0,FD$78&gt;=INDEX('Static Data'!$E$3:$X$21,$BW91,12)+0,FD$79&gt;=INDEX('Static Data'!$E$3:$X$21,$BW91,13)+0,FD$80&gt;=INDEX('Static Data'!$E$3:$X$21,$BW91,14)+0,FD$81&gt;=INDEX('Static Data'!$E$3:$X$21,$BW91,15)+0,FD$82&gt;=INDEX('Static Data'!$E$3:$X$21,$BW91,16)+0,FD$83&gt;=INDEX('Static Data'!$E$3:$X$21,$BW91,17)+0,FD$84&gt;=INDEX('Static Data'!$E$3:$X$21,$BW91,18)+0,FD$85&gt;=INDEX('Static Data'!$E$3:$X$21,$BW91,19)+0,FD$86&gt;=INDEX('Static Data'!$E$3:$X$21,$BW91,20)+0)</f>
        <v>0</v>
      </c>
      <c r="FE91" t="b">
        <f ca="1">AND($BV91,FE$67&gt;=INDEX('Static Data'!$E$3:$X$21,$BW91,1)+0,FE$68&gt;=INDEX('Static Data'!$E$3:$X$21,$BW91,2)+0,FE$69&gt;=INDEX('Static Data'!$E$3:$X$21,$BW91,3)+0,FE$70&gt;=INDEX('Static Data'!$E$3:$X$21,$BW91,4)+0,FE$71&gt;=INDEX('Static Data'!$E$3:$X$21,$BW91,5)+0,FE$72&gt;=INDEX('Static Data'!$E$3:$X$21,$BW91,6)+0,FE$73&gt;=INDEX('Static Data'!$E$3:$X$21,$BW91,7)+0,FE$74&gt;=INDEX('Static Data'!$E$3:$X$21,$BW91,8)+0,FE$75&gt;=INDEX('Static Data'!$E$3:$X$21,$BW91,9)+0,FE$76&gt;=INDEX('Static Data'!$E$3:$X$21,$BW91,10)+0,FE$77&gt;=INDEX('Static Data'!$E$3:$X$21,$BW91,11)+0,FE$78&gt;=INDEX('Static Data'!$E$3:$X$21,$BW91,12)+0,FE$79&gt;=INDEX('Static Data'!$E$3:$X$21,$BW91,13)+0,FE$80&gt;=INDEX('Static Data'!$E$3:$X$21,$BW91,14)+0,FE$81&gt;=INDEX('Static Data'!$E$3:$X$21,$BW91,15)+0,FE$82&gt;=INDEX('Static Data'!$E$3:$X$21,$BW91,16)+0,FE$83&gt;=INDEX('Static Data'!$E$3:$X$21,$BW91,17)+0,FE$84&gt;=INDEX('Static Data'!$E$3:$X$21,$BW91,18)+0,FE$85&gt;=INDEX('Static Data'!$E$3:$X$21,$BW91,19)+0,FE$86&gt;=INDEX('Static Data'!$E$3:$X$21,$BW91,20)+0)</f>
        <v>0</v>
      </c>
      <c r="FF91" t="b">
        <f ca="1">AND($BV91,FF$67&gt;=INDEX('Static Data'!$E$3:$X$21,$BW91,1)+0,FF$68&gt;=INDEX('Static Data'!$E$3:$X$21,$BW91,2)+0,FF$69&gt;=INDEX('Static Data'!$E$3:$X$21,$BW91,3)+0,FF$70&gt;=INDEX('Static Data'!$E$3:$X$21,$BW91,4)+0,FF$71&gt;=INDEX('Static Data'!$E$3:$X$21,$BW91,5)+0,FF$72&gt;=INDEX('Static Data'!$E$3:$X$21,$BW91,6)+0,FF$73&gt;=INDEX('Static Data'!$E$3:$X$21,$BW91,7)+0,FF$74&gt;=INDEX('Static Data'!$E$3:$X$21,$BW91,8)+0,FF$75&gt;=INDEX('Static Data'!$E$3:$X$21,$BW91,9)+0,FF$76&gt;=INDEX('Static Data'!$E$3:$X$21,$BW91,10)+0,FF$77&gt;=INDEX('Static Data'!$E$3:$X$21,$BW91,11)+0,FF$78&gt;=INDEX('Static Data'!$E$3:$X$21,$BW91,12)+0,FF$79&gt;=INDEX('Static Data'!$E$3:$X$21,$BW91,13)+0,FF$80&gt;=INDEX('Static Data'!$E$3:$X$21,$BW91,14)+0,FF$81&gt;=INDEX('Static Data'!$E$3:$X$21,$BW91,15)+0,FF$82&gt;=INDEX('Static Data'!$E$3:$X$21,$BW91,16)+0,FF$83&gt;=INDEX('Static Data'!$E$3:$X$21,$BW91,17)+0,FF$84&gt;=INDEX('Static Data'!$E$3:$X$21,$BW91,18)+0,FF$85&gt;=INDEX('Static Data'!$E$3:$X$21,$BW91,19)+0,FF$86&gt;=INDEX('Static Data'!$E$3:$X$21,$BW91,20)+0)</f>
        <v>0</v>
      </c>
      <c r="FG91" t="b">
        <f ca="1">AND($BV91,FG$67&gt;=INDEX('Static Data'!$E$3:$X$21,$BW91,1)+0,FG$68&gt;=INDEX('Static Data'!$E$3:$X$21,$BW91,2)+0,FG$69&gt;=INDEX('Static Data'!$E$3:$X$21,$BW91,3)+0,FG$70&gt;=INDEX('Static Data'!$E$3:$X$21,$BW91,4)+0,FG$71&gt;=INDEX('Static Data'!$E$3:$X$21,$BW91,5)+0,FG$72&gt;=INDEX('Static Data'!$E$3:$X$21,$BW91,6)+0,FG$73&gt;=INDEX('Static Data'!$E$3:$X$21,$BW91,7)+0,FG$74&gt;=INDEX('Static Data'!$E$3:$X$21,$BW91,8)+0,FG$75&gt;=INDEX('Static Data'!$E$3:$X$21,$BW91,9)+0,FG$76&gt;=INDEX('Static Data'!$E$3:$X$21,$BW91,10)+0,FG$77&gt;=INDEX('Static Data'!$E$3:$X$21,$BW91,11)+0,FG$78&gt;=INDEX('Static Data'!$E$3:$X$21,$BW91,12)+0,FG$79&gt;=INDEX('Static Data'!$E$3:$X$21,$BW91,13)+0,FG$80&gt;=INDEX('Static Data'!$E$3:$X$21,$BW91,14)+0,FG$81&gt;=INDEX('Static Data'!$E$3:$X$21,$BW91,15)+0,FG$82&gt;=INDEX('Static Data'!$E$3:$X$21,$BW91,16)+0,FG$83&gt;=INDEX('Static Data'!$E$3:$X$21,$BW91,17)+0,FG$84&gt;=INDEX('Static Data'!$E$3:$X$21,$BW91,18)+0,FG$85&gt;=INDEX('Static Data'!$E$3:$X$21,$BW91,19)+0,FG$86&gt;=INDEX('Static Data'!$E$3:$X$21,$BW91,20)+0)</f>
        <v>0</v>
      </c>
      <c r="FH91" t="b">
        <f ca="1">AND($BV91,FH$67&gt;=INDEX('Static Data'!$E$3:$X$21,$BW91,1)+0,FH$68&gt;=INDEX('Static Data'!$E$3:$X$21,$BW91,2)+0,FH$69&gt;=INDEX('Static Data'!$E$3:$X$21,$BW91,3)+0,FH$70&gt;=INDEX('Static Data'!$E$3:$X$21,$BW91,4)+0,FH$71&gt;=INDEX('Static Data'!$E$3:$X$21,$BW91,5)+0,FH$72&gt;=INDEX('Static Data'!$E$3:$X$21,$BW91,6)+0,FH$73&gt;=INDEX('Static Data'!$E$3:$X$21,$BW91,7)+0,FH$74&gt;=INDEX('Static Data'!$E$3:$X$21,$BW91,8)+0,FH$75&gt;=INDEX('Static Data'!$E$3:$X$21,$BW91,9)+0,FH$76&gt;=INDEX('Static Data'!$E$3:$X$21,$BW91,10)+0,FH$77&gt;=INDEX('Static Data'!$E$3:$X$21,$BW91,11)+0,FH$78&gt;=INDEX('Static Data'!$E$3:$X$21,$BW91,12)+0,FH$79&gt;=INDEX('Static Data'!$E$3:$X$21,$BW91,13)+0,FH$80&gt;=INDEX('Static Data'!$E$3:$X$21,$BW91,14)+0,FH$81&gt;=INDEX('Static Data'!$E$3:$X$21,$BW91,15)+0,FH$82&gt;=INDEX('Static Data'!$E$3:$X$21,$BW91,16)+0,FH$83&gt;=INDEX('Static Data'!$E$3:$X$21,$BW91,17)+0,FH$84&gt;=INDEX('Static Data'!$E$3:$X$21,$BW91,18)+0,FH$85&gt;=INDEX('Static Data'!$E$3:$X$21,$BW91,19)+0,FH$86&gt;=INDEX('Static Data'!$E$3:$X$21,$BW91,20)+0)</f>
        <v>0</v>
      </c>
      <c r="FI91" t="b">
        <f ca="1">AND($BV91,FI$67&gt;=INDEX('Static Data'!$E$3:$X$21,$BW91,1)+0,FI$68&gt;=INDEX('Static Data'!$E$3:$X$21,$BW91,2)+0,FI$69&gt;=INDEX('Static Data'!$E$3:$X$21,$BW91,3)+0,FI$70&gt;=INDEX('Static Data'!$E$3:$X$21,$BW91,4)+0,FI$71&gt;=INDEX('Static Data'!$E$3:$X$21,$BW91,5)+0,FI$72&gt;=INDEX('Static Data'!$E$3:$X$21,$BW91,6)+0,FI$73&gt;=INDEX('Static Data'!$E$3:$X$21,$BW91,7)+0,FI$74&gt;=INDEX('Static Data'!$E$3:$X$21,$BW91,8)+0,FI$75&gt;=INDEX('Static Data'!$E$3:$X$21,$BW91,9)+0,FI$76&gt;=INDEX('Static Data'!$E$3:$X$21,$BW91,10)+0,FI$77&gt;=INDEX('Static Data'!$E$3:$X$21,$BW91,11)+0,FI$78&gt;=INDEX('Static Data'!$E$3:$X$21,$BW91,12)+0,FI$79&gt;=INDEX('Static Data'!$E$3:$X$21,$BW91,13)+0,FI$80&gt;=INDEX('Static Data'!$E$3:$X$21,$BW91,14)+0,FI$81&gt;=INDEX('Static Data'!$E$3:$X$21,$BW91,15)+0,FI$82&gt;=INDEX('Static Data'!$E$3:$X$21,$BW91,16)+0,FI$83&gt;=INDEX('Static Data'!$E$3:$X$21,$BW91,17)+0,FI$84&gt;=INDEX('Static Data'!$E$3:$X$21,$BW91,18)+0,FI$85&gt;=INDEX('Static Data'!$E$3:$X$21,$BW91,19)+0,FI$86&gt;=INDEX('Static Data'!$E$3:$X$21,$BW91,20)+0)</f>
        <v>0</v>
      </c>
      <c r="FJ91" t="b">
        <f ca="1">AND($BV91,FJ$67&gt;=INDEX('Static Data'!$E$3:$X$21,$BW91,1)+0,FJ$68&gt;=INDEX('Static Data'!$E$3:$X$21,$BW91,2)+0,FJ$69&gt;=INDEX('Static Data'!$E$3:$X$21,$BW91,3)+0,FJ$70&gt;=INDEX('Static Data'!$E$3:$X$21,$BW91,4)+0,FJ$71&gt;=INDEX('Static Data'!$E$3:$X$21,$BW91,5)+0,FJ$72&gt;=INDEX('Static Data'!$E$3:$X$21,$BW91,6)+0,FJ$73&gt;=INDEX('Static Data'!$E$3:$X$21,$BW91,7)+0,FJ$74&gt;=INDEX('Static Data'!$E$3:$X$21,$BW91,8)+0,FJ$75&gt;=INDEX('Static Data'!$E$3:$X$21,$BW91,9)+0,FJ$76&gt;=INDEX('Static Data'!$E$3:$X$21,$BW91,10)+0,FJ$77&gt;=INDEX('Static Data'!$E$3:$X$21,$BW91,11)+0,FJ$78&gt;=INDEX('Static Data'!$E$3:$X$21,$BW91,12)+0,FJ$79&gt;=INDEX('Static Data'!$E$3:$X$21,$BW91,13)+0,FJ$80&gt;=INDEX('Static Data'!$E$3:$X$21,$BW91,14)+0,FJ$81&gt;=INDEX('Static Data'!$E$3:$X$21,$BW91,15)+0,FJ$82&gt;=INDEX('Static Data'!$E$3:$X$21,$BW91,16)+0,FJ$83&gt;=INDEX('Static Data'!$E$3:$X$21,$BW91,17)+0,FJ$84&gt;=INDEX('Static Data'!$E$3:$X$21,$BW91,18)+0,FJ$85&gt;=INDEX('Static Data'!$E$3:$X$21,$BW91,19)+0,FJ$86&gt;=INDEX('Static Data'!$E$3:$X$21,$BW91,20)+0)</f>
        <v>0</v>
      </c>
      <c r="FK91" t="b">
        <f ca="1">AND($BV91,FK$67&gt;=INDEX('Static Data'!$E$3:$X$21,$BW91,1)+0,FK$68&gt;=INDEX('Static Data'!$E$3:$X$21,$BW91,2)+0,FK$69&gt;=INDEX('Static Data'!$E$3:$X$21,$BW91,3)+0,FK$70&gt;=INDEX('Static Data'!$E$3:$X$21,$BW91,4)+0,FK$71&gt;=INDEX('Static Data'!$E$3:$X$21,$BW91,5)+0,FK$72&gt;=INDEX('Static Data'!$E$3:$X$21,$BW91,6)+0,FK$73&gt;=INDEX('Static Data'!$E$3:$X$21,$BW91,7)+0,FK$74&gt;=INDEX('Static Data'!$E$3:$X$21,$BW91,8)+0,FK$75&gt;=INDEX('Static Data'!$E$3:$X$21,$BW91,9)+0,FK$76&gt;=INDEX('Static Data'!$E$3:$X$21,$BW91,10)+0,FK$77&gt;=INDEX('Static Data'!$E$3:$X$21,$BW91,11)+0,FK$78&gt;=INDEX('Static Data'!$E$3:$X$21,$BW91,12)+0,FK$79&gt;=INDEX('Static Data'!$E$3:$X$21,$BW91,13)+0,FK$80&gt;=INDEX('Static Data'!$E$3:$X$21,$BW91,14)+0,FK$81&gt;=INDEX('Static Data'!$E$3:$X$21,$BW91,15)+0,FK$82&gt;=INDEX('Static Data'!$E$3:$X$21,$BW91,16)+0,FK$83&gt;=INDEX('Static Data'!$E$3:$X$21,$BW91,17)+0,FK$84&gt;=INDEX('Static Data'!$E$3:$X$21,$BW91,18)+0,FK$85&gt;=INDEX('Static Data'!$E$3:$X$21,$BW91,19)+0,FK$86&gt;=INDEX('Static Data'!$E$3:$X$21,$BW91,20)+0)</f>
        <v>0</v>
      </c>
      <c r="FL91" t="b">
        <f ca="1">AND($BV91,FL$67&gt;=INDEX('Static Data'!$E$3:$X$21,$BW91,1)+0,FL$68&gt;=INDEX('Static Data'!$E$3:$X$21,$BW91,2)+0,FL$69&gt;=INDEX('Static Data'!$E$3:$X$21,$BW91,3)+0,FL$70&gt;=INDEX('Static Data'!$E$3:$X$21,$BW91,4)+0,FL$71&gt;=INDEX('Static Data'!$E$3:$X$21,$BW91,5)+0,FL$72&gt;=INDEX('Static Data'!$E$3:$X$21,$BW91,6)+0,FL$73&gt;=INDEX('Static Data'!$E$3:$X$21,$BW91,7)+0,FL$74&gt;=INDEX('Static Data'!$E$3:$X$21,$BW91,8)+0,FL$75&gt;=INDEX('Static Data'!$E$3:$X$21,$BW91,9)+0,FL$76&gt;=INDEX('Static Data'!$E$3:$X$21,$BW91,10)+0,FL$77&gt;=INDEX('Static Data'!$E$3:$X$21,$BW91,11)+0,FL$78&gt;=INDEX('Static Data'!$E$3:$X$21,$BW91,12)+0,FL$79&gt;=INDEX('Static Data'!$E$3:$X$21,$BW91,13)+0,FL$80&gt;=INDEX('Static Data'!$E$3:$X$21,$BW91,14)+0,FL$81&gt;=INDEX('Static Data'!$E$3:$X$21,$BW91,15)+0,FL$82&gt;=INDEX('Static Data'!$E$3:$X$21,$BW91,16)+0,FL$83&gt;=INDEX('Static Data'!$E$3:$X$21,$BW91,17)+0,FL$84&gt;=INDEX('Static Data'!$E$3:$X$21,$BW91,18)+0,FL$85&gt;=INDEX('Static Data'!$E$3:$X$21,$BW91,19)+0,FL$86&gt;=INDEX('Static Data'!$E$3:$X$21,$BW91,20)+0)</f>
        <v>0</v>
      </c>
      <c r="FM91" t="b">
        <f ca="1">AND($BV91,FM$67&gt;=INDEX('Static Data'!$E$3:$X$21,$BW91,1)+0,FM$68&gt;=INDEX('Static Data'!$E$3:$X$21,$BW91,2)+0,FM$69&gt;=INDEX('Static Data'!$E$3:$X$21,$BW91,3)+0,FM$70&gt;=INDEX('Static Data'!$E$3:$X$21,$BW91,4)+0,FM$71&gt;=INDEX('Static Data'!$E$3:$X$21,$BW91,5)+0,FM$72&gt;=INDEX('Static Data'!$E$3:$X$21,$BW91,6)+0,FM$73&gt;=INDEX('Static Data'!$E$3:$X$21,$BW91,7)+0,FM$74&gt;=INDEX('Static Data'!$E$3:$X$21,$BW91,8)+0,FM$75&gt;=INDEX('Static Data'!$E$3:$X$21,$BW91,9)+0,FM$76&gt;=INDEX('Static Data'!$E$3:$X$21,$BW91,10)+0,FM$77&gt;=INDEX('Static Data'!$E$3:$X$21,$BW91,11)+0,FM$78&gt;=INDEX('Static Data'!$E$3:$X$21,$BW91,12)+0,FM$79&gt;=INDEX('Static Data'!$E$3:$X$21,$BW91,13)+0,FM$80&gt;=INDEX('Static Data'!$E$3:$X$21,$BW91,14)+0,FM$81&gt;=INDEX('Static Data'!$E$3:$X$21,$BW91,15)+0,FM$82&gt;=INDEX('Static Data'!$E$3:$X$21,$BW91,16)+0,FM$83&gt;=INDEX('Static Data'!$E$3:$X$21,$BW91,17)+0,FM$84&gt;=INDEX('Static Data'!$E$3:$X$21,$BW91,18)+0,FM$85&gt;=INDEX('Static Data'!$E$3:$X$21,$BW91,19)+0,FM$86&gt;=INDEX('Static Data'!$E$3:$X$21,$BW91,20)+0)</f>
        <v>0</v>
      </c>
      <c r="FN91" t="b">
        <f ca="1">AND($BV91,FN$67&gt;=INDEX('Static Data'!$E$3:$X$21,$BW91,1)+0,FN$68&gt;=INDEX('Static Data'!$E$3:$X$21,$BW91,2)+0,FN$69&gt;=INDEX('Static Data'!$E$3:$X$21,$BW91,3)+0,FN$70&gt;=INDEX('Static Data'!$E$3:$X$21,$BW91,4)+0,FN$71&gt;=INDEX('Static Data'!$E$3:$X$21,$BW91,5)+0,FN$72&gt;=INDEX('Static Data'!$E$3:$X$21,$BW91,6)+0,FN$73&gt;=INDEX('Static Data'!$E$3:$X$21,$BW91,7)+0,FN$74&gt;=INDEX('Static Data'!$E$3:$X$21,$BW91,8)+0,FN$75&gt;=INDEX('Static Data'!$E$3:$X$21,$BW91,9)+0,FN$76&gt;=INDEX('Static Data'!$E$3:$X$21,$BW91,10)+0,FN$77&gt;=INDEX('Static Data'!$E$3:$X$21,$BW91,11)+0,FN$78&gt;=INDEX('Static Data'!$E$3:$X$21,$BW91,12)+0,FN$79&gt;=INDEX('Static Data'!$E$3:$X$21,$BW91,13)+0,FN$80&gt;=INDEX('Static Data'!$E$3:$X$21,$BW91,14)+0,FN$81&gt;=INDEX('Static Data'!$E$3:$X$21,$BW91,15)+0,FN$82&gt;=INDEX('Static Data'!$E$3:$X$21,$BW91,16)+0,FN$83&gt;=INDEX('Static Data'!$E$3:$X$21,$BW91,17)+0,FN$84&gt;=INDEX('Static Data'!$E$3:$X$21,$BW91,18)+0,FN$85&gt;=INDEX('Static Data'!$E$3:$X$21,$BW91,19)+0,FN$86&gt;=INDEX('Static Data'!$E$3:$X$21,$BW91,20)+0)</f>
        <v>0</v>
      </c>
      <c r="FO91" t="b">
        <f ca="1">AND($BV91,FO$67&gt;=INDEX('Static Data'!$E$3:$X$21,$BW91,1)+0,FO$68&gt;=INDEX('Static Data'!$E$3:$X$21,$BW91,2)+0,FO$69&gt;=INDEX('Static Data'!$E$3:$X$21,$BW91,3)+0,FO$70&gt;=INDEX('Static Data'!$E$3:$X$21,$BW91,4)+0,FO$71&gt;=INDEX('Static Data'!$E$3:$X$21,$BW91,5)+0,FO$72&gt;=INDEX('Static Data'!$E$3:$X$21,$BW91,6)+0,FO$73&gt;=INDEX('Static Data'!$E$3:$X$21,$BW91,7)+0,FO$74&gt;=INDEX('Static Data'!$E$3:$X$21,$BW91,8)+0,FO$75&gt;=INDEX('Static Data'!$E$3:$X$21,$BW91,9)+0,FO$76&gt;=INDEX('Static Data'!$E$3:$X$21,$BW91,10)+0,FO$77&gt;=INDEX('Static Data'!$E$3:$X$21,$BW91,11)+0,FO$78&gt;=INDEX('Static Data'!$E$3:$X$21,$BW91,12)+0,FO$79&gt;=INDEX('Static Data'!$E$3:$X$21,$BW91,13)+0,FO$80&gt;=INDEX('Static Data'!$E$3:$X$21,$BW91,14)+0,FO$81&gt;=INDEX('Static Data'!$E$3:$X$21,$BW91,15)+0,FO$82&gt;=INDEX('Static Data'!$E$3:$X$21,$BW91,16)+0,FO$83&gt;=INDEX('Static Data'!$E$3:$X$21,$BW91,17)+0,FO$84&gt;=INDEX('Static Data'!$E$3:$X$21,$BW91,18)+0,FO$85&gt;=INDEX('Static Data'!$E$3:$X$21,$BW91,19)+0,FO$86&gt;=INDEX('Static Data'!$E$3:$X$21,$BW91,20)+0)</f>
        <v>0</v>
      </c>
      <c r="FP91" t="b">
        <f ca="1">AND($BV91,FP$67&gt;=INDEX('Static Data'!$E$3:$X$21,$BW91,1)+0,FP$68&gt;=INDEX('Static Data'!$E$3:$X$21,$BW91,2)+0,FP$69&gt;=INDEX('Static Data'!$E$3:$X$21,$BW91,3)+0,FP$70&gt;=INDEX('Static Data'!$E$3:$X$21,$BW91,4)+0,FP$71&gt;=INDEX('Static Data'!$E$3:$X$21,$BW91,5)+0,FP$72&gt;=INDEX('Static Data'!$E$3:$X$21,$BW91,6)+0,FP$73&gt;=INDEX('Static Data'!$E$3:$X$21,$BW91,7)+0,FP$74&gt;=INDEX('Static Data'!$E$3:$X$21,$BW91,8)+0,FP$75&gt;=INDEX('Static Data'!$E$3:$X$21,$BW91,9)+0,FP$76&gt;=INDEX('Static Data'!$E$3:$X$21,$BW91,10)+0,FP$77&gt;=INDEX('Static Data'!$E$3:$X$21,$BW91,11)+0,FP$78&gt;=INDEX('Static Data'!$E$3:$X$21,$BW91,12)+0,FP$79&gt;=INDEX('Static Data'!$E$3:$X$21,$BW91,13)+0,FP$80&gt;=INDEX('Static Data'!$E$3:$X$21,$BW91,14)+0,FP$81&gt;=INDEX('Static Data'!$E$3:$X$21,$BW91,15)+0,FP$82&gt;=INDEX('Static Data'!$E$3:$X$21,$BW91,16)+0,FP$83&gt;=INDEX('Static Data'!$E$3:$X$21,$BW91,17)+0,FP$84&gt;=INDEX('Static Data'!$E$3:$X$21,$BW91,18)+0,FP$85&gt;=INDEX('Static Data'!$E$3:$X$21,$BW91,19)+0,FP$86&gt;=INDEX('Static Data'!$E$3:$X$21,$BW91,20)+0)</f>
        <v>0</v>
      </c>
      <c r="FQ91" t="b">
        <f ca="1">AND($BV91,FQ$67&gt;=INDEX('Static Data'!$E$3:$X$21,$BW91,1)+0,FQ$68&gt;=INDEX('Static Data'!$E$3:$X$21,$BW91,2)+0,FQ$69&gt;=INDEX('Static Data'!$E$3:$X$21,$BW91,3)+0,FQ$70&gt;=INDEX('Static Data'!$E$3:$X$21,$BW91,4)+0,FQ$71&gt;=INDEX('Static Data'!$E$3:$X$21,$BW91,5)+0,FQ$72&gt;=INDEX('Static Data'!$E$3:$X$21,$BW91,6)+0,FQ$73&gt;=INDEX('Static Data'!$E$3:$X$21,$BW91,7)+0,FQ$74&gt;=INDEX('Static Data'!$E$3:$X$21,$BW91,8)+0,FQ$75&gt;=INDEX('Static Data'!$E$3:$X$21,$BW91,9)+0,FQ$76&gt;=INDEX('Static Data'!$E$3:$X$21,$BW91,10)+0,FQ$77&gt;=INDEX('Static Data'!$E$3:$X$21,$BW91,11)+0,FQ$78&gt;=INDEX('Static Data'!$E$3:$X$21,$BW91,12)+0,FQ$79&gt;=INDEX('Static Data'!$E$3:$X$21,$BW91,13)+0,FQ$80&gt;=INDEX('Static Data'!$E$3:$X$21,$BW91,14)+0,FQ$81&gt;=INDEX('Static Data'!$E$3:$X$21,$BW91,15)+0,FQ$82&gt;=INDEX('Static Data'!$E$3:$X$21,$BW91,16)+0,FQ$83&gt;=INDEX('Static Data'!$E$3:$X$21,$BW91,17)+0,FQ$84&gt;=INDEX('Static Data'!$E$3:$X$21,$BW91,18)+0,FQ$85&gt;=INDEX('Static Data'!$E$3:$X$21,$BW91,19)+0,FQ$86&gt;=INDEX('Static Data'!$E$3:$X$21,$BW91,20)+0)</f>
        <v>0</v>
      </c>
      <c r="FR91" t="b">
        <f ca="1">AND($BV91,FR$67&gt;=INDEX('Static Data'!$E$3:$X$21,$BW91,1)+0,FR$68&gt;=INDEX('Static Data'!$E$3:$X$21,$BW91,2)+0,FR$69&gt;=INDEX('Static Data'!$E$3:$X$21,$BW91,3)+0,FR$70&gt;=INDEX('Static Data'!$E$3:$X$21,$BW91,4)+0,FR$71&gt;=INDEX('Static Data'!$E$3:$X$21,$BW91,5)+0,FR$72&gt;=INDEX('Static Data'!$E$3:$X$21,$BW91,6)+0,FR$73&gt;=INDEX('Static Data'!$E$3:$X$21,$BW91,7)+0,FR$74&gt;=INDEX('Static Data'!$E$3:$X$21,$BW91,8)+0,FR$75&gt;=INDEX('Static Data'!$E$3:$X$21,$BW91,9)+0,FR$76&gt;=INDEX('Static Data'!$E$3:$X$21,$BW91,10)+0,FR$77&gt;=INDEX('Static Data'!$E$3:$X$21,$BW91,11)+0,FR$78&gt;=INDEX('Static Data'!$E$3:$X$21,$BW91,12)+0,FR$79&gt;=INDEX('Static Data'!$E$3:$X$21,$BW91,13)+0,FR$80&gt;=INDEX('Static Data'!$E$3:$X$21,$BW91,14)+0,FR$81&gt;=INDEX('Static Data'!$E$3:$X$21,$BW91,15)+0,FR$82&gt;=INDEX('Static Data'!$E$3:$X$21,$BW91,16)+0,FR$83&gt;=INDEX('Static Data'!$E$3:$X$21,$BW91,17)+0,FR$84&gt;=INDEX('Static Data'!$E$3:$X$21,$BW91,18)+0,FR$85&gt;=INDEX('Static Data'!$E$3:$X$21,$BW91,19)+0,FR$86&gt;=INDEX('Static Data'!$E$3:$X$21,$BW91,20)+0)</f>
        <v>0</v>
      </c>
      <c r="FS91" t="b">
        <f ca="1">AND($BV91,FS$67&gt;=INDEX('Static Data'!$E$3:$X$21,$BW91,1)+0,FS$68&gt;=INDEX('Static Data'!$E$3:$X$21,$BW91,2)+0,FS$69&gt;=INDEX('Static Data'!$E$3:$X$21,$BW91,3)+0,FS$70&gt;=INDEX('Static Data'!$E$3:$X$21,$BW91,4)+0,FS$71&gt;=INDEX('Static Data'!$E$3:$X$21,$BW91,5)+0,FS$72&gt;=INDEX('Static Data'!$E$3:$X$21,$BW91,6)+0,FS$73&gt;=INDEX('Static Data'!$E$3:$X$21,$BW91,7)+0,FS$74&gt;=INDEX('Static Data'!$E$3:$X$21,$BW91,8)+0,FS$75&gt;=INDEX('Static Data'!$E$3:$X$21,$BW91,9)+0,FS$76&gt;=INDEX('Static Data'!$E$3:$X$21,$BW91,10)+0,FS$77&gt;=INDEX('Static Data'!$E$3:$X$21,$BW91,11)+0,FS$78&gt;=INDEX('Static Data'!$E$3:$X$21,$BW91,12)+0,FS$79&gt;=INDEX('Static Data'!$E$3:$X$21,$BW91,13)+0,FS$80&gt;=INDEX('Static Data'!$E$3:$X$21,$BW91,14)+0,FS$81&gt;=INDEX('Static Data'!$E$3:$X$21,$BW91,15)+0,FS$82&gt;=INDEX('Static Data'!$E$3:$X$21,$BW91,16)+0,FS$83&gt;=INDEX('Static Data'!$E$3:$X$21,$BW91,17)+0,FS$84&gt;=INDEX('Static Data'!$E$3:$X$21,$BW91,18)+0,FS$85&gt;=INDEX('Static Data'!$E$3:$X$21,$BW91,19)+0,FS$86&gt;=INDEX('Static Data'!$E$3:$X$21,$BW91,20)+0)</f>
        <v>0</v>
      </c>
      <c r="FT91" t="b">
        <f ca="1">AND($BV91,FT$67&gt;=INDEX('Static Data'!$E$3:$X$21,$BW91,1)+0,FT$68&gt;=INDEX('Static Data'!$E$3:$X$21,$BW91,2)+0,FT$69&gt;=INDEX('Static Data'!$E$3:$X$21,$BW91,3)+0,FT$70&gt;=INDEX('Static Data'!$E$3:$X$21,$BW91,4)+0,FT$71&gt;=INDEX('Static Data'!$E$3:$X$21,$BW91,5)+0,FT$72&gt;=INDEX('Static Data'!$E$3:$X$21,$BW91,6)+0,FT$73&gt;=INDEX('Static Data'!$E$3:$X$21,$BW91,7)+0,FT$74&gt;=INDEX('Static Data'!$E$3:$X$21,$BW91,8)+0,FT$75&gt;=INDEX('Static Data'!$E$3:$X$21,$BW91,9)+0,FT$76&gt;=INDEX('Static Data'!$E$3:$X$21,$BW91,10)+0,FT$77&gt;=INDEX('Static Data'!$E$3:$X$21,$BW91,11)+0,FT$78&gt;=INDEX('Static Data'!$E$3:$X$21,$BW91,12)+0,FT$79&gt;=INDEX('Static Data'!$E$3:$X$21,$BW91,13)+0,FT$80&gt;=INDEX('Static Data'!$E$3:$X$21,$BW91,14)+0,FT$81&gt;=INDEX('Static Data'!$E$3:$X$21,$BW91,15)+0,FT$82&gt;=INDEX('Static Data'!$E$3:$X$21,$BW91,16)+0,FT$83&gt;=INDEX('Static Data'!$E$3:$X$21,$BW91,17)+0,FT$84&gt;=INDEX('Static Data'!$E$3:$X$21,$BW91,18)+0,FT$85&gt;=INDEX('Static Data'!$E$3:$X$21,$BW91,19)+0,FT$86&gt;=INDEX('Static Data'!$E$3:$X$21,$BW91,20)+0)</f>
        <v>0</v>
      </c>
      <c r="FU91" t="b">
        <f ca="1">AND($BV91,FU$67&gt;=INDEX('Static Data'!$E$3:$X$21,$BW91,1)+0,FU$68&gt;=INDEX('Static Data'!$E$3:$X$21,$BW91,2)+0,FU$69&gt;=INDEX('Static Data'!$E$3:$X$21,$BW91,3)+0,FU$70&gt;=INDEX('Static Data'!$E$3:$X$21,$BW91,4)+0,FU$71&gt;=INDEX('Static Data'!$E$3:$X$21,$BW91,5)+0,FU$72&gt;=INDEX('Static Data'!$E$3:$X$21,$BW91,6)+0,FU$73&gt;=INDEX('Static Data'!$E$3:$X$21,$BW91,7)+0,FU$74&gt;=INDEX('Static Data'!$E$3:$X$21,$BW91,8)+0,FU$75&gt;=INDEX('Static Data'!$E$3:$X$21,$BW91,9)+0,FU$76&gt;=INDEX('Static Data'!$E$3:$X$21,$BW91,10)+0,FU$77&gt;=INDEX('Static Data'!$E$3:$X$21,$BW91,11)+0,FU$78&gt;=INDEX('Static Data'!$E$3:$X$21,$BW91,12)+0,FU$79&gt;=INDEX('Static Data'!$E$3:$X$21,$BW91,13)+0,FU$80&gt;=INDEX('Static Data'!$E$3:$X$21,$BW91,14)+0,FU$81&gt;=INDEX('Static Data'!$E$3:$X$21,$BW91,15)+0,FU$82&gt;=INDEX('Static Data'!$E$3:$X$21,$BW91,16)+0,FU$83&gt;=INDEX('Static Data'!$E$3:$X$21,$BW91,17)+0,FU$84&gt;=INDEX('Static Data'!$E$3:$X$21,$BW91,18)+0,FU$85&gt;=INDEX('Static Data'!$E$3:$X$21,$BW91,19)+0,FU$86&gt;=INDEX('Static Data'!$E$3:$X$21,$BW91,20)+0)</f>
        <v>0</v>
      </c>
      <c r="FV91" t="b">
        <f ca="1">AND($BV91,FV$67&gt;=INDEX('Static Data'!$E$3:$X$21,$BW91,1)+0,FV$68&gt;=INDEX('Static Data'!$E$3:$X$21,$BW91,2)+0,FV$69&gt;=INDEX('Static Data'!$E$3:$X$21,$BW91,3)+0,FV$70&gt;=INDEX('Static Data'!$E$3:$X$21,$BW91,4)+0,FV$71&gt;=INDEX('Static Data'!$E$3:$X$21,$BW91,5)+0,FV$72&gt;=INDEX('Static Data'!$E$3:$X$21,$BW91,6)+0,FV$73&gt;=INDEX('Static Data'!$E$3:$X$21,$BW91,7)+0,FV$74&gt;=INDEX('Static Data'!$E$3:$X$21,$BW91,8)+0,FV$75&gt;=INDEX('Static Data'!$E$3:$X$21,$BW91,9)+0,FV$76&gt;=INDEX('Static Data'!$E$3:$X$21,$BW91,10)+0,FV$77&gt;=INDEX('Static Data'!$E$3:$X$21,$BW91,11)+0,FV$78&gt;=INDEX('Static Data'!$E$3:$X$21,$BW91,12)+0,FV$79&gt;=INDEX('Static Data'!$E$3:$X$21,$BW91,13)+0,FV$80&gt;=INDEX('Static Data'!$E$3:$X$21,$BW91,14)+0,FV$81&gt;=INDEX('Static Data'!$E$3:$X$21,$BW91,15)+0,FV$82&gt;=INDEX('Static Data'!$E$3:$X$21,$BW91,16)+0,FV$83&gt;=INDEX('Static Data'!$E$3:$X$21,$BW91,17)+0,FV$84&gt;=INDEX('Static Data'!$E$3:$X$21,$BW91,18)+0,FV$85&gt;=INDEX('Static Data'!$E$3:$X$21,$BW91,19)+0,FV$86&gt;=INDEX('Static Data'!$E$3:$X$21,$BW91,20)+0)</f>
        <v>0</v>
      </c>
      <c r="FW91" t="b">
        <f ca="1">AND($BV91,FW$67&gt;=INDEX('Static Data'!$E$3:$X$21,$BW91,1)+0,FW$68&gt;=INDEX('Static Data'!$E$3:$X$21,$BW91,2)+0,FW$69&gt;=INDEX('Static Data'!$E$3:$X$21,$BW91,3)+0,FW$70&gt;=INDEX('Static Data'!$E$3:$X$21,$BW91,4)+0,FW$71&gt;=INDEX('Static Data'!$E$3:$X$21,$BW91,5)+0,FW$72&gt;=INDEX('Static Data'!$E$3:$X$21,$BW91,6)+0,FW$73&gt;=INDEX('Static Data'!$E$3:$X$21,$BW91,7)+0,FW$74&gt;=INDEX('Static Data'!$E$3:$X$21,$BW91,8)+0,FW$75&gt;=INDEX('Static Data'!$E$3:$X$21,$BW91,9)+0,FW$76&gt;=INDEX('Static Data'!$E$3:$X$21,$BW91,10)+0,FW$77&gt;=INDEX('Static Data'!$E$3:$X$21,$BW91,11)+0,FW$78&gt;=INDEX('Static Data'!$E$3:$X$21,$BW91,12)+0,FW$79&gt;=INDEX('Static Data'!$E$3:$X$21,$BW91,13)+0,FW$80&gt;=INDEX('Static Data'!$E$3:$X$21,$BW91,14)+0,FW$81&gt;=INDEX('Static Data'!$E$3:$X$21,$BW91,15)+0,FW$82&gt;=INDEX('Static Data'!$E$3:$X$21,$BW91,16)+0,FW$83&gt;=INDEX('Static Data'!$E$3:$X$21,$BW91,17)+0,FW$84&gt;=INDEX('Static Data'!$E$3:$X$21,$BW91,18)+0,FW$85&gt;=INDEX('Static Data'!$E$3:$X$21,$BW91,19)+0,FW$86&gt;=INDEX('Static Data'!$E$3:$X$21,$BW91,20)+0)</f>
        <v>0</v>
      </c>
      <c r="FX91" t="b">
        <f ca="1">AND($BV91,FX$67&gt;=INDEX('Static Data'!$E$3:$X$21,$BW91,1)+0,FX$68&gt;=INDEX('Static Data'!$E$3:$X$21,$BW91,2)+0,FX$69&gt;=INDEX('Static Data'!$E$3:$X$21,$BW91,3)+0,FX$70&gt;=INDEX('Static Data'!$E$3:$X$21,$BW91,4)+0,FX$71&gt;=INDEX('Static Data'!$E$3:$X$21,$BW91,5)+0,FX$72&gt;=INDEX('Static Data'!$E$3:$X$21,$BW91,6)+0,FX$73&gt;=INDEX('Static Data'!$E$3:$X$21,$BW91,7)+0,FX$74&gt;=INDEX('Static Data'!$E$3:$X$21,$BW91,8)+0,FX$75&gt;=INDEX('Static Data'!$E$3:$X$21,$BW91,9)+0,FX$76&gt;=INDEX('Static Data'!$E$3:$X$21,$BW91,10)+0,FX$77&gt;=INDEX('Static Data'!$E$3:$X$21,$BW91,11)+0,FX$78&gt;=INDEX('Static Data'!$E$3:$X$21,$BW91,12)+0,FX$79&gt;=INDEX('Static Data'!$E$3:$X$21,$BW91,13)+0,FX$80&gt;=INDEX('Static Data'!$E$3:$X$21,$BW91,14)+0,FX$81&gt;=INDEX('Static Data'!$E$3:$X$21,$BW91,15)+0,FX$82&gt;=INDEX('Static Data'!$E$3:$X$21,$BW91,16)+0,FX$83&gt;=INDEX('Static Data'!$E$3:$X$21,$BW91,17)+0,FX$84&gt;=INDEX('Static Data'!$E$3:$X$21,$BW91,18)+0,FX$85&gt;=INDEX('Static Data'!$E$3:$X$21,$BW91,19)+0,FX$86&gt;=INDEX('Static Data'!$E$3:$X$21,$BW91,20)+0)</f>
        <v>0</v>
      </c>
      <c r="FY91" t="b">
        <f ca="1">AND($BV91,FY$67&gt;=INDEX('Static Data'!$E$3:$X$21,$BW91,1)+0,FY$68&gt;=INDEX('Static Data'!$E$3:$X$21,$BW91,2)+0,FY$69&gt;=INDEX('Static Data'!$E$3:$X$21,$BW91,3)+0,FY$70&gt;=INDEX('Static Data'!$E$3:$X$21,$BW91,4)+0,FY$71&gt;=INDEX('Static Data'!$E$3:$X$21,$BW91,5)+0,FY$72&gt;=INDEX('Static Data'!$E$3:$X$21,$BW91,6)+0,FY$73&gt;=INDEX('Static Data'!$E$3:$X$21,$BW91,7)+0,FY$74&gt;=INDEX('Static Data'!$E$3:$X$21,$BW91,8)+0,FY$75&gt;=INDEX('Static Data'!$E$3:$X$21,$BW91,9)+0,FY$76&gt;=INDEX('Static Data'!$E$3:$X$21,$BW91,10)+0,FY$77&gt;=INDEX('Static Data'!$E$3:$X$21,$BW91,11)+0,FY$78&gt;=INDEX('Static Data'!$E$3:$X$21,$BW91,12)+0,FY$79&gt;=INDEX('Static Data'!$E$3:$X$21,$BW91,13)+0,FY$80&gt;=INDEX('Static Data'!$E$3:$X$21,$BW91,14)+0,FY$81&gt;=INDEX('Static Data'!$E$3:$X$21,$BW91,15)+0,FY$82&gt;=INDEX('Static Data'!$E$3:$X$21,$BW91,16)+0,FY$83&gt;=INDEX('Static Data'!$E$3:$X$21,$BW91,17)+0,FY$84&gt;=INDEX('Static Data'!$E$3:$X$21,$BW91,18)+0,FY$85&gt;=INDEX('Static Data'!$E$3:$X$21,$BW91,19)+0,FY$86&gt;=INDEX('Static Data'!$E$3:$X$21,$BW91,20)+0)</f>
        <v>0</v>
      </c>
      <c r="FZ91" t="b">
        <f ca="1">AND($BV91,FZ$67&gt;=INDEX('Static Data'!$E$3:$X$21,$BW91,1)+0,FZ$68&gt;=INDEX('Static Data'!$E$3:$X$21,$BW91,2)+0,FZ$69&gt;=INDEX('Static Data'!$E$3:$X$21,$BW91,3)+0,FZ$70&gt;=INDEX('Static Data'!$E$3:$X$21,$BW91,4)+0,FZ$71&gt;=INDEX('Static Data'!$E$3:$X$21,$BW91,5)+0,FZ$72&gt;=INDEX('Static Data'!$E$3:$X$21,$BW91,6)+0,FZ$73&gt;=INDEX('Static Data'!$E$3:$X$21,$BW91,7)+0,FZ$74&gt;=INDEX('Static Data'!$E$3:$X$21,$BW91,8)+0,FZ$75&gt;=INDEX('Static Data'!$E$3:$X$21,$BW91,9)+0,FZ$76&gt;=INDEX('Static Data'!$E$3:$X$21,$BW91,10)+0,FZ$77&gt;=INDEX('Static Data'!$E$3:$X$21,$BW91,11)+0,FZ$78&gt;=INDEX('Static Data'!$E$3:$X$21,$BW91,12)+0,FZ$79&gt;=INDEX('Static Data'!$E$3:$X$21,$BW91,13)+0,FZ$80&gt;=INDEX('Static Data'!$E$3:$X$21,$BW91,14)+0,FZ$81&gt;=INDEX('Static Data'!$E$3:$X$21,$BW91,15)+0,FZ$82&gt;=INDEX('Static Data'!$E$3:$X$21,$BW91,16)+0,FZ$83&gt;=INDEX('Static Data'!$E$3:$X$21,$BW91,17)+0,FZ$84&gt;=INDEX('Static Data'!$E$3:$X$21,$BW91,18)+0,FZ$85&gt;=INDEX('Static Data'!$E$3:$X$21,$BW91,19)+0,FZ$86&gt;=INDEX('Static Data'!$E$3:$X$21,$BW91,20)+0)</f>
        <v>0</v>
      </c>
      <c r="GA91" t="b">
        <f ca="1">AND($BV91,GA$67&gt;=INDEX('Static Data'!$E$3:$X$21,$BW91,1)+0,GA$68&gt;=INDEX('Static Data'!$E$3:$X$21,$BW91,2)+0,GA$69&gt;=INDEX('Static Data'!$E$3:$X$21,$BW91,3)+0,GA$70&gt;=INDEX('Static Data'!$E$3:$X$21,$BW91,4)+0,GA$71&gt;=INDEX('Static Data'!$E$3:$X$21,$BW91,5)+0,GA$72&gt;=INDEX('Static Data'!$E$3:$X$21,$BW91,6)+0,GA$73&gt;=INDEX('Static Data'!$E$3:$X$21,$BW91,7)+0,GA$74&gt;=INDEX('Static Data'!$E$3:$X$21,$BW91,8)+0,GA$75&gt;=INDEX('Static Data'!$E$3:$X$21,$BW91,9)+0,GA$76&gt;=INDEX('Static Data'!$E$3:$X$21,$BW91,10)+0,GA$77&gt;=INDEX('Static Data'!$E$3:$X$21,$BW91,11)+0,GA$78&gt;=INDEX('Static Data'!$E$3:$X$21,$BW91,12)+0,GA$79&gt;=INDEX('Static Data'!$E$3:$X$21,$BW91,13)+0,GA$80&gt;=INDEX('Static Data'!$E$3:$X$21,$BW91,14)+0,GA$81&gt;=INDEX('Static Data'!$E$3:$X$21,$BW91,15)+0,GA$82&gt;=INDEX('Static Data'!$E$3:$X$21,$BW91,16)+0,GA$83&gt;=INDEX('Static Data'!$E$3:$X$21,$BW91,17)+0,GA$84&gt;=INDEX('Static Data'!$E$3:$X$21,$BW91,18)+0,GA$85&gt;=INDEX('Static Data'!$E$3:$X$21,$BW91,19)+0,GA$86&gt;=INDEX('Static Data'!$E$3:$X$21,$BW91,20)+0)</f>
        <v>0</v>
      </c>
      <c r="GB91" t="b">
        <f ca="1">AND($BV91,GB$67&gt;=INDEX('Static Data'!$E$3:$X$21,$BW91,1)+0,GB$68&gt;=INDEX('Static Data'!$E$3:$X$21,$BW91,2)+0,GB$69&gt;=INDEX('Static Data'!$E$3:$X$21,$BW91,3)+0,GB$70&gt;=INDEX('Static Data'!$E$3:$X$21,$BW91,4)+0,GB$71&gt;=INDEX('Static Data'!$E$3:$X$21,$BW91,5)+0,GB$72&gt;=INDEX('Static Data'!$E$3:$X$21,$BW91,6)+0,GB$73&gt;=INDEX('Static Data'!$E$3:$X$21,$BW91,7)+0,GB$74&gt;=INDEX('Static Data'!$E$3:$X$21,$BW91,8)+0,GB$75&gt;=INDEX('Static Data'!$E$3:$X$21,$BW91,9)+0,GB$76&gt;=INDEX('Static Data'!$E$3:$X$21,$BW91,10)+0,GB$77&gt;=INDEX('Static Data'!$E$3:$X$21,$BW91,11)+0,GB$78&gt;=INDEX('Static Data'!$E$3:$X$21,$BW91,12)+0,GB$79&gt;=INDEX('Static Data'!$E$3:$X$21,$BW91,13)+0,GB$80&gt;=INDEX('Static Data'!$E$3:$X$21,$BW91,14)+0,GB$81&gt;=INDEX('Static Data'!$E$3:$X$21,$BW91,15)+0,GB$82&gt;=INDEX('Static Data'!$E$3:$X$21,$BW91,16)+0,GB$83&gt;=INDEX('Static Data'!$E$3:$X$21,$BW91,17)+0,GB$84&gt;=INDEX('Static Data'!$E$3:$X$21,$BW91,18)+0,GB$85&gt;=INDEX('Static Data'!$E$3:$X$21,$BW91,19)+0,GB$86&gt;=INDEX('Static Data'!$E$3:$X$21,$BW91,20)+0)</f>
        <v>0</v>
      </c>
      <c r="GC91" t="b">
        <f ca="1">AND($BV91,GC$67&gt;=INDEX('Static Data'!$E$3:$X$21,$BW91,1)+0,GC$68&gt;=INDEX('Static Data'!$E$3:$X$21,$BW91,2)+0,GC$69&gt;=INDEX('Static Data'!$E$3:$X$21,$BW91,3)+0,GC$70&gt;=INDEX('Static Data'!$E$3:$X$21,$BW91,4)+0,GC$71&gt;=INDEX('Static Data'!$E$3:$X$21,$BW91,5)+0,GC$72&gt;=INDEX('Static Data'!$E$3:$X$21,$BW91,6)+0,GC$73&gt;=INDEX('Static Data'!$E$3:$X$21,$BW91,7)+0,GC$74&gt;=INDEX('Static Data'!$E$3:$X$21,$BW91,8)+0,GC$75&gt;=INDEX('Static Data'!$E$3:$X$21,$BW91,9)+0,GC$76&gt;=INDEX('Static Data'!$E$3:$X$21,$BW91,10)+0,GC$77&gt;=INDEX('Static Data'!$E$3:$X$21,$BW91,11)+0,GC$78&gt;=INDEX('Static Data'!$E$3:$X$21,$BW91,12)+0,GC$79&gt;=INDEX('Static Data'!$E$3:$X$21,$BW91,13)+0,GC$80&gt;=INDEX('Static Data'!$E$3:$X$21,$BW91,14)+0,GC$81&gt;=INDEX('Static Data'!$E$3:$X$21,$BW91,15)+0,GC$82&gt;=INDEX('Static Data'!$E$3:$X$21,$BW91,16)+0,GC$83&gt;=INDEX('Static Data'!$E$3:$X$21,$BW91,17)+0,GC$84&gt;=INDEX('Static Data'!$E$3:$X$21,$BW91,18)+0,GC$85&gt;=INDEX('Static Data'!$E$3:$X$21,$BW91,19)+0,GC$86&gt;=INDEX('Static Data'!$E$3:$X$21,$BW91,20)+0)</f>
        <v>0</v>
      </c>
      <c r="GD91" t="b">
        <f ca="1">AND($BV91,GD$67&gt;=INDEX('Static Data'!$E$3:$X$21,$BW91,1)+0,GD$68&gt;=INDEX('Static Data'!$E$3:$X$21,$BW91,2)+0,GD$69&gt;=INDEX('Static Data'!$E$3:$X$21,$BW91,3)+0,GD$70&gt;=INDEX('Static Data'!$E$3:$X$21,$BW91,4)+0,GD$71&gt;=INDEX('Static Data'!$E$3:$X$21,$BW91,5)+0,GD$72&gt;=INDEX('Static Data'!$E$3:$X$21,$BW91,6)+0,GD$73&gt;=INDEX('Static Data'!$E$3:$X$21,$BW91,7)+0,GD$74&gt;=INDEX('Static Data'!$E$3:$X$21,$BW91,8)+0,GD$75&gt;=INDEX('Static Data'!$E$3:$X$21,$BW91,9)+0,GD$76&gt;=INDEX('Static Data'!$E$3:$X$21,$BW91,10)+0,GD$77&gt;=INDEX('Static Data'!$E$3:$X$21,$BW91,11)+0,GD$78&gt;=INDEX('Static Data'!$E$3:$X$21,$BW91,12)+0,GD$79&gt;=INDEX('Static Data'!$E$3:$X$21,$BW91,13)+0,GD$80&gt;=INDEX('Static Data'!$E$3:$X$21,$BW91,14)+0,GD$81&gt;=INDEX('Static Data'!$E$3:$X$21,$BW91,15)+0,GD$82&gt;=INDEX('Static Data'!$E$3:$X$21,$BW91,16)+0,GD$83&gt;=INDEX('Static Data'!$E$3:$X$21,$BW91,17)+0,GD$84&gt;=INDEX('Static Data'!$E$3:$X$21,$BW91,18)+0,GD$85&gt;=INDEX('Static Data'!$E$3:$X$21,$BW91,19)+0,GD$86&gt;=INDEX('Static Data'!$E$3:$X$21,$BW91,20)+0)</f>
        <v>0</v>
      </c>
      <c r="GE91" t="b">
        <f ca="1">AND($BV91,GE$67&gt;=INDEX('Static Data'!$E$3:$X$21,$BW91,1)+0,GE$68&gt;=INDEX('Static Data'!$E$3:$X$21,$BW91,2)+0,GE$69&gt;=INDEX('Static Data'!$E$3:$X$21,$BW91,3)+0,GE$70&gt;=INDEX('Static Data'!$E$3:$X$21,$BW91,4)+0,GE$71&gt;=INDEX('Static Data'!$E$3:$X$21,$BW91,5)+0,GE$72&gt;=INDEX('Static Data'!$E$3:$X$21,$BW91,6)+0,GE$73&gt;=INDEX('Static Data'!$E$3:$X$21,$BW91,7)+0,GE$74&gt;=INDEX('Static Data'!$E$3:$X$21,$BW91,8)+0,GE$75&gt;=INDEX('Static Data'!$E$3:$X$21,$BW91,9)+0,GE$76&gt;=INDEX('Static Data'!$E$3:$X$21,$BW91,10)+0,GE$77&gt;=INDEX('Static Data'!$E$3:$X$21,$BW91,11)+0,GE$78&gt;=INDEX('Static Data'!$E$3:$X$21,$BW91,12)+0,GE$79&gt;=INDEX('Static Data'!$E$3:$X$21,$BW91,13)+0,GE$80&gt;=INDEX('Static Data'!$E$3:$X$21,$BW91,14)+0,GE$81&gt;=INDEX('Static Data'!$E$3:$X$21,$BW91,15)+0,GE$82&gt;=INDEX('Static Data'!$E$3:$X$21,$BW91,16)+0,GE$83&gt;=INDEX('Static Data'!$E$3:$X$21,$BW91,17)+0,GE$84&gt;=INDEX('Static Data'!$E$3:$X$21,$BW91,18)+0,GE$85&gt;=INDEX('Static Data'!$E$3:$X$21,$BW91,19)+0,GE$86&gt;=INDEX('Static Data'!$E$3:$X$21,$BW91,20)+0)</f>
        <v>0</v>
      </c>
      <c r="GF91" t="b">
        <f ca="1">AND($BV91,GF$67&gt;=INDEX('Static Data'!$E$3:$X$21,$BW91,1)+0,GF$68&gt;=INDEX('Static Data'!$E$3:$X$21,$BW91,2)+0,GF$69&gt;=INDEX('Static Data'!$E$3:$X$21,$BW91,3)+0,GF$70&gt;=INDEX('Static Data'!$E$3:$X$21,$BW91,4)+0,GF$71&gt;=INDEX('Static Data'!$E$3:$X$21,$BW91,5)+0,GF$72&gt;=INDEX('Static Data'!$E$3:$X$21,$BW91,6)+0,GF$73&gt;=INDEX('Static Data'!$E$3:$X$21,$BW91,7)+0,GF$74&gt;=INDEX('Static Data'!$E$3:$X$21,$BW91,8)+0,GF$75&gt;=INDEX('Static Data'!$E$3:$X$21,$BW91,9)+0,GF$76&gt;=INDEX('Static Data'!$E$3:$X$21,$BW91,10)+0,GF$77&gt;=INDEX('Static Data'!$E$3:$X$21,$BW91,11)+0,GF$78&gt;=INDEX('Static Data'!$E$3:$X$21,$BW91,12)+0,GF$79&gt;=INDEX('Static Data'!$E$3:$X$21,$BW91,13)+0,GF$80&gt;=INDEX('Static Data'!$E$3:$X$21,$BW91,14)+0,GF$81&gt;=INDEX('Static Data'!$E$3:$X$21,$BW91,15)+0,GF$82&gt;=INDEX('Static Data'!$E$3:$X$21,$BW91,16)+0,GF$83&gt;=INDEX('Static Data'!$E$3:$X$21,$BW91,17)+0,GF$84&gt;=INDEX('Static Data'!$E$3:$X$21,$BW91,18)+0,GF$85&gt;=INDEX('Static Data'!$E$3:$X$21,$BW91,19)+0,GF$86&gt;=INDEX('Static Data'!$E$3:$X$21,$BW91,20)+0)</f>
        <v>0</v>
      </c>
      <c r="GG91" t="b">
        <f ca="1">AND($BV91,GG$67&gt;=INDEX('Static Data'!$E$3:$X$21,$BW91,1)+0,GG$68&gt;=INDEX('Static Data'!$E$3:$X$21,$BW91,2)+0,GG$69&gt;=INDEX('Static Data'!$E$3:$X$21,$BW91,3)+0,GG$70&gt;=INDEX('Static Data'!$E$3:$X$21,$BW91,4)+0,GG$71&gt;=INDEX('Static Data'!$E$3:$X$21,$BW91,5)+0,GG$72&gt;=INDEX('Static Data'!$E$3:$X$21,$BW91,6)+0,GG$73&gt;=INDEX('Static Data'!$E$3:$X$21,$BW91,7)+0,GG$74&gt;=INDEX('Static Data'!$E$3:$X$21,$BW91,8)+0,GG$75&gt;=INDEX('Static Data'!$E$3:$X$21,$BW91,9)+0,GG$76&gt;=INDEX('Static Data'!$E$3:$X$21,$BW91,10)+0,GG$77&gt;=INDEX('Static Data'!$E$3:$X$21,$BW91,11)+0,GG$78&gt;=INDEX('Static Data'!$E$3:$X$21,$BW91,12)+0,GG$79&gt;=INDEX('Static Data'!$E$3:$X$21,$BW91,13)+0,GG$80&gt;=INDEX('Static Data'!$E$3:$X$21,$BW91,14)+0,GG$81&gt;=INDEX('Static Data'!$E$3:$X$21,$BW91,15)+0,GG$82&gt;=INDEX('Static Data'!$E$3:$X$21,$BW91,16)+0,GG$83&gt;=INDEX('Static Data'!$E$3:$X$21,$BW91,17)+0,GG$84&gt;=INDEX('Static Data'!$E$3:$X$21,$BW91,18)+0,GG$85&gt;=INDEX('Static Data'!$E$3:$X$21,$BW91,19)+0,GG$86&gt;=INDEX('Static Data'!$E$3:$X$21,$BW91,20)+0)</f>
        <v>0</v>
      </c>
      <c r="GH91" t="b">
        <f ca="1">AND($BV91,GH$67&gt;=INDEX('Static Data'!$E$3:$X$21,$BW91,1)+0,GH$68&gt;=INDEX('Static Data'!$E$3:$X$21,$BW91,2)+0,GH$69&gt;=INDEX('Static Data'!$E$3:$X$21,$BW91,3)+0,GH$70&gt;=INDEX('Static Data'!$E$3:$X$21,$BW91,4)+0,GH$71&gt;=INDEX('Static Data'!$E$3:$X$21,$BW91,5)+0,GH$72&gt;=INDEX('Static Data'!$E$3:$X$21,$BW91,6)+0,GH$73&gt;=INDEX('Static Data'!$E$3:$X$21,$BW91,7)+0,GH$74&gt;=INDEX('Static Data'!$E$3:$X$21,$BW91,8)+0,GH$75&gt;=INDEX('Static Data'!$E$3:$X$21,$BW91,9)+0,GH$76&gt;=INDEX('Static Data'!$E$3:$X$21,$BW91,10)+0,GH$77&gt;=INDEX('Static Data'!$E$3:$X$21,$BW91,11)+0,GH$78&gt;=INDEX('Static Data'!$E$3:$X$21,$BW91,12)+0,GH$79&gt;=INDEX('Static Data'!$E$3:$X$21,$BW91,13)+0,GH$80&gt;=INDEX('Static Data'!$E$3:$X$21,$BW91,14)+0,GH$81&gt;=INDEX('Static Data'!$E$3:$X$21,$BW91,15)+0,GH$82&gt;=INDEX('Static Data'!$E$3:$X$21,$BW91,16)+0,GH$83&gt;=INDEX('Static Data'!$E$3:$X$21,$BW91,17)+0,GH$84&gt;=INDEX('Static Data'!$E$3:$X$21,$BW91,18)+0,GH$85&gt;=INDEX('Static Data'!$E$3:$X$21,$BW91,19)+0,GH$86&gt;=INDEX('Static Data'!$E$3:$X$21,$BW91,20)+0)</f>
        <v>0</v>
      </c>
      <c r="GI91" t="b">
        <f ca="1">AND($BV91,GI$67&gt;=INDEX('Static Data'!$E$3:$X$21,$BW91,1)+0,GI$68&gt;=INDEX('Static Data'!$E$3:$X$21,$BW91,2)+0,GI$69&gt;=INDEX('Static Data'!$E$3:$X$21,$BW91,3)+0,GI$70&gt;=INDEX('Static Data'!$E$3:$X$21,$BW91,4)+0,GI$71&gt;=INDEX('Static Data'!$E$3:$X$21,$BW91,5)+0,GI$72&gt;=INDEX('Static Data'!$E$3:$X$21,$BW91,6)+0,GI$73&gt;=INDEX('Static Data'!$E$3:$X$21,$BW91,7)+0,GI$74&gt;=INDEX('Static Data'!$E$3:$X$21,$BW91,8)+0,GI$75&gt;=INDEX('Static Data'!$E$3:$X$21,$BW91,9)+0,GI$76&gt;=INDEX('Static Data'!$E$3:$X$21,$BW91,10)+0,GI$77&gt;=INDEX('Static Data'!$E$3:$X$21,$BW91,11)+0,GI$78&gt;=INDEX('Static Data'!$E$3:$X$21,$BW91,12)+0,GI$79&gt;=INDEX('Static Data'!$E$3:$X$21,$BW91,13)+0,GI$80&gt;=INDEX('Static Data'!$E$3:$X$21,$BW91,14)+0,GI$81&gt;=INDEX('Static Data'!$E$3:$X$21,$BW91,15)+0,GI$82&gt;=INDEX('Static Data'!$E$3:$X$21,$BW91,16)+0,GI$83&gt;=INDEX('Static Data'!$E$3:$X$21,$BW91,17)+0,GI$84&gt;=INDEX('Static Data'!$E$3:$X$21,$BW91,18)+0,GI$85&gt;=INDEX('Static Data'!$E$3:$X$21,$BW91,19)+0,GI$86&gt;=INDEX('Static Data'!$E$3:$X$21,$BW91,20)+0)</f>
        <v>0</v>
      </c>
      <c r="GJ91" t="b">
        <f ca="1">AND($BV91,GJ$67&gt;=INDEX('Static Data'!$E$3:$X$21,$BW91,1)+0,GJ$68&gt;=INDEX('Static Data'!$E$3:$X$21,$BW91,2)+0,GJ$69&gt;=INDEX('Static Data'!$E$3:$X$21,$BW91,3)+0,GJ$70&gt;=INDEX('Static Data'!$E$3:$X$21,$BW91,4)+0,GJ$71&gt;=INDEX('Static Data'!$E$3:$X$21,$BW91,5)+0,GJ$72&gt;=INDEX('Static Data'!$E$3:$X$21,$BW91,6)+0,GJ$73&gt;=INDEX('Static Data'!$E$3:$X$21,$BW91,7)+0,GJ$74&gt;=INDEX('Static Data'!$E$3:$X$21,$BW91,8)+0,GJ$75&gt;=INDEX('Static Data'!$E$3:$X$21,$BW91,9)+0,GJ$76&gt;=INDEX('Static Data'!$E$3:$X$21,$BW91,10)+0,GJ$77&gt;=INDEX('Static Data'!$E$3:$X$21,$BW91,11)+0,GJ$78&gt;=INDEX('Static Data'!$E$3:$X$21,$BW91,12)+0,GJ$79&gt;=INDEX('Static Data'!$E$3:$X$21,$BW91,13)+0,GJ$80&gt;=INDEX('Static Data'!$E$3:$X$21,$BW91,14)+0,GJ$81&gt;=INDEX('Static Data'!$E$3:$X$21,$BW91,15)+0,GJ$82&gt;=INDEX('Static Data'!$E$3:$X$21,$BW91,16)+0,GJ$83&gt;=INDEX('Static Data'!$E$3:$X$21,$BW91,17)+0,GJ$84&gt;=INDEX('Static Data'!$E$3:$X$21,$BW91,18)+0,GJ$85&gt;=INDEX('Static Data'!$E$3:$X$21,$BW91,19)+0,GJ$86&gt;=INDEX('Static Data'!$E$3:$X$21,$BW91,20)+0)</f>
        <v>0</v>
      </c>
      <c r="GK91" t="b">
        <f ca="1">AND($BV91,GK$67&gt;=INDEX('Static Data'!$E$3:$X$21,$BW91,1)+0,GK$68&gt;=INDEX('Static Data'!$E$3:$X$21,$BW91,2)+0,GK$69&gt;=INDEX('Static Data'!$E$3:$X$21,$BW91,3)+0,GK$70&gt;=INDEX('Static Data'!$E$3:$X$21,$BW91,4)+0,GK$71&gt;=INDEX('Static Data'!$E$3:$X$21,$BW91,5)+0,GK$72&gt;=INDEX('Static Data'!$E$3:$X$21,$BW91,6)+0,GK$73&gt;=INDEX('Static Data'!$E$3:$X$21,$BW91,7)+0,GK$74&gt;=INDEX('Static Data'!$E$3:$X$21,$BW91,8)+0,GK$75&gt;=INDEX('Static Data'!$E$3:$X$21,$BW91,9)+0,GK$76&gt;=INDEX('Static Data'!$E$3:$X$21,$BW91,10)+0,GK$77&gt;=INDEX('Static Data'!$E$3:$X$21,$BW91,11)+0,GK$78&gt;=INDEX('Static Data'!$E$3:$X$21,$BW91,12)+0,GK$79&gt;=INDEX('Static Data'!$E$3:$X$21,$BW91,13)+0,GK$80&gt;=INDEX('Static Data'!$E$3:$X$21,$BW91,14)+0,GK$81&gt;=INDEX('Static Data'!$E$3:$X$21,$BW91,15)+0,GK$82&gt;=INDEX('Static Data'!$E$3:$X$21,$BW91,16)+0,GK$83&gt;=INDEX('Static Data'!$E$3:$X$21,$BW91,17)+0,GK$84&gt;=INDEX('Static Data'!$E$3:$X$21,$BW91,18)+0,GK$85&gt;=INDEX('Static Data'!$E$3:$X$21,$BW91,19)+0,GK$86&gt;=INDEX('Static Data'!$E$3:$X$21,$BW91,20)+0)</f>
        <v>0</v>
      </c>
      <c r="GL91" t="b">
        <f ca="1">AND($BV91,GL$67&gt;=INDEX('Static Data'!$E$3:$X$21,$BW91,1)+0,GL$68&gt;=INDEX('Static Data'!$E$3:$X$21,$BW91,2)+0,GL$69&gt;=INDEX('Static Data'!$E$3:$X$21,$BW91,3)+0,GL$70&gt;=INDEX('Static Data'!$E$3:$X$21,$BW91,4)+0,GL$71&gt;=INDEX('Static Data'!$E$3:$X$21,$BW91,5)+0,GL$72&gt;=INDEX('Static Data'!$E$3:$X$21,$BW91,6)+0,GL$73&gt;=INDEX('Static Data'!$E$3:$X$21,$BW91,7)+0,GL$74&gt;=INDEX('Static Data'!$E$3:$X$21,$BW91,8)+0,GL$75&gt;=INDEX('Static Data'!$E$3:$X$21,$BW91,9)+0,GL$76&gt;=INDEX('Static Data'!$E$3:$X$21,$BW91,10)+0,GL$77&gt;=INDEX('Static Data'!$E$3:$X$21,$BW91,11)+0,GL$78&gt;=INDEX('Static Data'!$E$3:$X$21,$BW91,12)+0,GL$79&gt;=INDEX('Static Data'!$E$3:$X$21,$BW91,13)+0,GL$80&gt;=INDEX('Static Data'!$E$3:$X$21,$BW91,14)+0,GL$81&gt;=INDEX('Static Data'!$E$3:$X$21,$BW91,15)+0,GL$82&gt;=INDEX('Static Data'!$E$3:$X$21,$BW91,16)+0,GL$83&gt;=INDEX('Static Data'!$E$3:$X$21,$BW91,17)+0,GL$84&gt;=INDEX('Static Data'!$E$3:$X$21,$BW91,18)+0,GL$85&gt;=INDEX('Static Data'!$E$3:$X$21,$BW91,19)+0,GL$86&gt;=INDEX('Static Data'!$E$3:$X$21,$BW91,20)+0)</f>
        <v>0</v>
      </c>
      <c r="GM91" t="b">
        <f ca="1">AND($BV91,GM$67&gt;=INDEX('Static Data'!$E$3:$X$21,$BW91,1)+0,GM$68&gt;=INDEX('Static Data'!$E$3:$X$21,$BW91,2)+0,GM$69&gt;=INDEX('Static Data'!$E$3:$X$21,$BW91,3)+0,GM$70&gt;=INDEX('Static Data'!$E$3:$X$21,$BW91,4)+0,GM$71&gt;=INDEX('Static Data'!$E$3:$X$21,$BW91,5)+0,GM$72&gt;=INDEX('Static Data'!$E$3:$X$21,$BW91,6)+0,GM$73&gt;=INDEX('Static Data'!$E$3:$X$21,$BW91,7)+0,GM$74&gt;=INDEX('Static Data'!$E$3:$X$21,$BW91,8)+0,GM$75&gt;=INDEX('Static Data'!$E$3:$X$21,$BW91,9)+0,GM$76&gt;=INDEX('Static Data'!$E$3:$X$21,$BW91,10)+0,GM$77&gt;=INDEX('Static Data'!$E$3:$X$21,$BW91,11)+0,GM$78&gt;=INDEX('Static Data'!$E$3:$X$21,$BW91,12)+0,GM$79&gt;=INDEX('Static Data'!$E$3:$X$21,$BW91,13)+0,GM$80&gt;=INDEX('Static Data'!$E$3:$X$21,$BW91,14)+0,GM$81&gt;=INDEX('Static Data'!$E$3:$X$21,$BW91,15)+0,GM$82&gt;=INDEX('Static Data'!$E$3:$X$21,$BW91,16)+0,GM$83&gt;=INDEX('Static Data'!$E$3:$X$21,$BW91,17)+0,GM$84&gt;=INDEX('Static Data'!$E$3:$X$21,$BW91,18)+0,GM$85&gt;=INDEX('Static Data'!$E$3:$X$21,$BW91,19)+0,GM$86&gt;=INDEX('Static Data'!$E$3:$X$21,$BW91,20)+0)</f>
        <v>0</v>
      </c>
      <c r="GN91" t="b">
        <f ca="1">AND($BV91,GN$67&gt;=INDEX('Static Data'!$E$3:$X$21,$BW91,1)+0,GN$68&gt;=INDEX('Static Data'!$E$3:$X$21,$BW91,2)+0,GN$69&gt;=INDEX('Static Data'!$E$3:$X$21,$BW91,3)+0,GN$70&gt;=INDEX('Static Data'!$E$3:$X$21,$BW91,4)+0,GN$71&gt;=INDEX('Static Data'!$E$3:$X$21,$BW91,5)+0,GN$72&gt;=INDEX('Static Data'!$E$3:$X$21,$BW91,6)+0,GN$73&gt;=INDEX('Static Data'!$E$3:$X$21,$BW91,7)+0,GN$74&gt;=INDEX('Static Data'!$E$3:$X$21,$BW91,8)+0,GN$75&gt;=INDEX('Static Data'!$E$3:$X$21,$BW91,9)+0,GN$76&gt;=INDEX('Static Data'!$E$3:$X$21,$BW91,10)+0,GN$77&gt;=INDEX('Static Data'!$E$3:$X$21,$BW91,11)+0,GN$78&gt;=INDEX('Static Data'!$E$3:$X$21,$BW91,12)+0,GN$79&gt;=INDEX('Static Data'!$E$3:$X$21,$BW91,13)+0,GN$80&gt;=INDEX('Static Data'!$E$3:$X$21,$BW91,14)+0,GN$81&gt;=INDEX('Static Data'!$E$3:$X$21,$BW91,15)+0,GN$82&gt;=INDEX('Static Data'!$E$3:$X$21,$BW91,16)+0,GN$83&gt;=INDEX('Static Data'!$E$3:$X$21,$BW91,17)+0,GN$84&gt;=INDEX('Static Data'!$E$3:$X$21,$BW91,18)+0,GN$85&gt;=INDEX('Static Data'!$E$3:$X$21,$BW91,19)+0,GN$86&gt;=INDEX('Static Data'!$E$3:$X$21,$BW91,20)+0)</f>
        <v>0</v>
      </c>
      <c r="GO91" t="b">
        <f ca="1">AND($BV91,GO$67&gt;=INDEX('Static Data'!$E$3:$X$21,$BW91,1)+0,GO$68&gt;=INDEX('Static Data'!$E$3:$X$21,$BW91,2)+0,GO$69&gt;=INDEX('Static Data'!$E$3:$X$21,$BW91,3)+0,GO$70&gt;=INDEX('Static Data'!$E$3:$X$21,$BW91,4)+0,GO$71&gt;=INDEX('Static Data'!$E$3:$X$21,$BW91,5)+0,GO$72&gt;=INDEX('Static Data'!$E$3:$X$21,$BW91,6)+0,GO$73&gt;=INDEX('Static Data'!$E$3:$X$21,$BW91,7)+0,GO$74&gt;=INDEX('Static Data'!$E$3:$X$21,$BW91,8)+0,GO$75&gt;=INDEX('Static Data'!$E$3:$X$21,$BW91,9)+0,GO$76&gt;=INDEX('Static Data'!$E$3:$X$21,$BW91,10)+0,GO$77&gt;=INDEX('Static Data'!$E$3:$X$21,$BW91,11)+0,GO$78&gt;=INDEX('Static Data'!$E$3:$X$21,$BW91,12)+0,GO$79&gt;=INDEX('Static Data'!$E$3:$X$21,$BW91,13)+0,GO$80&gt;=INDEX('Static Data'!$E$3:$X$21,$BW91,14)+0,GO$81&gt;=INDEX('Static Data'!$E$3:$X$21,$BW91,15)+0,GO$82&gt;=INDEX('Static Data'!$E$3:$X$21,$BW91,16)+0,GO$83&gt;=INDEX('Static Data'!$E$3:$X$21,$BW91,17)+0,GO$84&gt;=INDEX('Static Data'!$E$3:$X$21,$BW91,18)+0,GO$85&gt;=INDEX('Static Data'!$E$3:$X$21,$BW91,19)+0,GO$86&gt;=INDEX('Static Data'!$E$3:$X$21,$BW91,20)+0)</f>
        <v>0</v>
      </c>
      <c r="GP91" t="b">
        <f ca="1">AND($BV91,GP$67&gt;=INDEX('Static Data'!$E$3:$X$21,$BW91,1)+0,GP$68&gt;=INDEX('Static Data'!$E$3:$X$21,$BW91,2)+0,GP$69&gt;=INDEX('Static Data'!$E$3:$X$21,$BW91,3)+0,GP$70&gt;=INDEX('Static Data'!$E$3:$X$21,$BW91,4)+0,GP$71&gt;=INDEX('Static Data'!$E$3:$X$21,$BW91,5)+0,GP$72&gt;=INDEX('Static Data'!$E$3:$X$21,$BW91,6)+0,GP$73&gt;=INDEX('Static Data'!$E$3:$X$21,$BW91,7)+0,GP$74&gt;=INDEX('Static Data'!$E$3:$X$21,$BW91,8)+0,GP$75&gt;=INDEX('Static Data'!$E$3:$X$21,$BW91,9)+0,GP$76&gt;=INDEX('Static Data'!$E$3:$X$21,$BW91,10)+0,GP$77&gt;=INDEX('Static Data'!$E$3:$X$21,$BW91,11)+0,GP$78&gt;=INDEX('Static Data'!$E$3:$X$21,$BW91,12)+0,GP$79&gt;=INDEX('Static Data'!$E$3:$X$21,$BW91,13)+0,GP$80&gt;=INDEX('Static Data'!$E$3:$X$21,$BW91,14)+0,GP$81&gt;=INDEX('Static Data'!$E$3:$X$21,$BW91,15)+0,GP$82&gt;=INDEX('Static Data'!$E$3:$X$21,$BW91,16)+0,GP$83&gt;=INDEX('Static Data'!$E$3:$X$21,$BW91,17)+0,GP$84&gt;=INDEX('Static Data'!$E$3:$X$21,$BW91,18)+0,GP$85&gt;=INDEX('Static Data'!$E$3:$X$21,$BW91,19)+0,GP$86&gt;=INDEX('Static Data'!$E$3:$X$21,$BW91,20)+0)</f>
        <v>0</v>
      </c>
      <c r="GQ91" t="b">
        <f ca="1">AND($BV91,GQ$67&gt;=INDEX('Static Data'!$E$3:$X$21,$BW91,1)+0,GQ$68&gt;=INDEX('Static Data'!$E$3:$X$21,$BW91,2)+0,GQ$69&gt;=INDEX('Static Data'!$E$3:$X$21,$BW91,3)+0,GQ$70&gt;=INDEX('Static Data'!$E$3:$X$21,$BW91,4)+0,GQ$71&gt;=INDEX('Static Data'!$E$3:$X$21,$BW91,5)+0,GQ$72&gt;=INDEX('Static Data'!$E$3:$X$21,$BW91,6)+0,GQ$73&gt;=INDEX('Static Data'!$E$3:$X$21,$BW91,7)+0,GQ$74&gt;=INDEX('Static Data'!$E$3:$X$21,$BW91,8)+0,GQ$75&gt;=INDEX('Static Data'!$E$3:$X$21,$BW91,9)+0,GQ$76&gt;=INDEX('Static Data'!$E$3:$X$21,$BW91,10)+0,GQ$77&gt;=INDEX('Static Data'!$E$3:$X$21,$BW91,11)+0,GQ$78&gt;=INDEX('Static Data'!$E$3:$X$21,$BW91,12)+0,GQ$79&gt;=INDEX('Static Data'!$E$3:$X$21,$BW91,13)+0,GQ$80&gt;=INDEX('Static Data'!$E$3:$X$21,$BW91,14)+0,GQ$81&gt;=INDEX('Static Data'!$E$3:$X$21,$BW91,15)+0,GQ$82&gt;=INDEX('Static Data'!$E$3:$X$21,$BW91,16)+0,GQ$83&gt;=INDEX('Static Data'!$E$3:$X$21,$BW91,17)+0,GQ$84&gt;=INDEX('Static Data'!$E$3:$X$21,$BW91,18)+0,GQ$85&gt;=INDEX('Static Data'!$E$3:$X$21,$BW91,19)+0,GQ$86&gt;=INDEX('Static Data'!$E$3:$X$21,$BW91,20)+0)</f>
        <v>0</v>
      </c>
      <c r="GR91" t="b">
        <f ca="1">AND($BV91,GR$67&gt;=INDEX('Static Data'!$E$3:$X$21,$BW91,1)+0,GR$68&gt;=INDEX('Static Data'!$E$3:$X$21,$BW91,2)+0,GR$69&gt;=INDEX('Static Data'!$E$3:$X$21,$BW91,3)+0,GR$70&gt;=INDEX('Static Data'!$E$3:$X$21,$BW91,4)+0,GR$71&gt;=INDEX('Static Data'!$E$3:$X$21,$BW91,5)+0,GR$72&gt;=INDEX('Static Data'!$E$3:$X$21,$BW91,6)+0,GR$73&gt;=INDEX('Static Data'!$E$3:$X$21,$BW91,7)+0,GR$74&gt;=INDEX('Static Data'!$E$3:$X$21,$BW91,8)+0,GR$75&gt;=INDEX('Static Data'!$E$3:$X$21,$BW91,9)+0,GR$76&gt;=INDEX('Static Data'!$E$3:$X$21,$BW91,10)+0,GR$77&gt;=INDEX('Static Data'!$E$3:$X$21,$BW91,11)+0,GR$78&gt;=INDEX('Static Data'!$E$3:$X$21,$BW91,12)+0,GR$79&gt;=INDEX('Static Data'!$E$3:$X$21,$BW91,13)+0,GR$80&gt;=INDEX('Static Data'!$E$3:$X$21,$BW91,14)+0,GR$81&gt;=INDEX('Static Data'!$E$3:$X$21,$BW91,15)+0,GR$82&gt;=INDEX('Static Data'!$E$3:$X$21,$BW91,16)+0,GR$83&gt;=INDEX('Static Data'!$E$3:$X$21,$BW91,17)+0,GR$84&gt;=INDEX('Static Data'!$E$3:$X$21,$BW91,18)+0,GR$85&gt;=INDEX('Static Data'!$E$3:$X$21,$BW91,19)+0,GR$86&gt;=INDEX('Static Data'!$E$3:$X$21,$BW91,20)+0)</f>
        <v>0</v>
      </c>
      <c r="GS91" t="b">
        <f ca="1">AND($BV91,GS$67&gt;=INDEX('Static Data'!$E$3:$X$21,$BW91,1)+0,GS$68&gt;=INDEX('Static Data'!$E$3:$X$21,$BW91,2)+0,GS$69&gt;=INDEX('Static Data'!$E$3:$X$21,$BW91,3)+0,GS$70&gt;=INDEX('Static Data'!$E$3:$X$21,$BW91,4)+0,GS$71&gt;=INDEX('Static Data'!$E$3:$X$21,$BW91,5)+0,GS$72&gt;=INDEX('Static Data'!$E$3:$X$21,$BW91,6)+0,GS$73&gt;=INDEX('Static Data'!$E$3:$X$21,$BW91,7)+0,GS$74&gt;=INDEX('Static Data'!$E$3:$X$21,$BW91,8)+0,GS$75&gt;=INDEX('Static Data'!$E$3:$X$21,$BW91,9)+0,GS$76&gt;=INDEX('Static Data'!$E$3:$X$21,$BW91,10)+0,GS$77&gt;=INDEX('Static Data'!$E$3:$X$21,$BW91,11)+0,GS$78&gt;=INDEX('Static Data'!$E$3:$X$21,$BW91,12)+0,GS$79&gt;=INDEX('Static Data'!$E$3:$X$21,$BW91,13)+0,GS$80&gt;=INDEX('Static Data'!$E$3:$X$21,$BW91,14)+0,GS$81&gt;=INDEX('Static Data'!$E$3:$X$21,$BW91,15)+0,GS$82&gt;=INDEX('Static Data'!$E$3:$X$21,$BW91,16)+0,GS$83&gt;=INDEX('Static Data'!$E$3:$X$21,$BW91,17)+0,GS$84&gt;=INDEX('Static Data'!$E$3:$X$21,$BW91,18)+0,GS$85&gt;=INDEX('Static Data'!$E$3:$X$21,$BW91,19)+0,GS$86&gt;=INDEX('Static Data'!$E$3:$X$21,$BW91,20)+0)</f>
        <v>0</v>
      </c>
      <c r="GT91" t="b">
        <f ca="1">AND($BV91,GT$67&gt;=INDEX('Static Data'!$E$3:$X$21,$BW91,1)+0,GT$68&gt;=INDEX('Static Data'!$E$3:$X$21,$BW91,2)+0,GT$69&gt;=INDEX('Static Data'!$E$3:$X$21,$BW91,3)+0,GT$70&gt;=INDEX('Static Data'!$E$3:$X$21,$BW91,4)+0,GT$71&gt;=INDEX('Static Data'!$E$3:$X$21,$BW91,5)+0,GT$72&gt;=INDEX('Static Data'!$E$3:$X$21,$BW91,6)+0,GT$73&gt;=INDEX('Static Data'!$E$3:$X$21,$BW91,7)+0,GT$74&gt;=INDEX('Static Data'!$E$3:$X$21,$BW91,8)+0,GT$75&gt;=INDEX('Static Data'!$E$3:$X$21,$BW91,9)+0,GT$76&gt;=INDEX('Static Data'!$E$3:$X$21,$BW91,10)+0,GT$77&gt;=INDEX('Static Data'!$E$3:$X$21,$BW91,11)+0,GT$78&gt;=INDEX('Static Data'!$E$3:$X$21,$BW91,12)+0,GT$79&gt;=INDEX('Static Data'!$E$3:$X$21,$BW91,13)+0,GT$80&gt;=INDEX('Static Data'!$E$3:$X$21,$BW91,14)+0,GT$81&gt;=INDEX('Static Data'!$E$3:$X$21,$BW91,15)+0,GT$82&gt;=INDEX('Static Data'!$E$3:$X$21,$BW91,16)+0,GT$83&gt;=INDEX('Static Data'!$E$3:$X$21,$BW91,17)+0,GT$84&gt;=INDEX('Static Data'!$E$3:$X$21,$BW91,18)+0,GT$85&gt;=INDEX('Static Data'!$E$3:$X$21,$BW91,19)+0,GT$86&gt;=INDEX('Static Data'!$E$3:$X$21,$BW91,20)+0)</f>
        <v>0</v>
      </c>
      <c r="GU91" t="b">
        <f ca="1">AND($BV91,GU$67&gt;=INDEX('Static Data'!$E$3:$X$21,$BW91,1)+0,GU$68&gt;=INDEX('Static Data'!$E$3:$X$21,$BW91,2)+0,GU$69&gt;=INDEX('Static Data'!$E$3:$X$21,$BW91,3)+0,GU$70&gt;=INDEX('Static Data'!$E$3:$X$21,$BW91,4)+0,GU$71&gt;=INDEX('Static Data'!$E$3:$X$21,$BW91,5)+0,GU$72&gt;=INDEX('Static Data'!$E$3:$X$21,$BW91,6)+0,GU$73&gt;=INDEX('Static Data'!$E$3:$X$21,$BW91,7)+0,GU$74&gt;=INDEX('Static Data'!$E$3:$X$21,$BW91,8)+0,GU$75&gt;=INDEX('Static Data'!$E$3:$X$21,$BW91,9)+0,GU$76&gt;=INDEX('Static Data'!$E$3:$X$21,$BW91,10)+0,GU$77&gt;=INDEX('Static Data'!$E$3:$X$21,$BW91,11)+0,GU$78&gt;=INDEX('Static Data'!$E$3:$X$21,$BW91,12)+0,GU$79&gt;=INDEX('Static Data'!$E$3:$X$21,$BW91,13)+0,GU$80&gt;=INDEX('Static Data'!$E$3:$X$21,$BW91,14)+0,GU$81&gt;=INDEX('Static Data'!$E$3:$X$21,$BW91,15)+0,GU$82&gt;=INDEX('Static Data'!$E$3:$X$21,$BW91,16)+0,GU$83&gt;=INDEX('Static Data'!$E$3:$X$21,$BW91,17)+0,GU$84&gt;=INDEX('Static Data'!$E$3:$X$21,$BW91,18)+0,GU$85&gt;=INDEX('Static Data'!$E$3:$X$21,$BW91,19)+0,GU$86&gt;=INDEX('Static Data'!$E$3:$X$21,$BW91,20)+0)</f>
        <v>0</v>
      </c>
    </row>
    <row r="92" spans="9:203">
      <c r="I92" s="11"/>
      <c r="M92" s="1">
        <f t="shared" si="39"/>
        <v>55</v>
      </c>
      <c r="N92" s="1" t="str">
        <f t="shared" si="205"/>
        <v>0060F0</v>
      </c>
      <c r="R92" s="90" t="str">
        <f t="shared" si="36"/>
        <v>F06000</v>
      </c>
      <c r="T92" s="60">
        <f t="shared" si="209"/>
        <v>85</v>
      </c>
      <c r="U92" s="123">
        <f t="shared" si="208"/>
        <v>782.8612788698955</v>
      </c>
      <c r="V92" s="62">
        <f t="shared" si="206"/>
        <v>47723</v>
      </c>
      <c r="W92" s="59">
        <f t="shared" si="207"/>
        <v>85</v>
      </c>
      <c r="BV92" t="b">
        <f>TRUE()</f>
        <v>1</v>
      </c>
      <c r="BW92">
        <f t="shared" si="211"/>
        <v>4</v>
      </c>
      <c r="BX92" t="b">
        <f ca="1">AND($BV92,BX$67&gt;=INDEX('Static Data'!$E$3:$X$21,$BW92,1)+0,BX$68&gt;=INDEX('Static Data'!$E$3:$X$21,$BW92,2)+0,BX$69&gt;=INDEX('Static Data'!$E$3:$X$21,$BW92,3)+0,BX$70&gt;=INDEX('Static Data'!$E$3:$X$21,$BW92,4)+0,BX$71&gt;=INDEX('Static Data'!$E$3:$X$21,$BW92,5)+0,BX$72&gt;=INDEX('Static Data'!$E$3:$X$21,$BW92,6)+0,BX$73&gt;=INDEX('Static Data'!$E$3:$X$21,$BW92,7)+0,BX$74&gt;=INDEX('Static Data'!$E$3:$X$21,$BW92,8)+0,BX$75&gt;=INDEX('Static Data'!$E$3:$X$21,$BW92,9)+0,BX$76&gt;=INDEX('Static Data'!$E$3:$X$21,$BW92,10)+0,BX$77&gt;=INDEX('Static Data'!$E$3:$X$21,$BW92,11)+0,BX$78&gt;=INDEX('Static Data'!$E$3:$X$21,$BW92,12)+0,BX$79&gt;=INDEX('Static Data'!$E$3:$X$21,$BW92,13)+0,BX$80&gt;=INDEX('Static Data'!$E$3:$X$21,$BW92,14)+0,BX$81&gt;=INDEX('Static Data'!$E$3:$X$21,$BW92,15)+0,BX$82&gt;=INDEX('Static Data'!$E$3:$X$21,$BW92,16)+0,BX$83&gt;=INDEX('Static Data'!$E$3:$X$21,$BW92,17)+0,BX$84&gt;=INDEX('Static Data'!$E$3:$X$21,$BW92,18)+0,BX$85&gt;=INDEX('Static Data'!$E$3:$X$21,$BW92,19)+0,BX$86&gt;=INDEX('Static Data'!$E$3:$X$21,$BW92,20)+0)</f>
        <v>0</v>
      </c>
      <c r="BY92" t="b">
        <f ca="1">AND($BV92,BY$67&gt;=INDEX('Static Data'!$E$3:$X$21,$BW92,1)+0,BY$68&gt;=INDEX('Static Data'!$E$3:$X$21,$BW92,2)+0,BY$69&gt;=INDEX('Static Data'!$E$3:$X$21,$BW92,3)+0,BY$70&gt;=INDEX('Static Data'!$E$3:$X$21,$BW92,4)+0,BY$71&gt;=INDEX('Static Data'!$E$3:$X$21,$BW92,5)+0,BY$72&gt;=INDEX('Static Data'!$E$3:$X$21,$BW92,6)+0,BY$73&gt;=INDEX('Static Data'!$E$3:$X$21,$BW92,7)+0,BY$74&gt;=INDEX('Static Data'!$E$3:$X$21,$BW92,8)+0,BY$75&gt;=INDEX('Static Data'!$E$3:$X$21,$BW92,9)+0,BY$76&gt;=INDEX('Static Data'!$E$3:$X$21,$BW92,10)+0,BY$77&gt;=INDEX('Static Data'!$E$3:$X$21,$BW92,11)+0,BY$78&gt;=INDEX('Static Data'!$E$3:$X$21,$BW92,12)+0,BY$79&gt;=INDEX('Static Data'!$E$3:$X$21,$BW92,13)+0,BY$80&gt;=INDEX('Static Data'!$E$3:$X$21,$BW92,14)+0,BY$81&gt;=INDEX('Static Data'!$E$3:$X$21,$BW92,15)+0,BY$82&gt;=INDEX('Static Data'!$E$3:$X$21,$BW92,16)+0,BY$83&gt;=INDEX('Static Data'!$E$3:$X$21,$BW92,17)+0,BY$84&gt;=INDEX('Static Data'!$E$3:$X$21,$BW92,18)+0,BY$85&gt;=INDEX('Static Data'!$E$3:$X$21,$BW92,19)+0,BY$86&gt;=INDEX('Static Data'!$E$3:$X$21,$BW92,20)+0)</f>
        <v>0</v>
      </c>
      <c r="BZ92" t="b">
        <f ca="1">AND($BV92,BZ$67&gt;=INDEX('Static Data'!$E$3:$X$21,$BW92,1)+0,BZ$68&gt;=INDEX('Static Data'!$E$3:$X$21,$BW92,2)+0,BZ$69&gt;=INDEX('Static Data'!$E$3:$X$21,$BW92,3)+0,BZ$70&gt;=INDEX('Static Data'!$E$3:$X$21,$BW92,4)+0,BZ$71&gt;=INDEX('Static Data'!$E$3:$X$21,$BW92,5)+0,BZ$72&gt;=INDEX('Static Data'!$E$3:$X$21,$BW92,6)+0,BZ$73&gt;=INDEX('Static Data'!$E$3:$X$21,$BW92,7)+0,BZ$74&gt;=INDEX('Static Data'!$E$3:$X$21,$BW92,8)+0,BZ$75&gt;=INDEX('Static Data'!$E$3:$X$21,$BW92,9)+0,BZ$76&gt;=INDEX('Static Data'!$E$3:$X$21,$BW92,10)+0,BZ$77&gt;=INDEX('Static Data'!$E$3:$X$21,$BW92,11)+0,BZ$78&gt;=INDEX('Static Data'!$E$3:$X$21,$BW92,12)+0,BZ$79&gt;=INDEX('Static Data'!$E$3:$X$21,$BW92,13)+0,BZ$80&gt;=INDEX('Static Data'!$E$3:$X$21,$BW92,14)+0,BZ$81&gt;=INDEX('Static Data'!$E$3:$X$21,$BW92,15)+0,BZ$82&gt;=INDEX('Static Data'!$E$3:$X$21,$BW92,16)+0,BZ$83&gt;=INDEX('Static Data'!$E$3:$X$21,$BW92,17)+0,BZ$84&gt;=INDEX('Static Data'!$E$3:$X$21,$BW92,18)+0,BZ$85&gt;=INDEX('Static Data'!$E$3:$X$21,$BW92,19)+0,BZ$86&gt;=INDEX('Static Data'!$E$3:$X$21,$BW92,20)+0)</f>
        <v>0</v>
      </c>
      <c r="CA92" t="b">
        <f ca="1">AND($BV92,CA$67&gt;=INDEX('Static Data'!$E$3:$X$21,$BW92,1)+0,CA$68&gt;=INDEX('Static Data'!$E$3:$X$21,$BW92,2)+0,CA$69&gt;=INDEX('Static Data'!$E$3:$X$21,$BW92,3)+0,CA$70&gt;=INDEX('Static Data'!$E$3:$X$21,$BW92,4)+0,CA$71&gt;=INDEX('Static Data'!$E$3:$X$21,$BW92,5)+0,CA$72&gt;=INDEX('Static Data'!$E$3:$X$21,$BW92,6)+0,CA$73&gt;=INDEX('Static Data'!$E$3:$X$21,$BW92,7)+0,CA$74&gt;=INDEX('Static Data'!$E$3:$X$21,$BW92,8)+0,CA$75&gt;=INDEX('Static Data'!$E$3:$X$21,$BW92,9)+0,CA$76&gt;=INDEX('Static Data'!$E$3:$X$21,$BW92,10)+0,CA$77&gt;=INDEX('Static Data'!$E$3:$X$21,$BW92,11)+0,CA$78&gt;=INDEX('Static Data'!$E$3:$X$21,$BW92,12)+0,CA$79&gt;=INDEX('Static Data'!$E$3:$X$21,$BW92,13)+0,CA$80&gt;=INDEX('Static Data'!$E$3:$X$21,$BW92,14)+0,CA$81&gt;=INDEX('Static Data'!$E$3:$X$21,$BW92,15)+0,CA$82&gt;=INDEX('Static Data'!$E$3:$X$21,$BW92,16)+0,CA$83&gt;=INDEX('Static Data'!$E$3:$X$21,$BW92,17)+0,CA$84&gt;=INDEX('Static Data'!$E$3:$X$21,$BW92,18)+0,CA$85&gt;=INDEX('Static Data'!$E$3:$X$21,$BW92,19)+0,CA$86&gt;=INDEX('Static Data'!$E$3:$X$21,$BW92,20)+0)</f>
        <v>0</v>
      </c>
      <c r="CB92" t="b">
        <f ca="1">AND($BV92,CB$67&gt;=INDEX('Static Data'!$E$3:$X$21,$BW92,1)+0,CB$68&gt;=INDEX('Static Data'!$E$3:$X$21,$BW92,2)+0,CB$69&gt;=INDEX('Static Data'!$E$3:$X$21,$BW92,3)+0,CB$70&gt;=INDEX('Static Data'!$E$3:$X$21,$BW92,4)+0,CB$71&gt;=INDEX('Static Data'!$E$3:$X$21,$BW92,5)+0,CB$72&gt;=INDEX('Static Data'!$E$3:$X$21,$BW92,6)+0,CB$73&gt;=INDEX('Static Data'!$E$3:$X$21,$BW92,7)+0,CB$74&gt;=INDEX('Static Data'!$E$3:$X$21,$BW92,8)+0,CB$75&gt;=INDEX('Static Data'!$E$3:$X$21,$BW92,9)+0,CB$76&gt;=INDEX('Static Data'!$E$3:$X$21,$BW92,10)+0,CB$77&gt;=INDEX('Static Data'!$E$3:$X$21,$BW92,11)+0,CB$78&gt;=INDEX('Static Data'!$E$3:$X$21,$BW92,12)+0,CB$79&gt;=INDEX('Static Data'!$E$3:$X$21,$BW92,13)+0,CB$80&gt;=INDEX('Static Data'!$E$3:$X$21,$BW92,14)+0,CB$81&gt;=INDEX('Static Data'!$E$3:$X$21,$BW92,15)+0,CB$82&gt;=INDEX('Static Data'!$E$3:$X$21,$BW92,16)+0,CB$83&gt;=INDEX('Static Data'!$E$3:$X$21,$BW92,17)+0,CB$84&gt;=INDEX('Static Data'!$E$3:$X$21,$BW92,18)+0,CB$85&gt;=INDEX('Static Data'!$E$3:$X$21,$BW92,19)+0,CB$86&gt;=INDEX('Static Data'!$E$3:$X$21,$BW92,20)+0)</f>
        <v>0</v>
      </c>
      <c r="CC92" t="b">
        <f ca="1">AND($BV92,CC$67&gt;=INDEX('Static Data'!$E$3:$X$21,$BW92,1)+0,CC$68&gt;=INDEX('Static Data'!$E$3:$X$21,$BW92,2)+0,CC$69&gt;=INDEX('Static Data'!$E$3:$X$21,$BW92,3)+0,CC$70&gt;=INDEX('Static Data'!$E$3:$X$21,$BW92,4)+0,CC$71&gt;=INDEX('Static Data'!$E$3:$X$21,$BW92,5)+0,CC$72&gt;=INDEX('Static Data'!$E$3:$X$21,$BW92,6)+0,CC$73&gt;=INDEX('Static Data'!$E$3:$X$21,$BW92,7)+0,CC$74&gt;=INDEX('Static Data'!$E$3:$X$21,$BW92,8)+0,CC$75&gt;=INDEX('Static Data'!$E$3:$X$21,$BW92,9)+0,CC$76&gt;=INDEX('Static Data'!$E$3:$X$21,$BW92,10)+0,CC$77&gt;=INDEX('Static Data'!$E$3:$X$21,$BW92,11)+0,CC$78&gt;=INDEX('Static Data'!$E$3:$X$21,$BW92,12)+0,CC$79&gt;=INDEX('Static Data'!$E$3:$X$21,$BW92,13)+0,CC$80&gt;=INDEX('Static Data'!$E$3:$X$21,$BW92,14)+0,CC$81&gt;=INDEX('Static Data'!$E$3:$X$21,$BW92,15)+0,CC$82&gt;=INDEX('Static Data'!$E$3:$X$21,$BW92,16)+0,CC$83&gt;=INDEX('Static Data'!$E$3:$X$21,$BW92,17)+0,CC$84&gt;=INDEX('Static Data'!$E$3:$X$21,$BW92,18)+0,CC$85&gt;=INDEX('Static Data'!$E$3:$X$21,$BW92,19)+0,CC$86&gt;=INDEX('Static Data'!$E$3:$X$21,$BW92,20)+0)</f>
        <v>0</v>
      </c>
      <c r="CD92" t="b">
        <f ca="1">AND($BV92,CD$67&gt;=INDEX('Static Data'!$E$3:$X$21,$BW92,1)+0,CD$68&gt;=INDEX('Static Data'!$E$3:$X$21,$BW92,2)+0,CD$69&gt;=INDEX('Static Data'!$E$3:$X$21,$BW92,3)+0,CD$70&gt;=INDEX('Static Data'!$E$3:$X$21,$BW92,4)+0,CD$71&gt;=INDEX('Static Data'!$E$3:$X$21,$BW92,5)+0,CD$72&gt;=INDEX('Static Data'!$E$3:$X$21,$BW92,6)+0,CD$73&gt;=INDEX('Static Data'!$E$3:$X$21,$BW92,7)+0,CD$74&gt;=INDEX('Static Data'!$E$3:$X$21,$BW92,8)+0,CD$75&gt;=INDEX('Static Data'!$E$3:$X$21,$BW92,9)+0,CD$76&gt;=INDEX('Static Data'!$E$3:$X$21,$BW92,10)+0,CD$77&gt;=INDEX('Static Data'!$E$3:$X$21,$BW92,11)+0,CD$78&gt;=INDEX('Static Data'!$E$3:$X$21,$BW92,12)+0,CD$79&gt;=INDEX('Static Data'!$E$3:$X$21,$BW92,13)+0,CD$80&gt;=INDEX('Static Data'!$E$3:$X$21,$BW92,14)+0,CD$81&gt;=INDEX('Static Data'!$E$3:$X$21,$BW92,15)+0,CD$82&gt;=INDEX('Static Data'!$E$3:$X$21,$BW92,16)+0,CD$83&gt;=INDEX('Static Data'!$E$3:$X$21,$BW92,17)+0,CD$84&gt;=INDEX('Static Data'!$E$3:$X$21,$BW92,18)+0,CD$85&gt;=INDEX('Static Data'!$E$3:$X$21,$BW92,19)+0,CD$86&gt;=INDEX('Static Data'!$E$3:$X$21,$BW92,20)+0)</f>
        <v>0</v>
      </c>
      <c r="CE92" t="b">
        <f ca="1">AND($BV92,CE$67&gt;=INDEX('Static Data'!$E$3:$X$21,$BW92,1)+0,CE$68&gt;=INDEX('Static Data'!$E$3:$X$21,$BW92,2)+0,CE$69&gt;=INDEX('Static Data'!$E$3:$X$21,$BW92,3)+0,CE$70&gt;=INDEX('Static Data'!$E$3:$X$21,$BW92,4)+0,CE$71&gt;=INDEX('Static Data'!$E$3:$X$21,$BW92,5)+0,CE$72&gt;=INDEX('Static Data'!$E$3:$X$21,$BW92,6)+0,CE$73&gt;=INDEX('Static Data'!$E$3:$X$21,$BW92,7)+0,CE$74&gt;=INDEX('Static Data'!$E$3:$X$21,$BW92,8)+0,CE$75&gt;=INDEX('Static Data'!$E$3:$X$21,$BW92,9)+0,CE$76&gt;=INDEX('Static Data'!$E$3:$X$21,$BW92,10)+0,CE$77&gt;=INDEX('Static Data'!$E$3:$X$21,$BW92,11)+0,CE$78&gt;=INDEX('Static Data'!$E$3:$X$21,$BW92,12)+0,CE$79&gt;=INDEX('Static Data'!$E$3:$X$21,$BW92,13)+0,CE$80&gt;=INDEX('Static Data'!$E$3:$X$21,$BW92,14)+0,CE$81&gt;=INDEX('Static Data'!$E$3:$X$21,$BW92,15)+0,CE$82&gt;=INDEX('Static Data'!$E$3:$X$21,$BW92,16)+0,CE$83&gt;=INDEX('Static Data'!$E$3:$X$21,$BW92,17)+0,CE$84&gt;=INDEX('Static Data'!$E$3:$X$21,$BW92,18)+0,CE$85&gt;=INDEX('Static Data'!$E$3:$X$21,$BW92,19)+0,CE$86&gt;=INDEX('Static Data'!$E$3:$X$21,$BW92,20)+0)</f>
        <v>0</v>
      </c>
      <c r="CF92" t="b">
        <f ca="1">AND($BV92,CF$67&gt;=INDEX('Static Data'!$E$3:$X$21,$BW92,1)+0,CF$68&gt;=INDEX('Static Data'!$E$3:$X$21,$BW92,2)+0,CF$69&gt;=INDEX('Static Data'!$E$3:$X$21,$BW92,3)+0,CF$70&gt;=INDEX('Static Data'!$E$3:$X$21,$BW92,4)+0,CF$71&gt;=INDEX('Static Data'!$E$3:$X$21,$BW92,5)+0,CF$72&gt;=INDEX('Static Data'!$E$3:$X$21,$BW92,6)+0,CF$73&gt;=INDEX('Static Data'!$E$3:$X$21,$BW92,7)+0,CF$74&gt;=INDEX('Static Data'!$E$3:$X$21,$BW92,8)+0,CF$75&gt;=INDEX('Static Data'!$E$3:$X$21,$BW92,9)+0,CF$76&gt;=INDEX('Static Data'!$E$3:$X$21,$BW92,10)+0,CF$77&gt;=INDEX('Static Data'!$E$3:$X$21,$BW92,11)+0,CF$78&gt;=INDEX('Static Data'!$E$3:$X$21,$BW92,12)+0,CF$79&gt;=INDEX('Static Data'!$E$3:$X$21,$BW92,13)+0,CF$80&gt;=INDEX('Static Data'!$E$3:$X$21,$BW92,14)+0,CF$81&gt;=INDEX('Static Data'!$E$3:$X$21,$BW92,15)+0,CF$82&gt;=INDEX('Static Data'!$E$3:$X$21,$BW92,16)+0,CF$83&gt;=INDEX('Static Data'!$E$3:$X$21,$BW92,17)+0,CF$84&gt;=INDEX('Static Data'!$E$3:$X$21,$BW92,18)+0,CF$85&gt;=INDEX('Static Data'!$E$3:$X$21,$BW92,19)+0,CF$86&gt;=INDEX('Static Data'!$E$3:$X$21,$BW92,20)+0)</f>
        <v>0</v>
      </c>
      <c r="CG92" t="b">
        <f ca="1">AND($BV92,CG$67&gt;=INDEX('Static Data'!$E$3:$X$21,$BW92,1)+0,CG$68&gt;=INDEX('Static Data'!$E$3:$X$21,$BW92,2)+0,CG$69&gt;=INDEX('Static Data'!$E$3:$X$21,$BW92,3)+0,CG$70&gt;=INDEX('Static Data'!$E$3:$X$21,$BW92,4)+0,CG$71&gt;=INDEX('Static Data'!$E$3:$X$21,$BW92,5)+0,CG$72&gt;=INDEX('Static Data'!$E$3:$X$21,$BW92,6)+0,CG$73&gt;=INDEX('Static Data'!$E$3:$X$21,$BW92,7)+0,CG$74&gt;=INDEX('Static Data'!$E$3:$X$21,$BW92,8)+0,CG$75&gt;=INDEX('Static Data'!$E$3:$X$21,$BW92,9)+0,CG$76&gt;=INDEX('Static Data'!$E$3:$X$21,$BW92,10)+0,CG$77&gt;=INDEX('Static Data'!$E$3:$X$21,$BW92,11)+0,CG$78&gt;=INDEX('Static Data'!$E$3:$X$21,$BW92,12)+0,CG$79&gt;=INDEX('Static Data'!$E$3:$X$21,$BW92,13)+0,CG$80&gt;=INDEX('Static Data'!$E$3:$X$21,$BW92,14)+0,CG$81&gt;=INDEX('Static Data'!$E$3:$X$21,$BW92,15)+0,CG$82&gt;=INDEX('Static Data'!$E$3:$X$21,$BW92,16)+0,CG$83&gt;=INDEX('Static Data'!$E$3:$X$21,$BW92,17)+0,CG$84&gt;=INDEX('Static Data'!$E$3:$X$21,$BW92,18)+0,CG$85&gt;=INDEX('Static Data'!$E$3:$X$21,$BW92,19)+0,CG$86&gt;=INDEX('Static Data'!$E$3:$X$21,$BW92,20)+0)</f>
        <v>0</v>
      </c>
      <c r="CH92" t="b">
        <f ca="1">AND($BV92,CH$67&gt;=INDEX('Static Data'!$E$3:$X$21,$BW92,1)+0,CH$68&gt;=INDEX('Static Data'!$E$3:$X$21,$BW92,2)+0,CH$69&gt;=INDEX('Static Data'!$E$3:$X$21,$BW92,3)+0,CH$70&gt;=INDEX('Static Data'!$E$3:$X$21,$BW92,4)+0,CH$71&gt;=INDEX('Static Data'!$E$3:$X$21,$BW92,5)+0,CH$72&gt;=INDEX('Static Data'!$E$3:$X$21,$BW92,6)+0,CH$73&gt;=INDEX('Static Data'!$E$3:$X$21,$BW92,7)+0,CH$74&gt;=INDEX('Static Data'!$E$3:$X$21,$BW92,8)+0,CH$75&gt;=INDEX('Static Data'!$E$3:$X$21,$BW92,9)+0,CH$76&gt;=INDEX('Static Data'!$E$3:$X$21,$BW92,10)+0,CH$77&gt;=INDEX('Static Data'!$E$3:$X$21,$BW92,11)+0,CH$78&gt;=INDEX('Static Data'!$E$3:$X$21,$BW92,12)+0,CH$79&gt;=INDEX('Static Data'!$E$3:$X$21,$BW92,13)+0,CH$80&gt;=INDEX('Static Data'!$E$3:$X$21,$BW92,14)+0,CH$81&gt;=INDEX('Static Data'!$E$3:$X$21,$BW92,15)+0,CH$82&gt;=INDEX('Static Data'!$E$3:$X$21,$BW92,16)+0,CH$83&gt;=INDEX('Static Data'!$E$3:$X$21,$BW92,17)+0,CH$84&gt;=INDEX('Static Data'!$E$3:$X$21,$BW92,18)+0,CH$85&gt;=INDEX('Static Data'!$E$3:$X$21,$BW92,19)+0,CH$86&gt;=INDEX('Static Data'!$E$3:$X$21,$BW92,20)+0)</f>
        <v>0</v>
      </c>
      <c r="CI92" t="b">
        <f ca="1">AND($BV92,CI$67&gt;=INDEX('Static Data'!$E$3:$X$21,$BW92,1)+0,CI$68&gt;=INDEX('Static Data'!$E$3:$X$21,$BW92,2)+0,CI$69&gt;=INDEX('Static Data'!$E$3:$X$21,$BW92,3)+0,CI$70&gt;=INDEX('Static Data'!$E$3:$X$21,$BW92,4)+0,CI$71&gt;=INDEX('Static Data'!$E$3:$X$21,$BW92,5)+0,CI$72&gt;=INDEX('Static Data'!$E$3:$X$21,$BW92,6)+0,CI$73&gt;=INDEX('Static Data'!$E$3:$X$21,$BW92,7)+0,CI$74&gt;=INDEX('Static Data'!$E$3:$X$21,$BW92,8)+0,CI$75&gt;=INDEX('Static Data'!$E$3:$X$21,$BW92,9)+0,CI$76&gt;=INDEX('Static Data'!$E$3:$X$21,$BW92,10)+0,CI$77&gt;=INDEX('Static Data'!$E$3:$X$21,$BW92,11)+0,CI$78&gt;=INDEX('Static Data'!$E$3:$X$21,$BW92,12)+0,CI$79&gt;=INDEX('Static Data'!$E$3:$X$21,$BW92,13)+0,CI$80&gt;=INDEX('Static Data'!$E$3:$X$21,$BW92,14)+0,CI$81&gt;=INDEX('Static Data'!$E$3:$X$21,$BW92,15)+0,CI$82&gt;=INDEX('Static Data'!$E$3:$X$21,$BW92,16)+0,CI$83&gt;=INDEX('Static Data'!$E$3:$X$21,$BW92,17)+0,CI$84&gt;=INDEX('Static Data'!$E$3:$X$21,$BW92,18)+0,CI$85&gt;=INDEX('Static Data'!$E$3:$X$21,$BW92,19)+0,CI$86&gt;=INDEX('Static Data'!$E$3:$X$21,$BW92,20)+0)</f>
        <v>0</v>
      </c>
      <c r="CJ92" t="b">
        <f ca="1">AND($BV92,CJ$67&gt;=INDEX('Static Data'!$E$3:$X$21,$BW92,1)+0,CJ$68&gt;=INDEX('Static Data'!$E$3:$X$21,$BW92,2)+0,CJ$69&gt;=INDEX('Static Data'!$E$3:$X$21,$BW92,3)+0,CJ$70&gt;=INDEX('Static Data'!$E$3:$X$21,$BW92,4)+0,CJ$71&gt;=INDEX('Static Data'!$E$3:$X$21,$BW92,5)+0,CJ$72&gt;=INDEX('Static Data'!$E$3:$X$21,$BW92,6)+0,CJ$73&gt;=INDEX('Static Data'!$E$3:$X$21,$BW92,7)+0,CJ$74&gt;=INDEX('Static Data'!$E$3:$X$21,$BW92,8)+0,CJ$75&gt;=INDEX('Static Data'!$E$3:$X$21,$BW92,9)+0,CJ$76&gt;=INDEX('Static Data'!$E$3:$X$21,$BW92,10)+0,CJ$77&gt;=INDEX('Static Data'!$E$3:$X$21,$BW92,11)+0,CJ$78&gt;=INDEX('Static Data'!$E$3:$X$21,$BW92,12)+0,CJ$79&gt;=INDEX('Static Data'!$E$3:$X$21,$BW92,13)+0,CJ$80&gt;=INDEX('Static Data'!$E$3:$X$21,$BW92,14)+0,CJ$81&gt;=INDEX('Static Data'!$E$3:$X$21,$BW92,15)+0,CJ$82&gt;=INDEX('Static Data'!$E$3:$X$21,$BW92,16)+0,CJ$83&gt;=INDEX('Static Data'!$E$3:$X$21,$BW92,17)+0,CJ$84&gt;=INDEX('Static Data'!$E$3:$X$21,$BW92,18)+0,CJ$85&gt;=INDEX('Static Data'!$E$3:$X$21,$BW92,19)+0,CJ$86&gt;=INDEX('Static Data'!$E$3:$X$21,$BW92,20)+0)</f>
        <v>0</v>
      </c>
      <c r="CK92" t="b">
        <f ca="1">AND($BV92,CK$67&gt;=INDEX('Static Data'!$E$3:$X$21,$BW92,1)+0,CK$68&gt;=INDEX('Static Data'!$E$3:$X$21,$BW92,2)+0,CK$69&gt;=INDEX('Static Data'!$E$3:$X$21,$BW92,3)+0,CK$70&gt;=INDEX('Static Data'!$E$3:$X$21,$BW92,4)+0,CK$71&gt;=INDEX('Static Data'!$E$3:$X$21,$BW92,5)+0,CK$72&gt;=INDEX('Static Data'!$E$3:$X$21,$BW92,6)+0,CK$73&gt;=INDEX('Static Data'!$E$3:$X$21,$BW92,7)+0,CK$74&gt;=INDEX('Static Data'!$E$3:$X$21,$BW92,8)+0,CK$75&gt;=INDEX('Static Data'!$E$3:$X$21,$BW92,9)+0,CK$76&gt;=INDEX('Static Data'!$E$3:$X$21,$BW92,10)+0,CK$77&gt;=INDEX('Static Data'!$E$3:$X$21,$BW92,11)+0,CK$78&gt;=INDEX('Static Data'!$E$3:$X$21,$BW92,12)+0,CK$79&gt;=INDEX('Static Data'!$E$3:$X$21,$BW92,13)+0,CK$80&gt;=INDEX('Static Data'!$E$3:$X$21,$BW92,14)+0,CK$81&gt;=INDEX('Static Data'!$E$3:$X$21,$BW92,15)+0,CK$82&gt;=INDEX('Static Data'!$E$3:$X$21,$BW92,16)+0,CK$83&gt;=INDEX('Static Data'!$E$3:$X$21,$BW92,17)+0,CK$84&gt;=INDEX('Static Data'!$E$3:$X$21,$BW92,18)+0,CK$85&gt;=INDEX('Static Data'!$E$3:$X$21,$BW92,19)+0,CK$86&gt;=INDEX('Static Data'!$E$3:$X$21,$BW92,20)+0)</f>
        <v>0</v>
      </c>
      <c r="CL92" t="b">
        <f ca="1">AND($BV92,CL$67&gt;=INDEX('Static Data'!$E$3:$X$21,$BW92,1)+0,CL$68&gt;=INDEX('Static Data'!$E$3:$X$21,$BW92,2)+0,CL$69&gt;=INDEX('Static Data'!$E$3:$X$21,$BW92,3)+0,CL$70&gt;=INDEX('Static Data'!$E$3:$X$21,$BW92,4)+0,CL$71&gt;=INDEX('Static Data'!$E$3:$X$21,$BW92,5)+0,CL$72&gt;=INDEX('Static Data'!$E$3:$X$21,$BW92,6)+0,CL$73&gt;=INDEX('Static Data'!$E$3:$X$21,$BW92,7)+0,CL$74&gt;=INDEX('Static Data'!$E$3:$X$21,$BW92,8)+0,CL$75&gt;=INDEX('Static Data'!$E$3:$X$21,$BW92,9)+0,CL$76&gt;=INDEX('Static Data'!$E$3:$X$21,$BW92,10)+0,CL$77&gt;=INDEX('Static Data'!$E$3:$X$21,$BW92,11)+0,CL$78&gt;=INDEX('Static Data'!$E$3:$X$21,$BW92,12)+0,CL$79&gt;=INDEX('Static Data'!$E$3:$X$21,$BW92,13)+0,CL$80&gt;=INDEX('Static Data'!$E$3:$X$21,$BW92,14)+0,CL$81&gt;=INDEX('Static Data'!$E$3:$X$21,$BW92,15)+0,CL$82&gt;=INDEX('Static Data'!$E$3:$X$21,$BW92,16)+0,CL$83&gt;=INDEX('Static Data'!$E$3:$X$21,$BW92,17)+0,CL$84&gt;=INDEX('Static Data'!$E$3:$X$21,$BW92,18)+0,CL$85&gt;=INDEX('Static Data'!$E$3:$X$21,$BW92,19)+0,CL$86&gt;=INDEX('Static Data'!$E$3:$X$21,$BW92,20)+0)</f>
        <v>0</v>
      </c>
      <c r="CM92" t="b">
        <f ca="1">AND($BV92,CM$67&gt;=INDEX('Static Data'!$E$3:$X$21,$BW92,1)+0,CM$68&gt;=INDEX('Static Data'!$E$3:$X$21,$BW92,2)+0,CM$69&gt;=INDEX('Static Data'!$E$3:$X$21,$BW92,3)+0,CM$70&gt;=INDEX('Static Data'!$E$3:$X$21,$BW92,4)+0,CM$71&gt;=INDEX('Static Data'!$E$3:$X$21,$BW92,5)+0,CM$72&gt;=INDEX('Static Data'!$E$3:$X$21,$BW92,6)+0,CM$73&gt;=INDEX('Static Data'!$E$3:$X$21,$BW92,7)+0,CM$74&gt;=INDEX('Static Data'!$E$3:$X$21,$BW92,8)+0,CM$75&gt;=INDEX('Static Data'!$E$3:$X$21,$BW92,9)+0,CM$76&gt;=INDEX('Static Data'!$E$3:$X$21,$BW92,10)+0,CM$77&gt;=INDEX('Static Data'!$E$3:$X$21,$BW92,11)+0,CM$78&gt;=INDEX('Static Data'!$E$3:$X$21,$BW92,12)+0,CM$79&gt;=INDEX('Static Data'!$E$3:$X$21,$BW92,13)+0,CM$80&gt;=INDEX('Static Data'!$E$3:$X$21,$BW92,14)+0,CM$81&gt;=INDEX('Static Data'!$E$3:$X$21,$BW92,15)+0,CM$82&gt;=INDEX('Static Data'!$E$3:$X$21,$BW92,16)+0,CM$83&gt;=INDEX('Static Data'!$E$3:$X$21,$BW92,17)+0,CM$84&gt;=INDEX('Static Data'!$E$3:$X$21,$BW92,18)+0,CM$85&gt;=INDEX('Static Data'!$E$3:$X$21,$BW92,19)+0,CM$86&gt;=INDEX('Static Data'!$E$3:$X$21,$BW92,20)+0)</f>
        <v>0</v>
      </c>
      <c r="CN92" t="b">
        <f ca="1">AND($BV92,CN$67&gt;=INDEX('Static Data'!$E$3:$X$21,$BW92,1)+0,CN$68&gt;=INDEX('Static Data'!$E$3:$X$21,$BW92,2)+0,CN$69&gt;=INDEX('Static Data'!$E$3:$X$21,$BW92,3)+0,CN$70&gt;=INDEX('Static Data'!$E$3:$X$21,$BW92,4)+0,CN$71&gt;=INDEX('Static Data'!$E$3:$X$21,$BW92,5)+0,CN$72&gt;=INDEX('Static Data'!$E$3:$X$21,$BW92,6)+0,CN$73&gt;=INDEX('Static Data'!$E$3:$X$21,$BW92,7)+0,CN$74&gt;=INDEX('Static Data'!$E$3:$X$21,$BW92,8)+0,CN$75&gt;=INDEX('Static Data'!$E$3:$X$21,$BW92,9)+0,CN$76&gt;=INDEX('Static Data'!$E$3:$X$21,$BW92,10)+0,CN$77&gt;=INDEX('Static Data'!$E$3:$X$21,$BW92,11)+0,CN$78&gt;=INDEX('Static Data'!$E$3:$X$21,$BW92,12)+0,CN$79&gt;=INDEX('Static Data'!$E$3:$X$21,$BW92,13)+0,CN$80&gt;=INDEX('Static Data'!$E$3:$X$21,$BW92,14)+0,CN$81&gt;=INDEX('Static Data'!$E$3:$X$21,$BW92,15)+0,CN$82&gt;=INDEX('Static Data'!$E$3:$X$21,$BW92,16)+0,CN$83&gt;=INDEX('Static Data'!$E$3:$X$21,$BW92,17)+0,CN$84&gt;=INDEX('Static Data'!$E$3:$X$21,$BW92,18)+0,CN$85&gt;=INDEX('Static Data'!$E$3:$X$21,$BW92,19)+0,CN$86&gt;=INDEX('Static Data'!$E$3:$X$21,$BW92,20)+0)</f>
        <v>0</v>
      </c>
      <c r="CO92" t="b">
        <f ca="1">AND($BV92,CO$67&gt;=INDEX('Static Data'!$E$3:$X$21,$BW92,1)+0,CO$68&gt;=INDEX('Static Data'!$E$3:$X$21,$BW92,2)+0,CO$69&gt;=INDEX('Static Data'!$E$3:$X$21,$BW92,3)+0,CO$70&gt;=INDEX('Static Data'!$E$3:$X$21,$BW92,4)+0,CO$71&gt;=INDEX('Static Data'!$E$3:$X$21,$BW92,5)+0,CO$72&gt;=INDEX('Static Data'!$E$3:$X$21,$BW92,6)+0,CO$73&gt;=INDEX('Static Data'!$E$3:$X$21,$BW92,7)+0,CO$74&gt;=INDEX('Static Data'!$E$3:$X$21,$BW92,8)+0,CO$75&gt;=INDEX('Static Data'!$E$3:$X$21,$BW92,9)+0,CO$76&gt;=INDEX('Static Data'!$E$3:$X$21,$BW92,10)+0,CO$77&gt;=INDEX('Static Data'!$E$3:$X$21,$BW92,11)+0,CO$78&gt;=INDEX('Static Data'!$E$3:$X$21,$BW92,12)+0,CO$79&gt;=INDEX('Static Data'!$E$3:$X$21,$BW92,13)+0,CO$80&gt;=INDEX('Static Data'!$E$3:$X$21,$BW92,14)+0,CO$81&gt;=INDEX('Static Data'!$E$3:$X$21,$BW92,15)+0,CO$82&gt;=INDEX('Static Data'!$E$3:$X$21,$BW92,16)+0,CO$83&gt;=INDEX('Static Data'!$E$3:$X$21,$BW92,17)+0,CO$84&gt;=INDEX('Static Data'!$E$3:$X$21,$BW92,18)+0,CO$85&gt;=INDEX('Static Data'!$E$3:$X$21,$BW92,19)+0,CO$86&gt;=INDEX('Static Data'!$E$3:$X$21,$BW92,20)+0)</f>
        <v>0</v>
      </c>
      <c r="CP92" t="b">
        <f ca="1">AND($BV92,CP$67&gt;=INDEX('Static Data'!$E$3:$X$21,$BW92,1)+0,CP$68&gt;=INDEX('Static Data'!$E$3:$X$21,$BW92,2)+0,CP$69&gt;=INDEX('Static Data'!$E$3:$X$21,$BW92,3)+0,CP$70&gt;=INDEX('Static Data'!$E$3:$X$21,$BW92,4)+0,CP$71&gt;=INDEX('Static Data'!$E$3:$X$21,$BW92,5)+0,CP$72&gt;=INDEX('Static Data'!$E$3:$X$21,$BW92,6)+0,CP$73&gt;=INDEX('Static Data'!$E$3:$X$21,$BW92,7)+0,CP$74&gt;=INDEX('Static Data'!$E$3:$X$21,$BW92,8)+0,CP$75&gt;=INDEX('Static Data'!$E$3:$X$21,$BW92,9)+0,CP$76&gt;=INDEX('Static Data'!$E$3:$X$21,$BW92,10)+0,CP$77&gt;=INDEX('Static Data'!$E$3:$X$21,$BW92,11)+0,CP$78&gt;=INDEX('Static Data'!$E$3:$X$21,$BW92,12)+0,CP$79&gt;=INDEX('Static Data'!$E$3:$X$21,$BW92,13)+0,CP$80&gt;=INDEX('Static Data'!$E$3:$X$21,$BW92,14)+0,CP$81&gt;=INDEX('Static Data'!$E$3:$X$21,$BW92,15)+0,CP$82&gt;=INDEX('Static Data'!$E$3:$X$21,$BW92,16)+0,CP$83&gt;=INDEX('Static Data'!$E$3:$X$21,$BW92,17)+0,CP$84&gt;=INDEX('Static Data'!$E$3:$X$21,$BW92,18)+0,CP$85&gt;=INDEX('Static Data'!$E$3:$X$21,$BW92,19)+0,CP$86&gt;=INDEX('Static Data'!$E$3:$X$21,$BW92,20)+0)</f>
        <v>0</v>
      </c>
      <c r="CQ92" t="b">
        <f ca="1">AND($BV92,CQ$67&gt;=INDEX('Static Data'!$E$3:$X$21,$BW92,1)+0,CQ$68&gt;=INDEX('Static Data'!$E$3:$X$21,$BW92,2)+0,CQ$69&gt;=INDEX('Static Data'!$E$3:$X$21,$BW92,3)+0,CQ$70&gt;=INDEX('Static Data'!$E$3:$X$21,$BW92,4)+0,CQ$71&gt;=INDEX('Static Data'!$E$3:$X$21,$BW92,5)+0,CQ$72&gt;=INDEX('Static Data'!$E$3:$X$21,$BW92,6)+0,CQ$73&gt;=INDEX('Static Data'!$E$3:$X$21,$BW92,7)+0,CQ$74&gt;=INDEX('Static Data'!$E$3:$X$21,$BW92,8)+0,CQ$75&gt;=INDEX('Static Data'!$E$3:$X$21,$BW92,9)+0,CQ$76&gt;=INDEX('Static Data'!$E$3:$X$21,$BW92,10)+0,CQ$77&gt;=INDEX('Static Data'!$E$3:$X$21,$BW92,11)+0,CQ$78&gt;=INDEX('Static Data'!$E$3:$X$21,$BW92,12)+0,CQ$79&gt;=INDEX('Static Data'!$E$3:$X$21,$BW92,13)+0,CQ$80&gt;=INDEX('Static Data'!$E$3:$X$21,$BW92,14)+0,CQ$81&gt;=INDEX('Static Data'!$E$3:$X$21,$BW92,15)+0,CQ$82&gt;=INDEX('Static Data'!$E$3:$X$21,$BW92,16)+0,CQ$83&gt;=INDEX('Static Data'!$E$3:$X$21,$BW92,17)+0,CQ$84&gt;=INDEX('Static Data'!$E$3:$X$21,$BW92,18)+0,CQ$85&gt;=INDEX('Static Data'!$E$3:$X$21,$BW92,19)+0,CQ$86&gt;=INDEX('Static Data'!$E$3:$X$21,$BW92,20)+0)</f>
        <v>0</v>
      </c>
      <c r="CR92" t="b">
        <f ca="1">AND($BV92,CR$67&gt;=INDEX('Static Data'!$E$3:$X$21,$BW92,1)+0,CR$68&gt;=INDEX('Static Data'!$E$3:$X$21,$BW92,2)+0,CR$69&gt;=INDEX('Static Data'!$E$3:$X$21,$BW92,3)+0,CR$70&gt;=INDEX('Static Data'!$E$3:$X$21,$BW92,4)+0,CR$71&gt;=INDEX('Static Data'!$E$3:$X$21,$BW92,5)+0,CR$72&gt;=INDEX('Static Data'!$E$3:$X$21,$BW92,6)+0,CR$73&gt;=INDEX('Static Data'!$E$3:$X$21,$BW92,7)+0,CR$74&gt;=INDEX('Static Data'!$E$3:$X$21,$BW92,8)+0,CR$75&gt;=INDEX('Static Data'!$E$3:$X$21,$BW92,9)+0,CR$76&gt;=INDEX('Static Data'!$E$3:$X$21,$BW92,10)+0,CR$77&gt;=INDEX('Static Data'!$E$3:$X$21,$BW92,11)+0,CR$78&gt;=INDEX('Static Data'!$E$3:$X$21,$BW92,12)+0,CR$79&gt;=INDEX('Static Data'!$E$3:$X$21,$BW92,13)+0,CR$80&gt;=INDEX('Static Data'!$E$3:$X$21,$BW92,14)+0,CR$81&gt;=INDEX('Static Data'!$E$3:$X$21,$BW92,15)+0,CR$82&gt;=INDEX('Static Data'!$E$3:$X$21,$BW92,16)+0,CR$83&gt;=INDEX('Static Data'!$E$3:$X$21,$BW92,17)+0,CR$84&gt;=INDEX('Static Data'!$E$3:$X$21,$BW92,18)+0,CR$85&gt;=INDEX('Static Data'!$E$3:$X$21,$BW92,19)+0,CR$86&gt;=INDEX('Static Data'!$E$3:$X$21,$BW92,20)+0)</f>
        <v>0</v>
      </c>
      <c r="CS92" t="b">
        <f ca="1">AND($BV92,CS$67&gt;=INDEX('Static Data'!$E$3:$X$21,$BW92,1)+0,CS$68&gt;=INDEX('Static Data'!$E$3:$X$21,$BW92,2)+0,CS$69&gt;=INDEX('Static Data'!$E$3:$X$21,$BW92,3)+0,CS$70&gt;=INDEX('Static Data'!$E$3:$X$21,$BW92,4)+0,CS$71&gt;=INDEX('Static Data'!$E$3:$X$21,$BW92,5)+0,CS$72&gt;=INDEX('Static Data'!$E$3:$X$21,$BW92,6)+0,CS$73&gt;=INDEX('Static Data'!$E$3:$X$21,$BW92,7)+0,CS$74&gt;=INDEX('Static Data'!$E$3:$X$21,$BW92,8)+0,CS$75&gt;=INDEX('Static Data'!$E$3:$X$21,$BW92,9)+0,CS$76&gt;=INDEX('Static Data'!$E$3:$X$21,$BW92,10)+0,CS$77&gt;=INDEX('Static Data'!$E$3:$X$21,$BW92,11)+0,CS$78&gt;=INDEX('Static Data'!$E$3:$X$21,$BW92,12)+0,CS$79&gt;=INDEX('Static Data'!$E$3:$X$21,$BW92,13)+0,CS$80&gt;=INDEX('Static Data'!$E$3:$X$21,$BW92,14)+0,CS$81&gt;=INDEX('Static Data'!$E$3:$X$21,$BW92,15)+0,CS$82&gt;=INDEX('Static Data'!$E$3:$X$21,$BW92,16)+0,CS$83&gt;=INDEX('Static Data'!$E$3:$X$21,$BW92,17)+0,CS$84&gt;=INDEX('Static Data'!$E$3:$X$21,$BW92,18)+0,CS$85&gt;=INDEX('Static Data'!$E$3:$X$21,$BW92,19)+0,CS$86&gt;=INDEX('Static Data'!$E$3:$X$21,$BW92,20)+0)</f>
        <v>0</v>
      </c>
      <c r="CT92" t="b">
        <f ca="1">AND($BV92,CT$67&gt;=INDEX('Static Data'!$E$3:$X$21,$BW92,1)+0,CT$68&gt;=INDEX('Static Data'!$E$3:$X$21,$BW92,2)+0,CT$69&gt;=INDEX('Static Data'!$E$3:$X$21,$BW92,3)+0,CT$70&gt;=INDEX('Static Data'!$E$3:$X$21,$BW92,4)+0,CT$71&gt;=INDEX('Static Data'!$E$3:$X$21,$BW92,5)+0,CT$72&gt;=INDEX('Static Data'!$E$3:$X$21,$BW92,6)+0,CT$73&gt;=INDEX('Static Data'!$E$3:$X$21,$BW92,7)+0,CT$74&gt;=INDEX('Static Data'!$E$3:$X$21,$BW92,8)+0,CT$75&gt;=INDEX('Static Data'!$E$3:$X$21,$BW92,9)+0,CT$76&gt;=INDEX('Static Data'!$E$3:$X$21,$BW92,10)+0,CT$77&gt;=INDEX('Static Data'!$E$3:$X$21,$BW92,11)+0,CT$78&gt;=INDEX('Static Data'!$E$3:$X$21,$BW92,12)+0,CT$79&gt;=INDEX('Static Data'!$E$3:$X$21,$BW92,13)+0,CT$80&gt;=INDEX('Static Data'!$E$3:$X$21,$BW92,14)+0,CT$81&gt;=INDEX('Static Data'!$E$3:$X$21,$BW92,15)+0,CT$82&gt;=INDEX('Static Data'!$E$3:$X$21,$BW92,16)+0,CT$83&gt;=INDEX('Static Data'!$E$3:$X$21,$BW92,17)+0,CT$84&gt;=INDEX('Static Data'!$E$3:$X$21,$BW92,18)+0,CT$85&gt;=INDEX('Static Data'!$E$3:$X$21,$BW92,19)+0,CT$86&gt;=INDEX('Static Data'!$E$3:$X$21,$BW92,20)+0)</f>
        <v>0</v>
      </c>
      <c r="CU92" t="b">
        <f ca="1">AND($BV92,CU$67&gt;=INDEX('Static Data'!$E$3:$X$21,$BW92,1)+0,CU$68&gt;=INDEX('Static Data'!$E$3:$X$21,$BW92,2)+0,CU$69&gt;=INDEX('Static Data'!$E$3:$X$21,$BW92,3)+0,CU$70&gt;=INDEX('Static Data'!$E$3:$X$21,$BW92,4)+0,CU$71&gt;=INDEX('Static Data'!$E$3:$X$21,$BW92,5)+0,CU$72&gt;=INDEX('Static Data'!$E$3:$X$21,$BW92,6)+0,CU$73&gt;=INDEX('Static Data'!$E$3:$X$21,$BW92,7)+0,CU$74&gt;=INDEX('Static Data'!$E$3:$X$21,$BW92,8)+0,CU$75&gt;=INDEX('Static Data'!$E$3:$X$21,$BW92,9)+0,CU$76&gt;=INDEX('Static Data'!$E$3:$X$21,$BW92,10)+0,CU$77&gt;=INDEX('Static Data'!$E$3:$X$21,$BW92,11)+0,CU$78&gt;=INDEX('Static Data'!$E$3:$X$21,$BW92,12)+0,CU$79&gt;=INDEX('Static Data'!$E$3:$X$21,$BW92,13)+0,CU$80&gt;=INDEX('Static Data'!$E$3:$X$21,$BW92,14)+0,CU$81&gt;=INDEX('Static Data'!$E$3:$X$21,$BW92,15)+0,CU$82&gt;=INDEX('Static Data'!$E$3:$X$21,$BW92,16)+0,CU$83&gt;=INDEX('Static Data'!$E$3:$X$21,$BW92,17)+0,CU$84&gt;=INDEX('Static Data'!$E$3:$X$21,$BW92,18)+0,CU$85&gt;=INDEX('Static Data'!$E$3:$X$21,$BW92,19)+0,CU$86&gt;=INDEX('Static Data'!$E$3:$X$21,$BW92,20)+0)</f>
        <v>0</v>
      </c>
      <c r="CV92" t="b">
        <f ca="1">AND($BV92,CV$67&gt;=INDEX('Static Data'!$E$3:$X$21,$BW92,1)+0,CV$68&gt;=INDEX('Static Data'!$E$3:$X$21,$BW92,2)+0,CV$69&gt;=INDEX('Static Data'!$E$3:$X$21,$BW92,3)+0,CV$70&gt;=INDEX('Static Data'!$E$3:$X$21,$BW92,4)+0,CV$71&gt;=INDEX('Static Data'!$E$3:$X$21,$BW92,5)+0,CV$72&gt;=INDEX('Static Data'!$E$3:$X$21,$BW92,6)+0,CV$73&gt;=INDEX('Static Data'!$E$3:$X$21,$BW92,7)+0,CV$74&gt;=INDEX('Static Data'!$E$3:$X$21,$BW92,8)+0,CV$75&gt;=INDEX('Static Data'!$E$3:$X$21,$BW92,9)+0,CV$76&gt;=INDEX('Static Data'!$E$3:$X$21,$BW92,10)+0,CV$77&gt;=INDEX('Static Data'!$E$3:$X$21,$BW92,11)+0,CV$78&gt;=INDEX('Static Data'!$E$3:$X$21,$BW92,12)+0,CV$79&gt;=INDEX('Static Data'!$E$3:$X$21,$BW92,13)+0,CV$80&gt;=INDEX('Static Data'!$E$3:$X$21,$BW92,14)+0,CV$81&gt;=INDEX('Static Data'!$E$3:$X$21,$BW92,15)+0,CV$82&gt;=INDEX('Static Data'!$E$3:$X$21,$BW92,16)+0,CV$83&gt;=INDEX('Static Data'!$E$3:$X$21,$BW92,17)+0,CV$84&gt;=INDEX('Static Data'!$E$3:$X$21,$BW92,18)+0,CV$85&gt;=INDEX('Static Data'!$E$3:$X$21,$BW92,19)+0,CV$86&gt;=INDEX('Static Data'!$E$3:$X$21,$BW92,20)+0)</f>
        <v>0</v>
      </c>
      <c r="CW92" t="b">
        <f ca="1">AND($BV92,CW$67&gt;=INDEX('Static Data'!$E$3:$X$21,$BW92,1)+0,CW$68&gt;=INDEX('Static Data'!$E$3:$X$21,$BW92,2)+0,CW$69&gt;=INDEX('Static Data'!$E$3:$X$21,$BW92,3)+0,CW$70&gt;=INDEX('Static Data'!$E$3:$X$21,$BW92,4)+0,CW$71&gt;=INDEX('Static Data'!$E$3:$X$21,$BW92,5)+0,CW$72&gt;=INDEX('Static Data'!$E$3:$X$21,$BW92,6)+0,CW$73&gt;=INDEX('Static Data'!$E$3:$X$21,$BW92,7)+0,CW$74&gt;=INDEX('Static Data'!$E$3:$X$21,$BW92,8)+0,CW$75&gt;=INDEX('Static Data'!$E$3:$X$21,$BW92,9)+0,CW$76&gt;=INDEX('Static Data'!$E$3:$X$21,$BW92,10)+0,CW$77&gt;=INDEX('Static Data'!$E$3:$X$21,$BW92,11)+0,CW$78&gt;=INDEX('Static Data'!$E$3:$X$21,$BW92,12)+0,CW$79&gt;=INDEX('Static Data'!$E$3:$X$21,$BW92,13)+0,CW$80&gt;=INDEX('Static Data'!$E$3:$X$21,$BW92,14)+0,CW$81&gt;=INDEX('Static Data'!$E$3:$X$21,$BW92,15)+0,CW$82&gt;=INDEX('Static Data'!$E$3:$X$21,$BW92,16)+0,CW$83&gt;=INDEX('Static Data'!$E$3:$X$21,$BW92,17)+0,CW$84&gt;=INDEX('Static Data'!$E$3:$X$21,$BW92,18)+0,CW$85&gt;=INDEX('Static Data'!$E$3:$X$21,$BW92,19)+0,CW$86&gt;=INDEX('Static Data'!$E$3:$X$21,$BW92,20)+0)</f>
        <v>0</v>
      </c>
      <c r="CX92" t="b">
        <f ca="1">AND($BV92,CX$67&gt;=INDEX('Static Data'!$E$3:$X$21,$BW92,1)+0,CX$68&gt;=INDEX('Static Data'!$E$3:$X$21,$BW92,2)+0,CX$69&gt;=INDEX('Static Data'!$E$3:$X$21,$BW92,3)+0,CX$70&gt;=INDEX('Static Data'!$E$3:$X$21,$BW92,4)+0,CX$71&gt;=INDEX('Static Data'!$E$3:$X$21,$BW92,5)+0,CX$72&gt;=INDEX('Static Data'!$E$3:$X$21,$BW92,6)+0,CX$73&gt;=INDEX('Static Data'!$E$3:$X$21,$BW92,7)+0,CX$74&gt;=INDEX('Static Data'!$E$3:$X$21,$BW92,8)+0,CX$75&gt;=INDEX('Static Data'!$E$3:$X$21,$BW92,9)+0,CX$76&gt;=INDEX('Static Data'!$E$3:$X$21,$BW92,10)+0,CX$77&gt;=INDEX('Static Data'!$E$3:$X$21,$BW92,11)+0,CX$78&gt;=INDEX('Static Data'!$E$3:$X$21,$BW92,12)+0,CX$79&gt;=INDEX('Static Data'!$E$3:$X$21,$BW92,13)+0,CX$80&gt;=INDEX('Static Data'!$E$3:$X$21,$BW92,14)+0,CX$81&gt;=INDEX('Static Data'!$E$3:$X$21,$BW92,15)+0,CX$82&gt;=INDEX('Static Data'!$E$3:$X$21,$BW92,16)+0,CX$83&gt;=INDEX('Static Data'!$E$3:$X$21,$BW92,17)+0,CX$84&gt;=INDEX('Static Data'!$E$3:$X$21,$BW92,18)+0,CX$85&gt;=INDEX('Static Data'!$E$3:$X$21,$BW92,19)+0,CX$86&gt;=INDEX('Static Data'!$E$3:$X$21,$BW92,20)+0)</f>
        <v>0</v>
      </c>
      <c r="CY92" t="b">
        <f ca="1">AND($BV92,CY$67&gt;=INDEX('Static Data'!$E$3:$X$21,$BW92,1)+0,CY$68&gt;=INDEX('Static Data'!$E$3:$X$21,$BW92,2)+0,CY$69&gt;=INDEX('Static Data'!$E$3:$X$21,$BW92,3)+0,CY$70&gt;=INDEX('Static Data'!$E$3:$X$21,$BW92,4)+0,CY$71&gt;=INDEX('Static Data'!$E$3:$X$21,$BW92,5)+0,CY$72&gt;=INDEX('Static Data'!$E$3:$X$21,$BW92,6)+0,CY$73&gt;=INDEX('Static Data'!$E$3:$X$21,$BW92,7)+0,CY$74&gt;=INDEX('Static Data'!$E$3:$X$21,$BW92,8)+0,CY$75&gt;=INDEX('Static Data'!$E$3:$X$21,$BW92,9)+0,CY$76&gt;=INDEX('Static Data'!$E$3:$X$21,$BW92,10)+0,CY$77&gt;=INDEX('Static Data'!$E$3:$X$21,$BW92,11)+0,CY$78&gt;=INDEX('Static Data'!$E$3:$X$21,$BW92,12)+0,CY$79&gt;=INDEX('Static Data'!$E$3:$X$21,$BW92,13)+0,CY$80&gt;=INDEX('Static Data'!$E$3:$X$21,$BW92,14)+0,CY$81&gt;=INDEX('Static Data'!$E$3:$X$21,$BW92,15)+0,CY$82&gt;=INDEX('Static Data'!$E$3:$X$21,$BW92,16)+0,CY$83&gt;=INDEX('Static Data'!$E$3:$X$21,$BW92,17)+0,CY$84&gt;=INDEX('Static Data'!$E$3:$X$21,$BW92,18)+0,CY$85&gt;=INDEX('Static Data'!$E$3:$X$21,$BW92,19)+0,CY$86&gt;=INDEX('Static Data'!$E$3:$X$21,$BW92,20)+0)</f>
        <v>0</v>
      </c>
      <c r="CZ92" t="b">
        <f ca="1">AND($BV92,CZ$67&gt;=INDEX('Static Data'!$E$3:$X$21,$BW92,1)+0,CZ$68&gt;=INDEX('Static Data'!$E$3:$X$21,$BW92,2)+0,CZ$69&gt;=INDEX('Static Data'!$E$3:$X$21,$BW92,3)+0,CZ$70&gt;=INDEX('Static Data'!$E$3:$X$21,$BW92,4)+0,CZ$71&gt;=INDEX('Static Data'!$E$3:$X$21,$BW92,5)+0,CZ$72&gt;=INDEX('Static Data'!$E$3:$X$21,$BW92,6)+0,CZ$73&gt;=INDEX('Static Data'!$E$3:$X$21,$BW92,7)+0,CZ$74&gt;=INDEX('Static Data'!$E$3:$X$21,$BW92,8)+0,CZ$75&gt;=INDEX('Static Data'!$E$3:$X$21,$BW92,9)+0,CZ$76&gt;=INDEX('Static Data'!$E$3:$X$21,$BW92,10)+0,CZ$77&gt;=INDEX('Static Data'!$E$3:$X$21,$BW92,11)+0,CZ$78&gt;=INDEX('Static Data'!$E$3:$X$21,$BW92,12)+0,CZ$79&gt;=INDEX('Static Data'!$E$3:$X$21,$BW92,13)+0,CZ$80&gt;=INDEX('Static Data'!$E$3:$X$21,$BW92,14)+0,CZ$81&gt;=INDEX('Static Data'!$E$3:$X$21,$BW92,15)+0,CZ$82&gt;=INDEX('Static Data'!$E$3:$X$21,$BW92,16)+0,CZ$83&gt;=INDEX('Static Data'!$E$3:$X$21,$BW92,17)+0,CZ$84&gt;=INDEX('Static Data'!$E$3:$X$21,$BW92,18)+0,CZ$85&gt;=INDEX('Static Data'!$E$3:$X$21,$BW92,19)+0,CZ$86&gt;=INDEX('Static Data'!$E$3:$X$21,$BW92,20)+0)</f>
        <v>0</v>
      </c>
      <c r="DA92" t="b">
        <f ca="1">AND($BV92,DA$67&gt;=INDEX('Static Data'!$E$3:$X$21,$BW92,1)+0,DA$68&gt;=INDEX('Static Data'!$E$3:$X$21,$BW92,2)+0,DA$69&gt;=INDEX('Static Data'!$E$3:$X$21,$BW92,3)+0,DA$70&gt;=INDEX('Static Data'!$E$3:$X$21,$BW92,4)+0,DA$71&gt;=INDEX('Static Data'!$E$3:$X$21,$BW92,5)+0,DA$72&gt;=INDEX('Static Data'!$E$3:$X$21,$BW92,6)+0,DA$73&gt;=INDEX('Static Data'!$E$3:$X$21,$BW92,7)+0,DA$74&gt;=INDEX('Static Data'!$E$3:$X$21,$BW92,8)+0,DA$75&gt;=INDEX('Static Data'!$E$3:$X$21,$BW92,9)+0,DA$76&gt;=INDEX('Static Data'!$E$3:$X$21,$BW92,10)+0,DA$77&gt;=INDEX('Static Data'!$E$3:$X$21,$BW92,11)+0,DA$78&gt;=INDEX('Static Data'!$E$3:$X$21,$BW92,12)+0,DA$79&gt;=INDEX('Static Data'!$E$3:$X$21,$BW92,13)+0,DA$80&gt;=INDEX('Static Data'!$E$3:$X$21,$BW92,14)+0,DA$81&gt;=INDEX('Static Data'!$E$3:$X$21,$BW92,15)+0,DA$82&gt;=INDEX('Static Data'!$E$3:$X$21,$BW92,16)+0,DA$83&gt;=INDEX('Static Data'!$E$3:$X$21,$BW92,17)+0,DA$84&gt;=INDEX('Static Data'!$E$3:$X$21,$BW92,18)+0,DA$85&gt;=INDEX('Static Data'!$E$3:$X$21,$BW92,19)+0,DA$86&gt;=INDEX('Static Data'!$E$3:$X$21,$BW92,20)+0)</f>
        <v>0</v>
      </c>
      <c r="DB92" t="b">
        <f ca="1">AND($BV92,DB$67&gt;=INDEX('Static Data'!$E$3:$X$21,$BW92,1)+0,DB$68&gt;=INDEX('Static Data'!$E$3:$X$21,$BW92,2)+0,DB$69&gt;=INDEX('Static Data'!$E$3:$X$21,$BW92,3)+0,DB$70&gt;=INDEX('Static Data'!$E$3:$X$21,$BW92,4)+0,DB$71&gt;=INDEX('Static Data'!$E$3:$X$21,$BW92,5)+0,DB$72&gt;=INDEX('Static Data'!$E$3:$X$21,$BW92,6)+0,DB$73&gt;=INDEX('Static Data'!$E$3:$X$21,$BW92,7)+0,DB$74&gt;=INDEX('Static Data'!$E$3:$X$21,$BW92,8)+0,DB$75&gt;=INDEX('Static Data'!$E$3:$X$21,$BW92,9)+0,DB$76&gt;=INDEX('Static Data'!$E$3:$X$21,$BW92,10)+0,DB$77&gt;=INDEX('Static Data'!$E$3:$X$21,$BW92,11)+0,DB$78&gt;=INDEX('Static Data'!$E$3:$X$21,$BW92,12)+0,DB$79&gt;=INDEX('Static Data'!$E$3:$X$21,$BW92,13)+0,DB$80&gt;=INDEX('Static Data'!$E$3:$X$21,$BW92,14)+0,DB$81&gt;=INDEX('Static Data'!$E$3:$X$21,$BW92,15)+0,DB$82&gt;=INDEX('Static Data'!$E$3:$X$21,$BW92,16)+0,DB$83&gt;=INDEX('Static Data'!$E$3:$X$21,$BW92,17)+0,DB$84&gt;=INDEX('Static Data'!$E$3:$X$21,$BW92,18)+0,DB$85&gt;=INDEX('Static Data'!$E$3:$X$21,$BW92,19)+0,DB$86&gt;=INDEX('Static Data'!$E$3:$X$21,$BW92,20)+0)</f>
        <v>0</v>
      </c>
      <c r="DC92" t="b">
        <f ca="1">AND($BV92,DC$67&gt;=INDEX('Static Data'!$E$3:$X$21,$BW92,1)+0,DC$68&gt;=INDEX('Static Data'!$E$3:$X$21,$BW92,2)+0,DC$69&gt;=INDEX('Static Data'!$E$3:$X$21,$BW92,3)+0,DC$70&gt;=INDEX('Static Data'!$E$3:$X$21,$BW92,4)+0,DC$71&gt;=INDEX('Static Data'!$E$3:$X$21,$BW92,5)+0,DC$72&gt;=INDEX('Static Data'!$E$3:$X$21,$BW92,6)+0,DC$73&gt;=INDEX('Static Data'!$E$3:$X$21,$BW92,7)+0,DC$74&gt;=INDEX('Static Data'!$E$3:$X$21,$BW92,8)+0,DC$75&gt;=INDEX('Static Data'!$E$3:$X$21,$BW92,9)+0,DC$76&gt;=INDEX('Static Data'!$E$3:$X$21,$BW92,10)+0,DC$77&gt;=INDEX('Static Data'!$E$3:$X$21,$BW92,11)+0,DC$78&gt;=INDEX('Static Data'!$E$3:$X$21,$BW92,12)+0,DC$79&gt;=INDEX('Static Data'!$E$3:$X$21,$BW92,13)+0,DC$80&gt;=INDEX('Static Data'!$E$3:$X$21,$BW92,14)+0,DC$81&gt;=INDEX('Static Data'!$E$3:$X$21,$BW92,15)+0,DC$82&gt;=INDEX('Static Data'!$E$3:$X$21,$BW92,16)+0,DC$83&gt;=INDEX('Static Data'!$E$3:$X$21,$BW92,17)+0,DC$84&gt;=INDEX('Static Data'!$E$3:$X$21,$BW92,18)+0,DC$85&gt;=INDEX('Static Data'!$E$3:$X$21,$BW92,19)+0,DC$86&gt;=INDEX('Static Data'!$E$3:$X$21,$BW92,20)+0)</f>
        <v>0</v>
      </c>
      <c r="DD92" t="b">
        <f ca="1">AND($BV92,DD$67&gt;=INDEX('Static Data'!$E$3:$X$21,$BW92,1)+0,DD$68&gt;=INDEX('Static Data'!$E$3:$X$21,$BW92,2)+0,DD$69&gt;=INDEX('Static Data'!$E$3:$X$21,$BW92,3)+0,DD$70&gt;=INDEX('Static Data'!$E$3:$X$21,$BW92,4)+0,DD$71&gt;=INDEX('Static Data'!$E$3:$X$21,$BW92,5)+0,DD$72&gt;=INDEX('Static Data'!$E$3:$X$21,$BW92,6)+0,DD$73&gt;=INDEX('Static Data'!$E$3:$X$21,$BW92,7)+0,DD$74&gt;=INDEX('Static Data'!$E$3:$X$21,$BW92,8)+0,DD$75&gt;=INDEX('Static Data'!$E$3:$X$21,$BW92,9)+0,DD$76&gt;=INDEX('Static Data'!$E$3:$X$21,$BW92,10)+0,DD$77&gt;=INDEX('Static Data'!$E$3:$X$21,$BW92,11)+0,DD$78&gt;=INDEX('Static Data'!$E$3:$X$21,$BW92,12)+0,DD$79&gt;=INDEX('Static Data'!$E$3:$X$21,$BW92,13)+0,DD$80&gt;=INDEX('Static Data'!$E$3:$X$21,$BW92,14)+0,DD$81&gt;=INDEX('Static Data'!$E$3:$X$21,$BW92,15)+0,DD$82&gt;=INDEX('Static Data'!$E$3:$X$21,$BW92,16)+0,DD$83&gt;=INDEX('Static Data'!$E$3:$X$21,$BW92,17)+0,DD$84&gt;=INDEX('Static Data'!$E$3:$X$21,$BW92,18)+0,DD$85&gt;=INDEX('Static Data'!$E$3:$X$21,$BW92,19)+0,DD$86&gt;=INDEX('Static Data'!$E$3:$X$21,$BW92,20)+0)</f>
        <v>0</v>
      </c>
      <c r="DE92" t="b">
        <f ca="1">AND($BV92,DE$67&gt;=INDEX('Static Data'!$E$3:$X$21,$BW92,1)+0,DE$68&gt;=INDEX('Static Data'!$E$3:$X$21,$BW92,2)+0,DE$69&gt;=INDEX('Static Data'!$E$3:$X$21,$BW92,3)+0,DE$70&gt;=INDEX('Static Data'!$E$3:$X$21,$BW92,4)+0,DE$71&gt;=INDEX('Static Data'!$E$3:$X$21,$BW92,5)+0,DE$72&gt;=INDEX('Static Data'!$E$3:$X$21,$BW92,6)+0,DE$73&gt;=INDEX('Static Data'!$E$3:$X$21,$BW92,7)+0,DE$74&gt;=INDEX('Static Data'!$E$3:$X$21,$BW92,8)+0,DE$75&gt;=INDEX('Static Data'!$E$3:$X$21,$BW92,9)+0,DE$76&gt;=INDEX('Static Data'!$E$3:$X$21,$BW92,10)+0,DE$77&gt;=INDEX('Static Data'!$E$3:$X$21,$BW92,11)+0,DE$78&gt;=INDEX('Static Data'!$E$3:$X$21,$BW92,12)+0,DE$79&gt;=INDEX('Static Data'!$E$3:$X$21,$BW92,13)+0,DE$80&gt;=INDEX('Static Data'!$E$3:$X$21,$BW92,14)+0,DE$81&gt;=INDEX('Static Data'!$E$3:$X$21,$BW92,15)+0,DE$82&gt;=INDEX('Static Data'!$E$3:$X$21,$BW92,16)+0,DE$83&gt;=INDEX('Static Data'!$E$3:$X$21,$BW92,17)+0,DE$84&gt;=INDEX('Static Data'!$E$3:$X$21,$BW92,18)+0,DE$85&gt;=INDEX('Static Data'!$E$3:$X$21,$BW92,19)+0,DE$86&gt;=INDEX('Static Data'!$E$3:$X$21,$BW92,20)+0)</f>
        <v>0</v>
      </c>
      <c r="DF92" t="b">
        <f ca="1">AND($BV92,DF$67&gt;=INDEX('Static Data'!$E$3:$X$21,$BW92,1)+0,DF$68&gt;=INDEX('Static Data'!$E$3:$X$21,$BW92,2)+0,DF$69&gt;=INDEX('Static Data'!$E$3:$X$21,$BW92,3)+0,DF$70&gt;=INDEX('Static Data'!$E$3:$X$21,$BW92,4)+0,DF$71&gt;=INDEX('Static Data'!$E$3:$X$21,$BW92,5)+0,DF$72&gt;=INDEX('Static Data'!$E$3:$X$21,$BW92,6)+0,DF$73&gt;=INDEX('Static Data'!$E$3:$X$21,$BW92,7)+0,DF$74&gt;=INDEX('Static Data'!$E$3:$X$21,$BW92,8)+0,DF$75&gt;=INDEX('Static Data'!$E$3:$X$21,$BW92,9)+0,DF$76&gt;=INDEX('Static Data'!$E$3:$X$21,$BW92,10)+0,DF$77&gt;=INDEX('Static Data'!$E$3:$X$21,$BW92,11)+0,DF$78&gt;=INDEX('Static Data'!$E$3:$X$21,$BW92,12)+0,DF$79&gt;=INDEX('Static Data'!$E$3:$X$21,$BW92,13)+0,DF$80&gt;=INDEX('Static Data'!$E$3:$X$21,$BW92,14)+0,DF$81&gt;=INDEX('Static Data'!$E$3:$X$21,$BW92,15)+0,DF$82&gt;=INDEX('Static Data'!$E$3:$X$21,$BW92,16)+0,DF$83&gt;=INDEX('Static Data'!$E$3:$X$21,$BW92,17)+0,DF$84&gt;=INDEX('Static Data'!$E$3:$X$21,$BW92,18)+0,DF$85&gt;=INDEX('Static Data'!$E$3:$X$21,$BW92,19)+0,DF$86&gt;=INDEX('Static Data'!$E$3:$X$21,$BW92,20)+0)</f>
        <v>0</v>
      </c>
      <c r="DG92" t="b">
        <f ca="1">AND($BV92,DG$67&gt;=INDEX('Static Data'!$E$3:$X$21,$BW92,1)+0,DG$68&gt;=INDEX('Static Data'!$E$3:$X$21,$BW92,2)+0,DG$69&gt;=INDEX('Static Data'!$E$3:$X$21,$BW92,3)+0,DG$70&gt;=INDEX('Static Data'!$E$3:$X$21,$BW92,4)+0,DG$71&gt;=INDEX('Static Data'!$E$3:$X$21,$BW92,5)+0,DG$72&gt;=INDEX('Static Data'!$E$3:$X$21,$BW92,6)+0,DG$73&gt;=INDEX('Static Data'!$E$3:$X$21,$BW92,7)+0,DG$74&gt;=INDEX('Static Data'!$E$3:$X$21,$BW92,8)+0,DG$75&gt;=INDEX('Static Data'!$E$3:$X$21,$BW92,9)+0,DG$76&gt;=INDEX('Static Data'!$E$3:$X$21,$BW92,10)+0,DG$77&gt;=INDEX('Static Data'!$E$3:$X$21,$BW92,11)+0,DG$78&gt;=INDEX('Static Data'!$E$3:$X$21,$BW92,12)+0,DG$79&gt;=INDEX('Static Data'!$E$3:$X$21,$BW92,13)+0,DG$80&gt;=INDEX('Static Data'!$E$3:$X$21,$BW92,14)+0,DG$81&gt;=INDEX('Static Data'!$E$3:$X$21,$BW92,15)+0,DG$82&gt;=INDEX('Static Data'!$E$3:$X$21,$BW92,16)+0,DG$83&gt;=INDEX('Static Data'!$E$3:$X$21,$BW92,17)+0,DG$84&gt;=INDEX('Static Data'!$E$3:$X$21,$BW92,18)+0,DG$85&gt;=INDEX('Static Data'!$E$3:$X$21,$BW92,19)+0,DG$86&gt;=INDEX('Static Data'!$E$3:$X$21,$BW92,20)+0)</f>
        <v>0</v>
      </c>
      <c r="DH92" t="b">
        <f ca="1">AND($BV92,DH$67&gt;=INDEX('Static Data'!$E$3:$X$21,$BW92,1)+0,DH$68&gt;=INDEX('Static Data'!$E$3:$X$21,$BW92,2)+0,DH$69&gt;=INDEX('Static Data'!$E$3:$X$21,$BW92,3)+0,DH$70&gt;=INDEX('Static Data'!$E$3:$X$21,$BW92,4)+0,DH$71&gt;=INDEX('Static Data'!$E$3:$X$21,$BW92,5)+0,DH$72&gt;=INDEX('Static Data'!$E$3:$X$21,$BW92,6)+0,DH$73&gt;=INDEX('Static Data'!$E$3:$X$21,$BW92,7)+0,DH$74&gt;=INDEX('Static Data'!$E$3:$X$21,$BW92,8)+0,DH$75&gt;=INDEX('Static Data'!$E$3:$X$21,$BW92,9)+0,DH$76&gt;=INDEX('Static Data'!$E$3:$X$21,$BW92,10)+0,DH$77&gt;=INDEX('Static Data'!$E$3:$X$21,$BW92,11)+0,DH$78&gt;=INDEX('Static Data'!$E$3:$X$21,$BW92,12)+0,DH$79&gt;=INDEX('Static Data'!$E$3:$X$21,$BW92,13)+0,DH$80&gt;=INDEX('Static Data'!$E$3:$X$21,$BW92,14)+0,DH$81&gt;=INDEX('Static Data'!$E$3:$X$21,$BW92,15)+0,DH$82&gt;=INDEX('Static Data'!$E$3:$X$21,$BW92,16)+0,DH$83&gt;=INDEX('Static Data'!$E$3:$X$21,$BW92,17)+0,DH$84&gt;=INDEX('Static Data'!$E$3:$X$21,$BW92,18)+0,DH$85&gt;=INDEX('Static Data'!$E$3:$X$21,$BW92,19)+0,DH$86&gt;=INDEX('Static Data'!$E$3:$X$21,$BW92,20)+0)</f>
        <v>0</v>
      </c>
      <c r="DI92" t="b">
        <f ca="1">AND($BV92,DI$67&gt;=INDEX('Static Data'!$E$3:$X$21,$BW92,1)+0,DI$68&gt;=INDEX('Static Data'!$E$3:$X$21,$BW92,2)+0,DI$69&gt;=INDEX('Static Data'!$E$3:$X$21,$BW92,3)+0,DI$70&gt;=INDEX('Static Data'!$E$3:$X$21,$BW92,4)+0,DI$71&gt;=INDEX('Static Data'!$E$3:$X$21,$BW92,5)+0,DI$72&gt;=INDEX('Static Data'!$E$3:$X$21,$BW92,6)+0,DI$73&gt;=INDEX('Static Data'!$E$3:$X$21,$BW92,7)+0,DI$74&gt;=INDEX('Static Data'!$E$3:$X$21,$BW92,8)+0,DI$75&gt;=INDEX('Static Data'!$E$3:$X$21,$BW92,9)+0,DI$76&gt;=INDEX('Static Data'!$E$3:$X$21,$BW92,10)+0,DI$77&gt;=INDEX('Static Data'!$E$3:$X$21,$BW92,11)+0,DI$78&gt;=INDEX('Static Data'!$E$3:$X$21,$BW92,12)+0,DI$79&gt;=INDEX('Static Data'!$E$3:$X$21,$BW92,13)+0,DI$80&gt;=INDEX('Static Data'!$E$3:$X$21,$BW92,14)+0,DI$81&gt;=INDEX('Static Data'!$E$3:$X$21,$BW92,15)+0,DI$82&gt;=INDEX('Static Data'!$E$3:$X$21,$BW92,16)+0,DI$83&gt;=INDEX('Static Data'!$E$3:$X$21,$BW92,17)+0,DI$84&gt;=INDEX('Static Data'!$E$3:$X$21,$BW92,18)+0,DI$85&gt;=INDEX('Static Data'!$E$3:$X$21,$BW92,19)+0,DI$86&gt;=INDEX('Static Data'!$E$3:$X$21,$BW92,20)+0)</f>
        <v>0</v>
      </c>
      <c r="DJ92" t="b">
        <f ca="1">AND($BV92,DJ$67&gt;=INDEX('Static Data'!$E$3:$X$21,$BW92,1)+0,DJ$68&gt;=INDEX('Static Data'!$E$3:$X$21,$BW92,2)+0,DJ$69&gt;=INDEX('Static Data'!$E$3:$X$21,$BW92,3)+0,DJ$70&gt;=INDEX('Static Data'!$E$3:$X$21,$BW92,4)+0,DJ$71&gt;=INDEX('Static Data'!$E$3:$X$21,$BW92,5)+0,DJ$72&gt;=INDEX('Static Data'!$E$3:$X$21,$BW92,6)+0,DJ$73&gt;=INDEX('Static Data'!$E$3:$X$21,$BW92,7)+0,DJ$74&gt;=INDEX('Static Data'!$E$3:$X$21,$BW92,8)+0,DJ$75&gt;=INDEX('Static Data'!$E$3:$X$21,$BW92,9)+0,DJ$76&gt;=INDEX('Static Data'!$E$3:$X$21,$BW92,10)+0,DJ$77&gt;=INDEX('Static Data'!$E$3:$X$21,$BW92,11)+0,DJ$78&gt;=INDEX('Static Data'!$E$3:$X$21,$BW92,12)+0,DJ$79&gt;=INDEX('Static Data'!$E$3:$X$21,$BW92,13)+0,DJ$80&gt;=INDEX('Static Data'!$E$3:$X$21,$BW92,14)+0,DJ$81&gt;=INDEX('Static Data'!$E$3:$X$21,$BW92,15)+0,DJ$82&gt;=INDEX('Static Data'!$E$3:$X$21,$BW92,16)+0,DJ$83&gt;=INDEX('Static Data'!$E$3:$X$21,$BW92,17)+0,DJ$84&gt;=INDEX('Static Data'!$E$3:$X$21,$BW92,18)+0,DJ$85&gt;=INDEX('Static Data'!$E$3:$X$21,$BW92,19)+0,DJ$86&gt;=INDEX('Static Data'!$E$3:$X$21,$BW92,20)+0)</f>
        <v>0</v>
      </c>
      <c r="DK92" t="b">
        <f ca="1">AND($BV92,DK$67&gt;=INDEX('Static Data'!$E$3:$X$21,$BW92,1)+0,DK$68&gt;=INDEX('Static Data'!$E$3:$X$21,$BW92,2)+0,DK$69&gt;=INDEX('Static Data'!$E$3:$X$21,$BW92,3)+0,DK$70&gt;=INDEX('Static Data'!$E$3:$X$21,$BW92,4)+0,DK$71&gt;=INDEX('Static Data'!$E$3:$X$21,$BW92,5)+0,DK$72&gt;=INDEX('Static Data'!$E$3:$X$21,$BW92,6)+0,DK$73&gt;=INDEX('Static Data'!$E$3:$X$21,$BW92,7)+0,DK$74&gt;=INDEX('Static Data'!$E$3:$X$21,$BW92,8)+0,DK$75&gt;=INDEX('Static Data'!$E$3:$X$21,$BW92,9)+0,DK$76&gt;=INDEX('Static Data'!$E$3:$X$21,$BW92,10)+0,DK$77&gt;=INDEX('Static Data'!$E$3:$X$21,$BW92,11)+0,DK$78&gt;=INDEX('Static Data'!$E$3:$X$21,$BW92,12)+0,DK$79&gt;=INDEX('Static Data'!$E$3:$X$21,$BW92,13)+0,DK$80&gt;=INDEX('Static Data'!$E$3:$X$21,$BW92,14)+0,DK$81&gt;=INDEX('Static Data'!$E$3:$X$21,$BW92,15)+0,DK$82&gt;=INDEX('Static Data'!$E$3:$X$21,$BW92,16)+0,DK$83&gt;=INDEX('Static Data'!$E$3:$X$21,$BW92,17)+0,DK$84&gt;=INDEX('Static Data'!$E$3:$X$21,$BW92,18)+0,DK$85&gt;=INDEX('Static Data'!$E$3:$X$21,$BW92,19)+0,DK$86&gt;=INDEX('Static Data'!$E$3:$X$21,$BW92,20)+0)</f>
        <v>0</v>
      </c>
      <c r="DL92" t="b">
        <f ca="1">AND($BV92,DL$67&gt;=INDEX('Static Data'!$E$3:$X$21,$BW92,1)+0,DL$68&gt;=INDEX('Static Data'!$E$3:$X$21,$BW92,2)+0,DL$69&gt;=INDEX('Static Data'!$E$3:$X$21,$BW92,3)+0,DL$70&gt;=INDEX('Static Data'!$E$3:$X$21,$BW92,4)+0,DL$71&gt;=INDEX('Static Data'!$E$3:$X$21,$BW92,5)+0,DL$72&gt;=INDEX('Static Data'!$E$3:$X$21,$BW92,6)+0,DL$73&gt;=INDEX('Static Data'!$E$3:$X$21,$BW92,7)+0,DL$74&gt;=INDEX('Static Data'!$E$3:$X$21,$BW92,8)+0,DL$75&gt;=INDEX('Static Data'!$E$3:$X$21,$BW92,9)+0,DL$76&gt;=INDEX('Static Data'!$E$3:$X$21,$BW92,10)+0,DL$77&gt;=INDEX('Static Data'!$E$3:$X$21,$BW92,11)+0,DL$78&gt;=INDEX('Static Data'!$E$3:$X$21,$BW92,12)+0,DL$79&gt;=INDEX('Static Data'!$E$3:$X$21,$BW92,13)+0,DL$80&gt;=INDEX('Static Data'!$E$3:$X$21,$BW92,14)+0,DL$81&gt;=INDEX('Static Data'!$E$3:$X$21,$BW92,15)+0,DL$82&gt;=INDEX('Static Data'!$E$3:$X$21,$BW92,16)+0,DL$83&gt;=INDEX('Static Data'!$E$3:$X$21,$BW92,17)+0,DL$84&gt;=INDEX('Static Data'!$E$3:$X$21,$BW92,18)+0,DL$85&gt;=INDEX('Static Data'!$E$3:$X$21,$BW92,19)+0,DL$86&gt;=INDEX('Static Data'!$E$3:$X$21,$BW92,20)+0)</f>
        <v>0</v>
      </c>
      <c r="DM92" t="b">
        <f ca="1">AND($BV92,DM$67&gt;=INDEX('Static Data'!$E$3:$X$21,$BW92,1)+0,DM$68&gt;=INDEX('Static Data'!$E$3:$X$21,$BW92,2)+0,DM$69&gt;=INDEX('Static Data'!$E$3:$X$21,$BW92,3)+0,DM$70&gt;=INDEX('Static Data'!$E$3:$X$21,$BW92,4)+0,DM$71&gt;=INDEX('Static Data'!$E$3:$X$21,$BW92,5)+0,DM$72&gt;=INDEX('Static Data'!$E$3:$X$21,$BW92,6)+0,DM$73&gt;=INDEX('Static Data'!$E$3:$X$21,$BW92,7)+0,DM$74&gt;=INDEX('Static Data'!$E$3:$X$21,$BW92,8)+0,DM$75&gt;=INDEX('Static Data'!$E$3:$X$21,$BW92,9)+0,DM$76&gt;=INDEX('Static Data'!$E$3:$X$21,$BW92,10)+0,DM$77&gt;=INDEX('Static Data'!$E$3:$X$21,$BW92,11)+0,DM$78&gt;=INDEX('Static Data'!$E$3:$X$21,$BW92,12)+0,DM$79&gt;=INDEX('Static Data'!$E$3:$X$21,$BW92,13)+0,DM$80&gt;=INDEX('Static Data'!$E$3:$X$21,$BW92,14)+0,DM$81&gt;=INDEX('Static Data'!$E$3:$X$21,$BW92,15)+0,DM$82&gt;=INDEX('Static Data'!$E$3:$X$21,$BW92,16)+0,DM$83&gt;=INDEX('Static Data'!$E$3:$X$21,$BW92,17)+0,DM$84&gt;=INDEX('Static Data'!$E$3:$X$21,$BW92,18)+0,DM$85&gt;=INDEX('Static Data'!$E$3:$X$21,$BW92,19)+0,DM$86&gt;=INDEX('Static Data'!$E$3:$X$21,$BW92,20)+0)</f>
        <v>0</v>
      </c>
      <c r="DN92" t="b">
        <f ca="1">AND($BV92,DN$67&gt;=INDEX('Static Data'!$E$3:$X$21,$BW92,1)+0,DN$68&gt;=INDEX('Static Data'!$E$3:$X$21,$BW92,2)+0,DN$69&gt;=INDEX('Static Data'!$E$3:$X$21,$BW92,3)+0,DN$70&gt;=INDEX('Static Data'!$E$3:$X$21,$BW92,4)+0,DN$71&gt;=INDEX('Static Data'!$E$3:$X$21,$BW92,5)+0,DN$72&gt;=INDEX('Static Data'!$E$3:$X$21,$BW92,6)+0,DN$73&gt;=INDEX('Static Data'!$E$3:$X$21,$BW92,7)+0,DN$74&gt;=INDEX('Static Data'!$E$3:$X$21,$BW92,8)+0,DN$75&gt;=INDEX('Static Data'!$E$3:$X$21,$BW92,9)+0,DN$76&gt;=INDEX('Static Data'!$E$3:$X$21,$BW92,10)+0,DN$77&gt;=INDEX('Static Data'!$E$3:$X$21,$BW92,11)+0,DN$78&gt;=INDEX('Static Data'!$E$3:$X$21,$BW92,12)+0,DN$79&gt;=INDEX('Static Data'!$E$3:$X$21,$BW92,13)+0,DN$80&gt;=INDEX('Static Data'!$E$3:$X$21,$BW92,14)+0,DN$81&gt;=INDEX('Static Data'!$E$3:$X$21,$BW92,15)+0,DN$82&gt;=INDEX('Static Data'!$E$3:$X$21,$BW92,16)+0,DN$83&gt;=INDEX('Static Data'!$E$3:$X$21,$BW92,17)+0,DN$84&gt;=INDEX('Static Data'!$E$3:$X$21,$BW92,18)+0,DN$85&gt;=INDEX('Static Data'!$E$3:$X$21,$BW92,19)+0,DN$86&gt;=INDEX('Static Data'!$E$3:$X$21,$BW92,20)+0)</f>
        <v>0</v>
      </c>
      <c r="DO92" t="b">
        <f ca="1">AND($BV92,DO$67&gt;=INDEX('Static Data'!$E$3:$X$21,$BW92,1)+0,DO$68&gt;=INDEX('Static Data'!$E$3:$X$21,$BW92,2)+0,DO$69&gt;=INDEX('Static Data'!$E$3:$X$21,$BW92,3)+0,DO$70&gt;=INDEX('Static Data'!$E$3:$X$21,$BW92,4)+0,DO$71&gt;=INDEX('Static Data'!$E$3:$X$21,$BW92,5)+0,DO$72&gt;=INDEX('Static Data'!$E$3:$X$21,$BW92,6)+0,DO$73&gt;=INDEX('Static Data'!$E$3:$X$21,$BW92,7)+0,DO$74&gt;=INDEX('Static Data'!$E$3:$X$21,$BW92,8)+0,DO$75&gt;=INDEX('Static Data'!$E$3:$X$21,$BW92,9)+0,DO$76&gt;=INDEX('Static Data'!$E$3:$X$21,$BW92,10)+0,DO$77&gt;=INDEX('Static Data'!$E$3:$X$21,$BW92,11)+0,DO$78&gt;=INDEX('Static Data'!$E$3:$X$21,$BW92,12)+0,DO$79&gt;=INDEX('Static Data'!$E$3:$X$21,$BW92,13)+0,DO$80&gt;=INDEX('Static Data'!$E$3:$X$21,$BW92,14)+0,DO$81&gt;=INDEX('Static Data'!$E$3:$X$21,$BW92,15)+0,DO$82&gt;=INDEX('Static Data'!$E$3:$X$21,$BW92,16)+0,DO$83&gt;=INDEX('Static Data'!$E$3:$X$21,$BW92,17)+0,DO$84&gt;=INDEX('Static Data'!$E$3:$X$21,$BW92,18)+0,DO$85&gt;=INDEX('Static Data'!$E$3:$X$21,$BW92,19)+0,DO$86&gt;=INDEX('Static Data'!$E$3:$X$21,$BW92,20)+0)</f>
        <v>0</v>
      </c>
      <c r="DP92" t="b">
        <f ca="1">AND($BV92,DP$67&gt;=INDEX('Static Data'!$E$3:$X$21,$BW92,1)+0,DP$68&gt;=INDEX('Static Data'!$E$3:$X$21,$BW92,2)+0,DP$69&gt;=INDEX('Static Data'!$E$3:$X$21,$BW92,3)+0,DP$70&gt;=INDEX('Static Data'!$E$3:$X$21,$BW92,4)+0,DP$71&gt;=INDEX('Static Data'!$E$3:$X$21,$BW92,5)+0,DP$72&gt;=INDEX('Static Data'!$E$3:$X$21,$BW92,6)+0,DP$73&gt;=INDEX('Static Data'!$E$3:$X$21,$BW92,7)+0,DP$74&gt;=INDEX('Static Data'!$E$3:$X$21,$BW92,8)+0,DP$75&gt;=INDEX('Static Data'!$E$3:$X$21,$BW92,9)+0,DP$76&gt;=INDEX('Static Data'!$E$3:$X$21,$BW92,10)+0,DP$77&gt;=INDEX('Static Data'!$E$3:$X$21,$BW92,11)+0,DP$78&gt;=INDEX('Static Data'!$E$3:$X$21,$BW92,12)+0,DP$79&gt;=INDEX('Static Data'!$E$3:$X$21,$BW92,13)+0,DP$80&gt;=INDEX('Static Data'!$E$3:$X$21,$BW92,14)+0,DP$81&gt;=INDEX('Static Data'!$E$3:$X$21,$BW92,15)+0,DP$82&gt;=INDEX('Static Data'!$E$3:$X$21,$BW92,16)+0,DP$83&gt;=INDEX('Static Data'!$E$3:$X$21,$BW92,17)+0,DP$84&gt;=INDEX('Static Data'!$E$3:$X$21,$BW92,18)+0,DP$85&gt;=INDEX('Static Data'!$E$3:$X$21,$BW92,19)+0,DP$86&gt;=INDEX('Static Data'!$E$3:$X$21,$BW92,20)+0)</f>
        <v>0</v>
      </c>
      <c r="DQ92" t="b">
        <f ca="1">AND($BV92,DQ$67&gt;=INDEX('Static Data'!$E$3:$X$21,$BW92,1)+0,DQ$68&gt;=INDEX('Static Data'!$E$3:$X$21,$BW92,2)+0,DQ$69&gt;=INDEX('Static Data'!$E$3:$X$21,$BW92,3)+0,DQ$70&gt;=INDEX('Static Data'!$E$3:$X$21,$BW92,4)+0,DQ$71&gt;=INDEX('Static Data'!$E$3:$X$21,$BW92,5)+0,DQ$72&gt;=INDEX('Static Data'!$E$3:$X$21,$BW92,6)+0,DQ$73&gt;=INDEX('Static Data'!$E$3:$X$21,$BW92,7)+0,DQ$74&gt;=INDEX('Static Data'!$E$3:$X$21,$BW92,8)+0,DQ$75&gt;=INDEX('Static Data'!$E$3:$X$21,$BW92,9)+0,DQ$76&gt;=INDEX('Static Data'!$E$3:$X$21,$BW92,10)+0,DQ$77&gt;=INDEX('Static Data'!$E$3:$X$21,$BW92,11)+0,DQ$78&gt;=INDEX('Static Data'!$E$3:$X$21,$BW92,12)+0,DQ$79&gt;=INDEX('Static Data'!$E$3:$X$21,$BW92,13)+0,DQ$80&gt;=INDEX('Static Data'!$E$3:$X$21,$BW92,14)+0,DQ$81&gt;=INDEX('Static Data'!$E$3:$X$21,$BW92,15)+0,DQ$82&gt;=INDEX('Static Data'!$E$3:$X$21,$BW92,16)+0,DQ$83&gt;=INDEX('Static Data'!$E$3:$X$21,$BW92,17)+0,DQ$84&gt;=INDEX('Static Data'!$E$3:$X$21,$BW92,18)+0,DQ$85&gt;=INDEX('Static Data'!$E$3:$X$21,$BW92,19)+0,DQ$86&gt;=INDEX('Static Data'!$E$3:$X$21,$BW92,20)+0)</f>
        <v>0</v>
      </c>
      <c r="DR92" t="b">
        <f ca="1">AND($BV92,DR$67&gt;=INDEX('Static Data'!$E$3:$X$21,$BW92,1)+0,DR$68&gt;=INDEX('Static Data'!$E$3:$X$21,$BW92,2)+0,DR$69&gt;=INDEX('Static Data'!$E$3:$X$21,$BW92,3)+0,DR$70&gt;=INDEX('Static Data'!$E$3:$X$21,$BW92,4)+0,DR$71&gt;=INDEX('Static Data'!$E$3:$X$21,$BW92,5)+0,DR$72&gt;=INDEX('Static Data'!$E$3:$X$21,$BW92,6)+0,DR$73&gt;=INDEX('Static Data'!$E$3:$X$21,$BW92,7)+0,DR$74&gt;=INDEX('Static Data'!$E$3:$X$21,$BW92,8)+0,DR$75&gt;=INDEX('Static Data'!$E$3:$X$21,$BW92,9)+0,DR$76&gt;=INDEX('Static Data'!$E$3:$X$21,$BW92,10)+0,DR$77&gt;=INDEX('Static Data'!$E$3:$X$21,$BW92,11)+0,DR$78&gt;=INDEX('Static Data'!$E$3:$X$21,$BW92,12)+0,DR$79&gt;=INDEX('Static Data'!$E$3:$X$21,$BW92,13)+0,DR$80&gt;=INDEX('Static Data'!$E$3:$X$21,$BW92,14)+0,DR$81&gt;=INDEX('Static Data'!$E$3:$X$21,$BW92,15)+0,DR$82&gt;=INDEX('Static Data'!$E$3:$X$21,$BW92,16)+0,DR$83&gt;=INDEX('Static Data'!$E$3:$X$21,$BW92,17)+0,DR$84&gt;=INDEX('Static Data'!$E$3:$X$21,$BW92,18)+0,DR$85&gt;=INDEX('Static Data'!$E$3:$X$21,$BW92,19)+0,DR$86&gt;=INDEX('Static Data'!$E$3:$X$21,$BW92,20)+0)</f>
        <v>0</v>
      </c>
      <c r="DS92" t="b">
        <f ca="1">AND($BV92,DS$67&gt;=INDEX('Static Data'!$E$3:$X$21,$BW92,1)+0,DS$68&gt;=INDEX('Static Data'!$E$3:$X$21,$BW92,2)+0,DS$69&gt;=INDEX('Static Data'!$E$3:$X$21,$BW92,3)+0,DS$70&gt;=INDEX('Static Data'!$E$3:$X$21,$BW92,4)+0,DS$71&gt;=INDEX('Static Data'!$E$3:$X$21,$BW92,5)+0,DS$72&gt;=INDEX('Static Data'!$E$3:$X$21,$BW92,6)+0,DS$73&gt;=INDEX('Static Data'!$E$3:$X$21,$BW92,7)+0,DS$74&gt;=INDEX('Static Data'!$E$3:$X$21,$BW92,8)+0,DS$75&gt;=INDEX('Static Data'!$E$3:$X$21,$BW92,9)+0,DS$76&gt;=INDEX('Static Data'!$E$3:$X$21,$BW92,10)+0,DS$77&gt;=INDEX('Static Data'!$E$3:$X$21,$BW92,11)+0,DS$78&gt;=INDEX('Static Data'!$E$3:$X$21,$BW92,12)+0,DS$79&gt;=INDEX('Static Data'!$E$3:$X$21,$BW92,13)+0,DS$80&gt;=INDEX('Static Data'!$E$3:$X$21,$BW92,14)+0,DS$81&gt;=INDEX('Static Data'!$E$3:$X$21,$BW92,15)+0,DS$82&gt;=INDEX('Static Data'!$E$3:$X$21,$BW92,16)+0,DS$83&gt;=INDEX('Static Data'!$E$3:$X$21,$BW92,17)+0,DS$84&gt;=INDEX('Static Data'!$E$3:$X$21,$BW92,18)+0,DS$85&gt;=INDEX('Static Data'!$E$3:$X$21,$BW92,19)+0,DS$86&gt;=INDEX('Static Data'!$E$3:$X$21,$BW92,20)+0)</f>
        <v>0</v>
      </c>
      <c r="DT92" t="b">
        <f ca="1">AND($BV92,DT$67&gt;=INDEX('Static Data'!$E$3:$X$21,$BW92,1)+0,DT$68&gt;=INDEX('Static Data'!$E$3:$X$21,$BW92,2)+0,DT$69&gt;=INDEX('Static Data'!$E$3:$X$21,$BW92,3)+0,DT$70&gt;=INDEX('Static Data'!$E$3:$X$21,$BW92,4)+0,DT$71&gt;=INDEX('Static Data'!$E$3:$X$21,$BW92,5)+0,DT$72&gt;=INDEX('Static Data'!$E$3:$X$21,$BW92,6)+0,DT$73&gt;=INDEX('Static Data'!$E$3:$X$21,$BW92,7)+0,DT$74&gt;=INDEX('Static Data'!$E$3:$X$21,$BW92,8)+0,DT$75&gt;=INDEX('Static Data'!$E$3:$X$21,$BW92,9)+0,DT$76&gt;=INDEX('Static Data'!$E$3:$X$21,$BW92,10)+0,DT$77&gt;=INDEX('Static Data'!$E$3:$X$21,$BW92,11)+0,DT$78&gt;=INDEX('Static Data'!$E$3:$X$21,$BW92,12)+0,DT$79&gt;=INDEX('Static Data'!$E$3:$X$21,$BW92,13)+0,DT$80&gt;=INDEX('Static Data'!$E$3:$X$21,$BW92,14)+0,DT$81&gt;=INDEX('Static Data'!$E$3:$X$21,$BW92,15)+0,DT$82&gt;=INDEX('Static Data'!$E$3:$X$21,$BW92,16)+0,DT$83&gt;=INDEX('Static Data'!$E$3:$X$21,$BW92,17)+0,DT$84&gt;=INDEX('Static Data'!$E$3:$X$21,$BW92,18)+0,DT$85&gt;=INDEX('Static Data'!$E$3:$X$21,$BW92,19)+0,DT$86&gt;=INDEX('Static Data'!$E$3:$X$21,$BW92,20)+0)</f>
        <v>0</v>
      </c>
      <c r="DU92" t="b">
        <f ca="1">AND($BV92,DU$67&gt;=INDEX('Static Data'!$E$3:$X$21,$BW92,1)+0,DU$68&gt;=INDEX('Static Data'!$E$3:$X$21,$BW92,2)+0,DU$69&gt;=INDEX('Static Data'!$E$3:$X$21,$BW92,3)+0,DU$70&gt;=INDEX('Static Data'!$E$3:$X$21,$BW92,4)+0,DU$71&gt;=INDEX('Static Data'!$E$3:$X$21,$BW92,5)+0,DU$72&gt;=INDEX('Static Data'!$E$3:$X$21,$BW92,6)+0,DU$73&gt;=INDEX('Static Data'!$E$3:$X$21,$BW92,7)+0,DU$74&gt;=INDEX('Static Data'!$E$3:$X$21,$BW92,8)+0,DU$75&gt;=INDEX('Static Data'!$E$3:$X$21,$BW92,9)+0,DU$76&gt;=INDEX('Static Data'!$E$3:$X$21,$BW92,10)+0,DU$77&gt;=INDEX('Static Data'!$E$3:$X$21,$BW92,11)+0,DU$78&gt;=INDEX('Static Data'!$E$3:$X$21,$BW92,12)+0,DU$79&gt;=INDEX('Static Data'!$E$3:$X$21,$BW92,13)+0,DU$80&gt;=INDEX('Static Data'!$E$3:$X$21,$BW92,14)+0,DU$81&gt;=INDEX('Static Data'!$E$3:$X$21,$BW92,15)+0,DU$82&gt;=INDEX('Static Data'!$E$3:$X$21,$BW92,16)+0,DU$83&gt;=INDEX('Static Data'!$E$3:$X$21,$BW92,17)+0,DU$84&gt;=INDEX('Static Data'!$E$3:$X$21,$BW92,18)+0,DU$85&gt;=INDEX('Static Data'!$E$3:$X$21,$BW92,19)+0,DU$86&gt;=INDEX('Static Data'!$E$3:$X$21,$BW92,20)+0)</f>
        <v>0</v>
      </c>
      <c r="DV92" t="b">
        <f ca="1">AND($BV92,DV$67&gt;=INDEX('Static Data'!$E$3:$X$21,$BW92,1)+0,DV$68&gt;=INDEX('Static Data'!$E$3:$X$21,$BW92,2)+0,DV$69&gt;=INDEX('Static Data'!$E$3:$X$21,$BW92,3)+0,DV$70&gt;=INDEX('Static Data'!$E$3:$X$21,$BW92,4)+0,DV$71&gt;=INDEX('Static Data'!$E$3:$X$21,$BW92,5)+0,DV$72&gt;=INDEX('Static Data'!$E$3:$X$21,$BW92,6)+0,DV$73&gt;=INDEX('Static Data'!$E$3:$X$21,$BW92,7)+0,DV$74&gt;=INDEX('Static Data'!$E$3:$X$21,$BW92,8)+0,DV$75&gt;=INDEX('Static Data'!$E$3:$X$21,$BW92,9)+0,DV$76&gt;=INDEX('Static Data'!$E$3:$X$21,$BW92,10)+0,DV$77&gt;=INDEX('Static Data'!$E$3:$X$21,$BW92,11)+0,DV$78&gt;=INDEX('Static Data'!$E$3:$X$21,$BW92,12)+0,DV$79&gt;=INDEX('Static Data'!$E$3:$X$21,$BW92,13)+0,DV$80&gt;=INDEX('Static Data'!$E$3:$X$21,$BW92,14)+0,DV$81&gt;=INDEX('Static Data'!$E$3:$X$21,$BW92,15)+0,DV$82&gt;=INDEX('Static Data'!$E$3:$X$21,$BW92,16)+0,DV$83&gt;=INDEX('Static Data'!$E$3:$X$21,$BW92,17)+0,DV$84&gt;=INDEX('Static Data'!$E$3:$X$21,$BW92,18)+0,DV$85&gt;=INDEX('Static Data'!$E$3:$X$21,$BW92,19)+0,DV$86&gt;=INDEX('Static Data'!$E$3:$X$21,$BW92,20)+0)</f>
        <v>0</v>
      </c>
      <c r="DW92" t="b">
        <f ca="1">AND($BV92,DW$67&gt;=INDEX('Static Data'!$E$3:$X$21,$BW92,1)+0,DW$68&gt;=INDEX('Static Data'!$E$3:$X$21,$BW92,2)+0,DW$69&gt;=INDEX('Static Data'!$E$3:$X$21,$BW92,3)+0,DW$70&gt;=INDEX('Static Data'!$E$3:$X$21,$BW92,4)+0,DW$71&gt;=INDEX('Static Data'!$E$3:$X$21,$BW92,5)+0,DW$72&gt;=INDEX('Static Data'!$E$3:$X$21,$BW92,6)+0,DW$73&gt;=INDEX('Static Data'!$E$3:$X$21,$BW92,7)+0,DW$74&gt;=INDEX('Static Data'!$E$3:$X$21,$BW92,8)+0,DW$75&gt;=INDEX('Static Data'!$E$3:$X$21,$BW92,9)+0,DW$76&gt;=INDEX('Static Data'!$E$3:$X$21,$BW92,10)+0,DW$77&gt;=INDEX('Static Data'!$E$3:$X$21,$BW92,11)+0,DW$78&gt;=INDEX('Static Data'!$E$3:$X$21,$BW92,12)+0,DW$79&gt;=INDEX('Static Data'!$E$3:$X$21,$BW92,13)+0,DW$80&gt;=INDEX('Static Data'!$E$3:$X$21,$BW92,14)+0,DW$81&gt;=INDEX('Static Data'!$E$3:$X$21,$BW92,15)+0,DW$82&gt;=INDEX('Static Data'!$E$3:$X$21,$BW92,16)+0,DW$83&gt;=INDEX('Static Data'!$E$3:$X$21,$BW92,17)+0,DW$84&gt;=INDEX('Static Data'!$E$3:$X$21,$BW92,18)+0,DW$85&gt;=INDEX('Static Data'!$E$3:$X$21,$BW92,19)+0,DW$86&gt;=INDEX('Static Data'!$E$3:$X$21,$BW92,20)+0)</f>
        <v>0</v>
      </c>
      <c r="DX92" t="b">
        <f ca="1">AND($BV92,DX$67&gt;=INDEX('Static Data'!$E$3:$X$21,$BW92,1)+0,DX$68&gt;=INDEX('Static Data'!$E$3:$X$21,$BW92,2)+0,DX$69&gt;=INDEX('Static Data'!$E$3:$X$21,$BW92,3)+0,DX$70&gt;=INDEX('Static Data'!$E$3:$X$21,$BW92,4)+0,DX$71&gt;=INDEX('Static Data'!$E$3:$X$21,$BW92,5)+0,DX$72&gt;=INDEX('Static Data'!$E$3:$X$21,$BW92,6)+0,DX$73&gt;=INDEX('Static Data'!$E$3:$X$21,$BW92,7)+0,DX$74&gt;=INDEX('Static Data'!$E$3:$X$21,$BW92,8)+0,DX$75&gt;=INDEX('Static Data'!$E$3:$X$21,$BW92,9)+0,DX$76&gt;=INDEX('Static Data'!$E$3:$X$21,$BW92,10)+0,DX$77&gt;=INDEX('Static Data'!$E$3:$X$21,$BW92,11)+0,DX$78&gt;=INDEX('Static Data'!$E$3:$X$21,$BW92,12)+0,DX$79&gt;=INDEX('Static Data'!$E$3:$X$21,$BW92,13)+0,DX$80&gt;=INDEX('Static Data'!$E$3:$X$21,$BW92,14)+0,DX$81&gt;=INDEX('Static Data'!$E$3:$X$21,$BW92,15)+0,DX$82&gt;=INDEX('Static Data'!$E$3:$X$21,$BW92,16)+0,DX$83&gt;=INDEX('Static Data'!$E$3:$X$21,$BW92,17)+0,DX$84&gt;=INDEX('Static Data'!$E$3:$X$21,$BW92,18)+0,DX$85&gt;=INDEX('Static Data'!$E$3:$X$21,$BW92,19)+0,DX$86&gt;=INDEX('Static Data'!$E$3:$X$21,$BW92,20)+0)</f>
        <v>0</v>
      </c>
      <c r="DY92" t="b">
        <f ca="1">AND($BV92,DY$67&gt;=INDEX('Static Data'!$E$3:$X$21,$BW92,1)+0,DY$68&gt;=INDEX('Static Data'!$E$3:$X$21,$BW92,2)+0,DY$69&gt;=INDEX('Static Data'!$E$3:$X$21,$BW92,3)+0,DY$70&gt;=INDEX('Static Data'!$E$3:$X$21,$BW92,4)+0,DY$71&gt;=INDEX('Static Data'!$E$3:$X$21,$BW92,5)+0,DY$72&gt;=INDEX('Static Data'!$E$3:$X$21,$BW92,6)+0,DY$73&gt;=INDEX('Static Data'!$E$3:$X$21,$BW92,7)+0,DY$74&gt;=INDEX('Static Data'!$E$3:$X$21,$BW92,8)+0,DY$75&gt;=INDEX('Static Data'!$E$3:$X$21,$BW92,9)+0,DY$76&gt;=INDEX('Static Data'!$E$3:$X$21,$BW92,10)+0,DY$77&gt;=INDEX('Static Data'!$E$3:$X$21,$BW92,11)+0,DY$78&gt;=INDEX('Static Data'!$E$3:$X$21,$BW92,12)+0,DY$79&gt;=INDEX('Static Data'!$E$3:$X$21,$BW92,13)+0,DY$80&gt;=INDEX('Static Data'!$E$3:$X$21,$BW92,14)+0,DY$81&gt;=INDEX('Static Data'!$E$3:$X$21,$BW92,15)+0,DY$82&gt;=INDEX('Static Data'!$E$3:$X$21,$BW92,16)+0,DY$83&gt;=INDEX('Static Data'!$E$3:$X$21,$BW92,17)+0,DY$84&gt;=INDEX('Static Data'!$E$3:$X$21,$BW92,18)+0,DY$85&gt;=INDEX('Static Data'!$E$3:$X$21,$BW92,19)+0,DY$86&gt;=INDEX('Static Data'!$E$3:$X$21,$BW92,20)+0)</f>
        <v>0</v>
      </c>
      <c r="DZ92" t="b">
        <f ca="1">AND($BV92,DZ$67&gt;=INDEX('Static Data'!$E$3:$X$21,$BW92,1)+0,DZ$68&gt;=INDEX('Static Data'!$E$3:$X$21,$BW92,2)+0,DZ$69&gt;=INDEX('Static Data'!$E$3:$X$21,$BW92,3)+0,DZ$70&gt;=INDEX('Static Data'!$E$3:$X$21,$BW92,4)+0,DZ$71&gt;=INDEX('Static Data'!$E$3:$X$21,$BW92,5)+0,DZ$72&gt;=INDEX('Static Data'!$E$3:$X$21,$BW92,6)+0,DZ$73&gt;=INDEX('Static Data'!$E$3:$X$21,$BW92,7)+0,DZ$74&gt;=INDEX('Static Data'!$E$3:$X$21,$BW92,8)+0,DZ$75&gt;=INDEX('Static Data'!$E$3:$X$21,$BW92,9)+0,DZ$76&gt;=INDEX('Static Data'!$E$3:$X$21,$BW92,10)+0,DZ$77&gt;=INDEX('Static Data'!$E$3:$X$21,$BW92,11)+0,DZ$78&gt;=INDEX('Static Data'!$E$3:$X$21,$BW92,12)+0,DZ$79&gt;=INDEX('Static Data'!$E$3:$X$21,$BW92,13)+0,DZ$80&gt;=INDEX('Static Data'!$E$3:$X$21,$BW92,14)+0,DZ$81&gt;=INDEX('Static Data'!$E$3:$X$21,$BW92,15)+0,DZ$82&gt;=INDEX('Static Data'!$E$3:$X$21,$BW92,16)+0,DZ$83&gt;=INDEX('Static Data'!$E$3:$X$21,$BW92,17)+0,DZ$84&gt;=INDEX('Static Data'!$E$3:$X$21,$BW92,18)+0,DZ$85&gt;=INDEX('Static Data'!$E$3:$X$21,$BW92,19)+0,DZ$86&gt;=INDEX('Static Data'!$E$3:$X$21,$BW92,20)+0)</f>
        <v>0</v>
      </c>
      <c r="EA92" t="b">
        <f ca="1">AND($BV92,EA$67&gt;=INDEX('Static Data'!$E$3:$X$21,$BW92,1)+0,EA$68&gt;=INDEX('Static Data'!$E$3:$X$21,$BW92,2)+0,EA$69&gt;=INDEX('Static Data'!$E$3:$X$21,$BW92,3)+0,EA$70&gt;=INDEX('Static Data'!$E$3:$X$21,$BW92,4)+0,EA$71&gt;=INDEX('Static Data'!$E$3:$X$21,$BW92,5)+0,EA$72&gt;=INDEX('Static Data'!$E$3:$X$21,$BW92,6)+0,EA$73&gt;=INDEX('Static Data'!$E$3:$X$21,$BW92,7)+0,EA$74&gt;=INDEX('Static Data'!$E$3:$X$21,$BW92,8)+0,EA$75&gt;=INDEX('Static Data'!$E$3:$X$21,$BW92,9)+0,EA$76&gt;=INDEX('Static Data'!$E$3:$X$21,$BW92,10)+0,EA$77&gt;=INDEX('Static Data'!$E$3:$X$21,$BW92,11)+0,EA$78&gt;=INDEX('Static Data'!$E$3:$X$21,$BW92,12)+0,EA$79&gt;=INDEX('Static Data'!$E$3:$X$21,$BW92,13)+0,EA$80&gt;=INDEX('Static Data'!$E$3:$X$21,$BW92,14)+0,EA$81&gt;=INDEX('Static Data'!$E$3:$X$21,$BW92,15)+0,EA$82&gt;=INDEX('Static Data'!$E$3:$X$21,$BW92,16)+0,EA$83&gt;=INDEX('Static Data'!$E$3:$X$21,$BW92,17)+0,EA$84&gt;=INDEX('Static Data'!$E$3:$X$21,$BW92,18)+0,EA$85&gt;=INDEX('Static Data'!$E$3:$X$21,$BW92,19)+0,EA$86&gt;=INDEX('Static Data'!$E$3:$X$21,$BW92,20)+0)</f>
        <v>0</v>
      </c>
      <c r="EB92" t="b">
        <f ca="1">AND($BV92,EB$67&gt;=INDEX('Static Data'!$E$3:$X$21,$BW92,1)+0,EB$68&gt;=INDEX('Static Data'!$E$3:$X$21,$BW92,2)+0,EB$69&gt;=INDEX('Static Data'!$E$3:$X$21,$BW92,3)+0,EB$70&gt;=INDEX('Static Data'!$E$3:$X$21,$BW92,4)+0,EB$71&gt;=INDEX('Static Data'!$E$3:$X$21,$BW92,5)+0,EB$72&gt;=INDEX('Static Data'!$E$3:$X$21,$BW92,6)+0,EB$73&gt;=INDEX('Static Data'!$E$3:$X$21,$BW92,7)+0,EB$74&gt;=INDEX('Static Data'!$E$3:$X$21,$BW92,8)+0,EB$75&gt;=INDEX('Static Data'!$E$3:$X$21,$BW92,9)+0,EB$76&gt;=INDEX('Static Data'!$E$3:$X$21,$BW92,10)+0,EB$77&gt;=INDEX('Static Data'!$E$3:$X$21,$BW92,11)+0,EB$78&gt;=INDEX('Static Data'!$E$3:$X$21,$BW92,12)+0,EB$79&gt;=INDEX('Static Data'!$E$3:$X$21,$BW92,13)+0,EB$80&gt;=INDEX('Static Data'!$E$3:$X$21,$BW92,14)+0,EB$81&gt;=INDEX('Static Data'!$E$3:$X$21,$BW92,15)+0,EB$82&gt;=INDEX('Static Data'!$E$3:$X$21,$BW92,16)+0,EB$83&gt;=INDEX('Static Data'!$E$3:$X$21,$BW92,17)+0,EB$84&gt;=INDEX('Static Data'!$E$3:$X$21,$BW92,18)+0,EB$85&gt;=INDEX('Static Data'!$E$3:$X$21,$BW92,19)+0,EB$86&gt;=INDEX('Static Data'!$E$3:$X$21,$BW92,20)+0)</f>
        <v>0</v>
      </c>
      <c r="EC92" t="b">
        <f ca="1">AND($BV92,EC$67&gt;=INDEX('Static Data'!$E$3:$X$21,$BW92,1)+0,EC$68&gt;=INDEX('Static Data'!$E$3:$X$21,$BW92,2)+0,EC$69&gt;=INDEX('Static Data'!$E$3:$X$21,$BW92,3)+0,EC$70&gt;=INDEX('Static Data'!$E$3:$X$21,$BW92,4)+0,EC$71&gt;=INDEX('Static Data'!$E$3:$X$21,$BW92,5)+0,EC$72&gt;=INDEX('Static Data'!$E$3:$X$21,$BW92,6)+0,EC$73&gt;=INDEX('Static Data'!$E$3:$X$21,$BW92,7)+0,EC$74&gt;=INDEX('Static Data'!$E$3:$X$21,$BW92,8)+0,EC$75&gt;=INDEX('Static Data'!$E$3:$X$21,$BW92,9)+0,EC$76&gt;=INDEX('Static Data'!$E$3:$X$21,$BW92,10)+0,EC$77&gt;=INDEX('Static Data'!$E$3:$X$21,$BW92,11)+0,EC$78&gt;=INDEX('Static Data'!$E$3:$X$21,$BW92,12)+0,EC$79&gt;=INDEX('Static Data'!$E$3:$X$21,$BW92,13)+0,EC$80&gt;=INDEX('Static Data'!$E$3:$X$21,$BW92,14)+0,EC$81&gt;=INDEX('Static Data'!$E$3:$X$21,$BW92,15)+0,EC$82&gt;=INDEX('Static Data'!$E$3:$X$21,$BW92,16)+0,EC$83&gt;=INDEX('Static Data'!$E$3:$X$21,$BW92,17)+0,EC$84&gt;=INDEX('Static Data'!$E$3:$X$21,$BW92,18)+0,EC$85&gt;=INDEX('Static Data'!$E$3:$X$21,$BW92,19)+0,EC$86&gt;=INDEX('Static Data'!$E$3:$X$21,$BW92,20)+0)</f>
        <v>0</v>
      </c>
      <c r="ED92" t="b">
        <f ca="1">AND($BV92,ED$67&gt;=INDEX('Static Data'!$E$3:$X$21,$BW92,1)+0,ED$68&gt;=INDEX('Static Data'!$E$3:$X$21,$BW92,2)+0,ED$69&gt;=INDEX('Static Data'!$E$3:$X$21,$BW92,3)+0,ED$70&gt;=INDEX('Static Data'!$E$3:$X$21,$BW92,4)+0,ED$71&gt;=INDEX('Static Data'!$E$3:$X$21,$BW92,5)+0,ED$72&gt;=INDEX('Static Data'!$E$3:$X$21,$BW92,6)+0,ED$73&gt;=INDEX('Static Data'!$E$3:$X$21,$BW92,7)+0,ED$74&gt;=INDEX('Static Data'!$E$3:$X$21,$BW92,8)+0,ED$75&gt;=INDEX('Static Data'!$E$3:$X$21,$BW92,9)+0,ED$76&gt;=INDEX('Static Data'!$E$3:$X$21,$BW92,10)+0,ED$77&gt;=INDEX('Static Data'!$E$3:$X$21,$BW92,11)+0,ED$78&gt;=INDEX('Static Data'!$E$3:$X$21,$BW92,12)+0,ED$79&gt;=INDEX('Static Data'!$E$3:$X$21,$BW92,13)+0,ED$80&gt;=INDEX('Static Data'!$E$3:$X$21,$BW92,14)+0,ED$81&gt;=INDEX('Static Data'!$E$3:$X$21,$BW92,15)+0,ED$82&gt;=INDEX('Static Data'!$E$3:$X$21,$BW92,16)+0,ED$83&gt;=INDEX('Static Data'!$E$3:$X$21,$BW92,17)+0,ED$84&gt;=INDEX('Static Data'!$E$3:$X$21,$BW92,18)+0,ED$85&gt;=INDEX('Static Data'!$E$3:$X$21,$BW92,19)+0,ED$86&gt;=INDEX('Static Data'!$E$3:$X$21,$BW92,20)+0)</f>
        <v>0</v>
      </c>
      <c r="EE92" t="b">
        <f ca="1">AND($BV92,EE$67&gt;=INDEX('Static Data'!$E$3:$X$21,$BW92,1)+0,EE$68&gt;=INDEX('Static Data'!$E$3:$X$21,$BW92,2)+0,EE$69&gt;=INDEX('Static Data'!$E$3:$X$21,$BW92,3)+0,EE$70&gt;=INDEX('Static Data'!$E$3:$X$21,$BW92,4)+0,EE$71&gt;=INDEX('Static Data'!$E$3:$X$21,$BW92,5)+0,EE$72&gt;=INDEX('Static Data'!$E$3:$X$21,$BW92,6)+0,EE$73&gt;=INDEX('Static Data'!$E$3:$X$21,$BW92,7)+0,EE$74&gt;=INDEX('Static Data'!$E$3:$X$21,$BW92,8)+0,EE$75&gt;=INDEX('Static Data'!$E$3:$X$21,$BW92,9)+0,EE$76&gt;=INDEX('Static Data'!$E$3:$X$21,$BW92,10)+0,EE$77&gt;=INDEX('Static Data'!$E$3:$X$21,$BW92,11)+0,EE$78&gt;=INDEX('Static Data'!$E$3:$X$21,$BW92,12)+0,EE$79&gt;=INDEX('Static Data'!$E$3:$X$21,$BW92,13)+0,EE$80&gt;=INDEX('Static Data'!$E$3:$X$21,$BW92,14)+0,EE$81&gt;=INDEX('Static Data'!$E$3:$X$21,$BW92,15)+0,EE$82&gt;=INDEX('Static Data'!$E$3:$X$21,$BW92,16)+0,EE$83&gt;=INDEX('Static Data'!$E$3:$X$21,$BW92,17)+0,EE$84&gt;=INDEX('Static Data'!$E$3:$X$21,$BW92,18)+0,EE$85&gt;=INDEX('Static Data'!$E$3:$X$21,$BW92,19)+0,EE$86&gt;=INDEX('Static Data'!$E$3:$X$21,$BW92,20)+0)</f>
        <v>0</v>
      </c>
      <c r="EF92" t="b">
        <f ca="1">AND($BV92,EF$67&gt;=INDEX('Static Data'!$E$3:$X$21,$BW92,1)+0,EF$68&gt;=INDEX('Static Data'!$E$3:$X$21,$BW92,2)+0,EF$69&gt;=INDEX('Static Data'!$E$3:$X$21,$BW92,3)+0,EF$70&gt;=INDEX('Static Data'!$E$3:$X$21,$BW92,4)+0,EF$71&gt;=INDEX('Static Data'!$E$3:$X$21,$BW92,5)+0,EF$72&gt;=INDEX('Static Data'!$E$3:$X$21,$BW92,6)+0,EF$73&gt;=INDEX('Static Data'!$E$3:$X$21,$BW92,7)+0,EF$74&gt;=INDEX('Static Data'!$E$3:$X$21,$BW92,8)+0,EF$75&gt;=INDEX('Static Data'!$E$3:$X$21,$BW92,9)+0,EF$76&gt;=INDEX('Static Data'!$E$3:$X$21,$BW92,10)+0,EF$77&gt;=INDEX('Static Data'!$E$3:$X$21,$BW92,11)+0,EF$78&gt;=INDEX('Static Data'!$E$3:$X$21,$BW92,12)+0,EF$79&gt;=INDEX('Static Data'!$E$3:$X$21,$BW92,13)+0,EF$80&gt;=INDEX('Static Data'!$E$3:$X$21,$BW92,14)+0,EF$81&gt;=INDEX('Static Data'!$E$3:$X$21,$BW92,15)+0,EF$82&gt;=INDEX('Static Data'!$E$3:$X$21,$BW92,16)+0,EF$83&gt;=INDEX('Static Data'!$E$3:$X$21,$BW92,17)+0,EF$84&gt;=INDEX('Static Data'!$E$3:$X$21,$BW92,18)+0,EF$85&gt;=INDEX('Static Data'!$E$3:$X$21,$BW92,19)+0,EF$86&gt;=INDEX('Static Data'!$E$3:$X$21,$BW92,20)+0)</f>
        <v>0</v>
      </c>
      <c r="EG92" t="b">
        <f ca="1">AND($BV92,EG$67&gt;=INDEX('Static Data'!$E$3:$X$21,$BW92,1)+0,EG$68&gt;=INDEX('Static Data'!$E$3:$X$21,$BW92,2)+0,EG$69&gt;=INDEX('Static Data'!$E$3:$X$21,$BW92,3)+0,EG$70&gt;=INDEX('Static Data'!$E$3:$X$21,$BW92,4)+0,EG$71&gt;=INDEX('Static Data'!$E$3:$X$21,$BW92,5)+0,EG$72&gt;=INDEX('Static Data'!$E$3:$X$21,$BW92,6)+0,EG$73&gt;=INDEX('Static Data'!$E$3:$X$21,$BW92,7)+0,EG$74&gt;=INDEX('Static Data'!$E$3:$X$21,$BW92,8)+0,EG$75&gt;=INDEX('Static Data'!$E$3:$X$21,$BW92,9)+0,EG$76&gt;=INDEX('Static Data'!$E$3:$X$21,$BW92,10)+0,EG$77&gt;=INDEX('Static Data'!$E$3:$X$21,$BW92,11)+0,EG$78&gt;=INDEX('Static Data'!$E$3:$X$21,$BW92,12)+0,EG$79&gt;=INDEX('Static Data'!$E$3:$X$21,$BW92,13)+0,EG$80&gt;=INDEX('Static Data'!$E$3:$X$21,$BW92,14)+0,EG$81&gt;=INDEX('Static Data'!$E$3:$X$21,$BW92,15)+0,EG$82&gt;=INDEX('Static Data'!$E$3:$X$21,$BW92,16)+0,EG$83&gt;=INDEX('Static Data'!$E$3:$X$21,$BW92,17)+0,EG$84&gt;=INDEX('Static Data'!$E$3:$X$21,$BW92,18)+0,EG$85&gt;=INDEX('Static Data'!$E$3:$X$21,$BW92,19)+0,EG$86&gt;=INDEX('Static Data'!$E$3:$X$21,$BW92,20)+0)</f>
        <v>0</v>
      </c>
      <c r="EH92" t="b">
        <f ca="1">AND($BV92,EH$67&gt;=INDEX('Static Data'!$E$3:$X$21,$BW92,1)+0,EH$68&gt;=INDEX('Static Data'!$E$3:$X$21,$BW92,2)+0,EH$69&gt;=INDEX('Static Data'!$E$3:$X$21,$BW92,3)+0,EH$70&gt;=INDEX('Static Data'!$E$3:$X$21,$BW92,4)+0,EH$71&gt;=INDEX('Static Data'!$E$3:$X$21,$BW92,5)+0,EH$72&gt;=INDEX('Static Data'!$E$3:$X$21,$BW92,6)+0,EH$73&gt;=INDEX('Static Data'!$E$3:$X$21,$BW92,7)+0,EH$74&gt;=INDEX('Static Data'!$E$3:$X$21,$BW92,8)+0,EH$75&gt;=INDEX('Static Data'!$E$3:$X$21,$BW92,9)+0,EH$76&gt;=INDEX('Static Data'!$E$3:$X$21,$BW92,10)+0,EH$77&gt;=INDEX('Static Data'!$E$3:$X$21,$BW92,11)+0,EH$78&gt;=INDEX('Static Data'!$E$3:$X$21,$BW92,12)+0,EH$79&gt;=INDEX('Static Data'!$E$3:$X$21,$BW92,13)+0,EH$80&gt;=INDEX('Static Data'!$E$3:$X$21,$BW92,14)+0,EH$81&gt;=INDEX('Static Data'!$E$3:$X$21,$BW92,15)+0,EH$82&gt;=INDEX('Static Data'!$E$3:$X$21,$BW92,16)+0,EH$83&gt;=INDEX('Static Data'!$E$3:$X$21,$BW92,17)+0,EH$84&gt;=INDEX('Static Data'!$E$3:$X$21,$BW92,18)+0,EH$85&gt;=INDEX('Static Data'!$E$3:$X$21,$BW92,19)+0,EH$86&gt;=INDEX('Static Data'!$E$3:$X$21,$BW92,20)+0)</f>
        <v>0</v>
      </c>
      <c r="EI92" t="b">
        <f ca="1">AND($BV92,EI$67&gt;=INDEX('Static Data'!$E$3:$X$21,$BW92,1)+0,EI$68&gt;=INDEX('Static Data'!$E$3:$X$21,$BW92,2)+0,EI$69&gt;=INDEX('Static Data'!$E$3:$X$21,$BW92,3)+0,EI$70&gt;=INDEX('Static Data'!$E$3:$X$21,$BW92,4)+0,EI$71&gt;=INDEX('Static Data'!$E$3:$X$21,$BW92,5)+0,EI$72&gt;=INDEX('Static Data'!$E$3:$X$21,$BW92,6)+0,EI$73&gt;=INDEX('Static Data'!$E$3:$X$21,$BW92,7)+0,EI$74&gt;=INDEX('Static Data'!$E$3:$X$21,$BW92,8)+0,EI$75&gt;=INDEX('Static Data'!$E$3:$X$21,$BW92,9)+0,EI$76&gt;=INDEX('Static Data'!$E$3:$X$21,$BW92,10)+0,EI$77&gt;=INDEX('Static Data'!$E$3:$X$21,$BW92,11)+0,EI$78&gt;=INDEX('Static Data'!$E$3:$X$21,$BW92,12)+0,EI$79&gt;=INDEX('Static Data'!$E$3:$X$21,$BW92,13)+0,EI$80&gt;=INDEX('Static Data'!$E$3:$X$21,$BW92,14)+0,EI$81&gt;=INDEX('Static Data'!$E$3:$X$21,$BW92,15)+0,EI$82&gt;=INDEX('Static Data'!$E$3:$X$21,$BW92,16)+0,EI$83&gt;=INDEX('Static Data'!$E$3:$X$21,$BW92,17)+0,EI$84&gt;=INDEX('Static Data'!$E$3:$X$21,$BW92,18)+0,EI$85&gt;=INDEX('Static Data'!$E$3:$X$21,$BW92,19)+0,EI$86&gt;=INDEX('Static Data'!$E$3:$X$21,$BW92,20)+0)</f>
        <v>0</v>
      </c>
      <c r="EJ92" t="b">
        <f ca="1">AND($BV92,EJ$67&gt;=INDEX('Static Data'!$E$3:$X$21,$BW92,1)+0,EJ$68&gt;=INDEX('Static Data'!$E$3:$X$21,$BW92,2)+0,EJ$69&gt;=INDEX('Static Data'!$E$3:$X$21,$BW92,3)+0,EJ$70&gt;=INDEX('Static Data'!$E$3:$X$21,$BW92,4)+0,EJ$71&gt;=INDEX('Static Data'!$E$3:$X$21,$BW92,5)+0,EJ$72&gt;=INDEX('Static Data'!$E$3:$X$21,$BW92,6)+0,EJ$73&gt;=INDEX('Static Data'!$E$3:$X$21,$BW92,7)+0,EJ$74&gt;=INDEX('Static Data'!$E$3:$X$21,$BW92,8)+0,EJ$75&gt;=INDEX('Static Data'!$E$3:$X$21,$BW92,9)+0,EJ$76&gt;=INDEX('Static Data'!$E$3:$X$21,$BW92,10)+0,EJ$77&gt;=INDEX('Static Data'!$E$3:$X$21,$BW92,11)+0,EJ$78&gt;=INDEX('Static Data'!$E$3:$X$21,$BW92,12)+0,EJ$79&gt;=INDEX('Static Data'!$E$3:$X$21,$BW92,13)+0,EJ$80&gt;=INDEX('Static Data'!$E$3:$X$21,$BW92,14)+0,EJ$81&gt;=INDEX('Static Data'!$E$3:$X$21,$BW92,15)+0,EJ$82&gt;=INDEX('Static Data'!$E$3:$X$21,$BW92,16)+0,EJ$83&gt;=INDEX('Static Data'!$E$3:$X$21,$BW92,17)+0,EJ$84&gt;=INDEX('Static Data'!$E$3:$X$21,$BW92,18)+0,EJ$85&gt;=INDEX('Static Data'!$E$3:$X$21,$BW92,19)+0,EJ$86&gt;=INDEX('Static Data'!$E$3:$X$21,$BW92,20)+0)</f>
        <v>0</v>
      </c>
      <c r="EK92" t="b">
        <f ca="1">AND($BV92,EK$67&gt;=INDEX('Static Data'!$E$3:$X$21,$BW92,1)+0,EK$68&gt;=INDEX('Static Data'!$E$3:$X$21,$BW92,2)+0,EK$69&gt;=INDEX('Static Data'!$E$3:$X$21,$BW92,3)+0,EK$70&gt;=INDEX('Static Data'!$E$3:$X$21,$BW92,4)+0,EK$71&gt;=INDEX('Static Data'!$E$3:$X$21,$BW92,5)+0,EK$72&gt;=INDEX('Static Data'!$E$3:$X$21,$BW92,6)+0,EK$73&gt;=INDEX('Static Data'!$E$3:$X$21,$BW92,7)+0,EK$74&gt;=INDEX('Static Data'!$E$3:$X$21,$BW92,8)+0,EK$75&gt;=INDEX('Static Data'!$E$3:$X$21,$BW92,9)+0,EK$76&gt;=INDEX('Static Data'!$E$3:$X$21,$BW92,10)+0,EK$77&gt;=INDEX('Static Data'!$E$3:$X$21,$BW92,11)+0,EK$78&gt;=INDEX('Static Data'!$E$3:$X$21,$BW92,12)+0,EK$79&gt;=INDEX('Static Data'!$E$3:$X$21,$BW92,13)+0,EK$80&gt;=INDEX('Static Data'!$E$3:$X$21,$BW92,14)+0,EK$81&gt;=INDEX('Static Data'!$E$3:$X$21,$BW92,15)+0,EK$82&gt;=INDEX('Static Data'!$E$3:$X$21,$BW92,16)+0,EK$83&gt;=INDEX('Static Data'!$E$3:$X$21,$BW92,17)+0,EK$84&gt;=INDEX('Static Data'!$E$3:$X$21,$BW92,18)+0,EK$85&gt;=INDEX('Static Data'!$E$3:$X$21,$BW92,19)+0,EK$86&gt;=INDEX('Static Data'!$E$3:$X$21,$BW92,20)+0)</f>
        <v>0</v>
      </c>
      <c r="EL92" t="b">
        <f ca="1">AND($BV92,EL$67&gt;=INDEX('Static Data'!$E$3:$X$21,$BW92,1)+0,EL$68&gt;=INDEX('Static Data'!$E$3:$X$21,$BW92,2)+0,EL$69&gt;=INDEX('Static Data'!$E$3:$X$21,$BW92,3)+0,EL$70&gt;=INDEX('Static Data'!$E$3:$X$21,$BW92,4)+0,EL$71&gt;=INDEX('Static Data'!$E$3:$X$21,$BW92,5)+0,EL$72&gt;=INDEX('Static Data'!$E$3:$X$21,$BW92,6)+0,EL$73&gt;=INDEX('Static Data'!$E$3:$X$21,$BW92,7)+0,EL$74&gt;=INDEX('Static Data'!$E$3:$X$21,$BW92,8)+0,EL$75&gt;=INDEX('Static Data'!$E$3:$X$21,$BW92,9)+0,EL$76&gt;=INDEX('Static Data'!$E$3:$X$21,$BW92,10)+0,EL$77&gt;=INDEX('Static Data'!$E$3:$X$21,$BW92,11)+0,EL$78&gt;=INDEX('Static Data'!$E$3:$X$21,$BW92,12)+0,EL$79&gt;=INDEX('Static Data'!$E$3:$X$21,$BW92,13)+0,EL$80&gt;=INDEX('Static Data'!$E$3:$X$21,$BW92,14)+0,EL$81&gt;=INDEX('Static Data'!$E$3:$X$21,$BW92,15)+0,EL$82&gt;=INDEX('Static Data'!$E$3:$X$21,$BW92,16)+0,EL$83&gt;=INDEX('Static Data'!$E$3:$X$21,$BW92,17)+0,EL$84&gt;=INDEX('Static Data'!$E$3:$X$21,$BW92,18)+0,EL$85&gt;=INDEX('Static Data'!$E$3:$X$21,$BW92,19)+0,EL$86&gt;=INDEX('Static Data'!$E$3:$X$21,$BW92,20)+0)</f>
        <v>0</v>
      </c>
      <c r="EM92" t="b">
        <f ca="1">AND($BV92,EM$67&gt;=INDEX('Static Data'!$E$3:$X$21,$BW92,1)+0,EM$68&gt;=INDEX('Static Data'!$E$3:$X$21,$BW92,2)+0,EM$69&gt;=INDEX('Static Data'!$E$3:$X$21,$BW92,3)+0,EM$70&gt;=INDEX('Static Data'!$E$3:$X$21,$BW92,4)+0,EM$71&gt;=INDEX('Static Data'!$E$3:$X$21,$BW92,5)+0,EM$72&gt;=INDEX('Static Data'!$E$3:$X$21,$BW92,6)+0,EM$73&gt;=INDEX('Static Data'!$E$3:$X$21,$BW92,7)+0,EM$74&gt;=INDEX('Static Data'!$E$3:$X$21,$BW92,8)+0,EM$75&gt;=INDEX('Static Data'!$E$3:$X$21,$BW92,9)+0,EM$76&gt;=INDEX('Static Data'!$E$3:$X$21,$BW92,10)+0,EM$77&gt;=INDEX('Static Data'!$E$3:$X$21,$BW92,11)+0,EM$78&gt;=INDEX('Static Data'!$E$3:$X$21,$BW92,12)+0,EM$79&gt;=INDEX('Static Data'!$E$3:$X$21,$BW92,13)+0,EM$80&gt;=INDEX('Static Data'!$E$3:$X$21,$BW92,14)+0,EM$81&gt;=INDEX('Static Data'!$E$3:$X$21,$BW92,15)+0,EM$82&gt;=INDEX('Static Data'!$E$3:$X$21,$BW92,16)+0,EM$83&gt;=INDEX('Static Data'!$E$3:$X$21,$BW92,17)+0,EM$84&gt;=INDEX('Static Data'!$E$3:$X$21,$BW92,18)+0,EM$85&gt;=INDEX('Static Data'!$E$3:$X$21,$BW92,19)+0,EM$86&gt;=INDEX('Static Data'!$E$3:$X$21,$BW92,20)+0)</f>
        <v>0</v>
      </c>
      <c r="EN92" t="b">
        <f ca="1">AND($BV92,EN$67&gt;=INDEX('Static Data'!$E$3:$X$21,$BW92,1)+0,EN$68&gt;=INDEX('Static Data'!$E$3:$X$21,$BW92,2)+0,EN$69&gt;=INDEX('Static Data'!$E$3:$X$21,$BW92,3)+0,EN$70&gt;=INDEX('Static Data'!$E$3:$X$21,$BW92,4)+0,EN$71&gt;=INDEX('Static Data'!$E$3:$X$21,$BW92,5)+0,EN$72&gt;=INDEX('Static Data'!$E$3:$X$21,$BW92,6)+0,EN$73&gt;=INDEX('Static Data'!$E$3:$X$21,$BW92,7)+0,EN$74&gt;=INDEX('Static Data'!$E$3:$X$21,$BW92,8)+0,EN$75&gt;=INDEX('Static Data'!$E$3:$X$21,$BW92,9)+0,EN$76&gt;=INDEX('Static Data'!$E$3:$X$21,$BW92,10)+0,EN$77&gt;=INDEX('Static Data'!$E$3:$X$21,$BW92,11)+0,EN$78&gt;=INDEX('Static Data'!$E$3:$X$21,$BW92,12)+0,EN$79&gt;=INDEX('Static Data'!$E$3:$X$21,$BW92,13)+0,EN$80&gt;=INDEX('Static Data'!$E$3:$X$21,$BW92,14)+0,EN$81&gt;=INDEX('Static Data'!$E$3:$X$21,$BW92,15)+0,EN$82&gt;=INDEX('Static Data'!$E$3:$X$21,$BW92,16)+0,EN$83&gt;=INDEX('Static Data'!$E$3:$X$21,$BW92,17)+0,EN$84&gt;=INDEX('Static Data'!$E$3:$X$21,$BW92,18)+0,EN$85&gt;=INDEX('Static Data'!$E$3:$X$21,$BW92,19)+0,EN$86&gt;=INDEX('Static Data'!$E$3:$X$21,$BW92,20)+0)</f>
        <v>0</v>
      </c>
      <c r="EO92" t="b">
        <f ca="1">AND($BV92,EO$67&gt;=INDEX('Static Data'!$E$3:$X$21,$BW92,1)+0,EO$68&gt;=INDEX('Static Data'!$E$3:$X$21,$BW92,2)+0,EO$69&gt;=INDEX('Static Data'!$E$3:$X$21,$BW92,3)+0,EO$70&gt;=INDEX('Static Data'!$E$3:$X$21,$BW92,4)+0,EO$71&gt;=INDEX('Static Data'!$E$3:$X$21,$BW92,5)+0,EO$72&gt;=INDEX('Static Data'!$E$3:$X$21,$BW92,6)+0,EO$73&gt;=INDEX('Static Data'!$E$3:$X$21,$BW92,7)+0,EO$74&gt;=INDEX('Static Data'!$E$3:$X$21,$BW92,8)+0,EO$75&gt;=INDEX('Static Data'!$E$3:$X$21,$BW92,9)+0,EO$76&gt;=INDEX('Static Data'!$E$3:$X$21,$BW92,10)+0,EO$77&gt;=INDEX('Static Data'!$E$3:$X$21,$BW92,11)+0,EO$78&gt;=INDEX('Static Data'!$E$3:$X$21,$BW92,12)+0,EO$79&gt;=INDEX('Static Data'!$E$3:$X$21,$BW92,13)+0,EO$80&gt;=INDEX('Static Data'!$E$3:$X$21,$BW92,14)+0,EO$81&gt;=INDEX('Static Data'!$E$3:$X$21,$BW92,15)+0,EO$82&gt;=INDEX('Static Data'!$E$3:$X$21,$BW92,16)+0,EO$83&gt;=INDEX('Static Data'!$E$3:$X$21,$BW92,17)+0,EO$84&gt;=INDEX('Static Data'!$E$3:$X$21,$BW92,18)+0,EO$85&gt;=INDEX('Static Data'!$E$3:$X$21,$BW92,19)+0,EO$86&gt;=INDEX('Static Data'!$E$3:$X$21,$BW92,20)+0)</f>
        <v>0</v>
      </c>
      <c r="EP92" t="b">
        <f ca="1">AND($BV92,EP$67&gt;=INDEX('Static Data'!$E$3:$X$21,$BW92,1)+0,EP$68&gt;=INDEX('Static Data'!$E$3:$X$21,$BW92,2)+0,EP$69&gt;=INDEX('Static Data'!$E$3:$X$21,$BW92,3)+0,EP$70&gt;=INDEX('Static Data'!$E$3:$X$21,$BW92,4)+0,EP$71&gt;=INDEX('Static Data'!$E$3:$X$21,$BW92,5)+0,EP$72&gt;=INDEX('Static Data'!$E$3:$X$21,$BW92,6)+0,EP$73&gt;=INDEX('Static Data'!$E$3:$X$21,$BW92,7)+0,EP$74&gt;=INDEX('Static Data'!$E$3:$X$21,$BW92,8)+0,EP$75&gt;=INDEX('Static Data'!$E$3:$X$21,$BW92,9)+0,EP$76&gt;=INDEX('Static Data'!$E$3:$X$21,$BW92,10)+0,EP$77&gt;=INDEX('Static Data'!$E$3:$X$21,$BW92,11)+0,EP$78&gt;=INDEX('Static Data'!$E$3:$X$21,$BW92,12)+0,EP$79&gt;=INDEX('Static Data'!$E$3:$X$21,$BW92,13)+0,EP$80&gt;=INDEX('Static Data'!$E$3:$X$21,$BW92,14)+0,EP$81&gt;=INDEX('Static Data'!$E$3:$X$21,$BW92,15)+0,EP$82&gt;=INDEX('Static Data'!$E$3:$X$21,$BW92,16)+0,EP$83&gt;=INDEX('Static Data'!$E$3:$X$21,$BW92,17)+0,EP$84&gt;=INDEX('Static Data'!$E$3:$X$21,$BW92,18)+0,EP$85&gt;=INDEX('Static Data'!$E$3:$X$21,$BW92,19)+0,EP$86&gt;=INDEX('Static Data'!$E$3:$X$21,$BW92,20)+0)</f>
        <v>0</v>
      </c>
      <c r="EQ92" t="b">
        <f ca="1">AND($BV92,EQ$67&gt;=INDEX('Static Data'!$E$3:$X$21,$BW92,1)+0,EQ$68&gt;=INDEX('Static Data'!$E$3:$X$21,$BW92,2)+0,EQ$69&gt;=INDEX('Static Data'!$E$3:$X$21,$BW92,3)+0,EQ$70&gt;=INDEX('Static Data'!$E$3:$X$21,$BW92,4)+0,EQ$71&gt;=INDEX('Static Data'!$E$3:$X$21,$BW92,5)+0,EQ$72&gt;=INDEX('Static Data'!$E$3:$X$21,$BW92,6)+0,EQ$73&gt;=INDEX('Static Data'!$E$3:$X$21,$BW92,7)+0,EQ$74&gt;=INDEX('Static Data'!$E$3:$X$21,$BW92,8)+0,EQ$75&gt;=INDEX('Static Data'!$E$3:$X$21,$BW92,9)+0,EQ$76&gt;=INDEX('Static Data'!$E$3:$X$21,$BW92,10)+0,EQ$77&gt;=INDEX('Static Data'!$E$3:$X$21,$BW92,11)+0,EQ$78&gt;=INDEX('Static Data'!$E$3:$X$21,$BW92,12)+0,EQ$79&gt;=INDEX('Static Data'!$E$3:$X$21,$BW92,13)+0,EQ$80&gt;=INDEX('Static Data'!$E$3:$X$21,$BW92,14)+0,EQ$81&gt;=INDEX('Static Data'!$E$3:$X$21,$BW92,15)+0,EQ$82&gt;=INDEX('Static Data'!$E$3:$X$21,$BW92,16)+0,EQ$83&gt;=INDEX('Static Data'!$E$3:$X$21,$BW92,17)+0,EQ$84&gt;=INDEX('Static Data'!$E$3:$X$21,$BW92,18)+0,EQ$85&gt;=INDEX('Static Data'!$E$3:$X$21,$BW92,19)+0,EQ$86&gt;=INDEX('Static Data'!$E$3:$X$21,$BW92,20)+0)</f>
        <v>0</v>
      </c>
      <c r="ER92" t="b">
        <f ca="1">AND($BV92,ER$67&gt;=INDEX('Static Data'!$E$3:$X$21,$BW92,1)+0,ER$68&gt;=INDEX('Static Data'!$E$3:$X$21,$BW92,2)+0,ER$69&gt;=INDEX('Static Data'!$E$3:$X$21,$BW92,3)+0,ER$70&gt;=INDEX('Static Data'!$E$3:$X$21,$BW92,4)+0,ER$71&gt;=INDEX('Static Data'!$E$3:$X$21,$BW92,5)+0,ER$72&gt;=INDEX('Static Data'!$E$3:$X$21,$BW92,6)+0,ER$73&gt;=INDEX('Static Data'!$E$3:$X$21,$BW92,7)+0,ER$74&gt;=INDEX('Static Data'!$E$3:$X$21,$BW92,8)+0,ER$75&gt;=INDEX('Static Data'!$E$3:$X$21,$BW92,9)+0,ER$76&gt;=INDEX('Static Data'!$E$3:$X$21,$BW92,10)+0,ER$77&gt;=INDEX('Static Data'!$E$3:$X$21,$BW92,11)+0,ER$78&gt;=INDEX('Static Data'!$E$3:$X$21,$BW92,12)+0,ER$79&gt;=INDEX('Static Data'!$E$3:$X$21,$BW92,13)+0,ER$80&gt;=INDEX('Static Data'!$E$3:$X$21,$BW92,14)+0,ER$81&gt;=INDEX('Static Data'!$E$3:$X$21,$BW92,15)+0,ER$82&gt;=INDEX('Static Data'!$E$3:$X$21,$BW92,16)+0,ER$83&gt;=INDEX('Static Data'!$E$3:$X$21,$BW92,17)+0,ER$84&gt;=INDEX('Static Data'!$E$3:$X$21,$BW92,18)+0,ER$85&gt;=INDEX('Static Data'!$E$3:$X$21,$BW92,19)+0,ER$86&gt;=INDEX('Static Data'!$E$3:$X$21,$BW92,20)+0)</f>
        <v>0</v>
      </c>
      <c r="ES92" t="b">
        <f ca="1">AND($BV92,ES$67&gt;=INDEX('Static Data'!$E$3:$X$21,$BW92,1)+0,ES$68&gt;=INDEX('Static Data'!$E$3:$X$21,$BW92,2)+0,ES$69&gt;=INDEX('Static Data'!$E$3:$X$21,$BW92,3)+0,ES$70&gt;=INDEX('Static Data'!$E$3:$X$21,$BW92,4)+0,ES$71&gt;=INDEX('Static Data'!$E$3:$X$21,$BW92,5)+0,ES$72&gt;=INDEX('Static Data'!$E$3:$X$21,$BW92,6)+0,ES$73&gt;=INDEX('Static Data'!$E$3:$X$21,$BW92,7)+0,ES$74&gt;=INDEX('Static Data'!$E$3:$X$21,$BW92,8)+0,ES$75&gt;=INDEX('Static Data'!$E$3:$X$21,$BW92,9)+0,ES$76&gt;=INDEX('Static Data'!$E$3:$X$21,$BW92,10)+0,ES$77&gt;=INDEX('Static Data'!$E$3:$X$21,$BW92,11)+0,ES$78&gt;=INDEX('Static Data'!$E$3:$X$21,$BW92,12)+0,ES$79&gt;=INDEX('Static Data'!$E$3:$X$21,$BW92,13)+0,ES$80&gt;=INDEX('Static Data'!$E$3:$X$21,$BW92,14)+0,ES$81&gt;=INDEX('Static Data'!$E$3:$X$21,$BW92,15)+0,ES$82&gt;=INDEX('Static Data'!$E$3:$X$21,$BW92,16)+0,ES$83&gt;=INDEX('Static Data'!$E$3:$X$21,$BW92,17)+0,ES$84&gt;=INDEX('Static Data'!$E$3:$X$21,$BW92,18)+0,ES$85&gt;=INDEX('Static Data'!$E$3:$X$21,$BW92,19)+0,ES$86&gt;=INDEX('Static Data'!$E$3:$X$21,$BW92,20)+0)</f>
        <v>0</v>
      </c>
      <c r="ET92" t="b">
        <f ca="1">AND($BV92,ET$67&gt;=INDEX('Static Data'!$E$3:$X$21,$BW92,1)+0,ET$68&gt;=INDEX('Static Data'!$E$3:$X$21,$BW92,2)+0,ET$69&gt;=INDEX('Static Data'!$E$3:$X$21,$BW92,3)+0,ET$70&gt;=INDEX('Static Data'!$E$3:$X$21,$BW92,4)+0,ET$71&gt;=INDEX('Static Data'!$E$3:$X$21,$BW92,5)+0,ET$72&gt;=INDEX('Static Data'!$E$3:$X$21,$BW92,6)+0,ET$73&gt;=INDEX('Static Data'!$E$3:$X$21,$BW92,7)+0,ET$74&gt;=INDEX('Static Data'!$E$3:$X$21,$BW92,8)+0,ET$75&gt;=INDEX('Static Data'!$E$3:$X$21,$BW92,9)+0,ET$76&gt;=INDEX('Static Data'!$E$3:$X$21,$BW92,10)+0,ET$77&gt;=INDEX('Static Data'!$E$3:$X$21,$BW92,11)+0,ET$78&gt;=INDEX('Static Data'!$E$3:$X$21,$BW92,12)+0,ET$79&gt;=INDEX('Static Data'!$E$3:$X$21,$BW92,13)+0,ET$80&gt;=INDEX('Static Data'!$E$3:$X$21,$BW92,14)+0,ET$81&gt;=INDEX('Static Data'!$E$3:$X$21,$BW92,15)+0,ET$82&gt;=INDEX('Static Data'!$E$3:$X$21,$BW92,16)+0,ET$83&gt;=INDEX('Static Data'!$E$3:$X$21,$BW92,17)+0,ET$84&gt;=INDEX('Static Data'!$E$3:$X$21,$BW92,18)+0,ET$85&gt;=INDEX('Static Data'!$E$3:$X$21,$BW92,19)+0,ET$86&gt;=INDEX('Static Data'!$E$3:$X$21,$BW92,20)+0)</f>
        <v>0</v>
      </c>
      <c r="EU92" t="b">
        <f ca="1">AND($BV92,EU$67&gt;=INDEX('Static Data'!$E$3:$X$21,$BW92,1)+0,EU$68&gt;=INDEX('Static Data'!$E$3:$X$21,$BW92,2)+0,EU$69&gt;=INDEX('Static Data'!$E$3:$X$21,$BW92,3)+0,EU$70&gt;=INDEX('Static Data'!$E$3:$X$21,$BW92,4)+0,EU$71&gt;=INDEX('Static Data'!$E$3:$X$21,$BW92,5)+0,EU$72&gt;=INDEX('Static Data'!$E$3:$X$21,$BW92,6)+0,EU$73&gt;=INDEX('Static Data'!$E$3:$X$21,$BW92,7)+0,EU$74&gt;=INDEX('Static Data'!$E$3:$X$21,$BW92,8)+0,EU$75&gt;=INDEX('Static Data'!$E$3:$X$21,$BW92,9)+0,EU$76&gt;=INDEX('Static Data'!$E$3:$X$21,$BW92,10)+0,EU$77&gt;=INDEX('Static Data'!$E$3:$X$21,$BW92,11)+0,EU$78&gt;=INDEX('Static Data'!$E$3:$X$21,$BW92,12)+0,EU$79&gt;=INDEX('Static Data'!$E$3:$X$21,$BW92,13)+0,EU$80&gt;=INDEX('Static Data'!$E$3:$X$21,$BW92,14)+0,EU$81&gt;=INDEX('Static Data'!$E$3:$X$21,$BW92,15)+0,EU$82&gt;=INDEX('Static Data'!$E$3:$X$21,$BW92,16)+0,EU$83&gt;=INDEX('Static Data'!$E$3:$X$21,$BW92,17)+0,EU$84&gt;=INDEX('Static Data'!$E$3:$X$21,$BW92,18)+0,EU$85&gt;=INDEX('Static Data'!$E$3:$X$21,$BW92,19)+0,EU$86&gt;=INDEX('Static Data'!$E$3:$X$21,$BW92,20)+0)</f>
        <v>0</v>
      </c>
      <c r="EV92" t="b">
        <f ca="1">AND($BV92,EV$67&gt;=INDEX('Static Data'!$E$3:$X$21,$BW92,1)+0,EV$68&gt;=INDEX('Static Data'!$E$3:$X$21,$BW92,2)+0,EV$69&gt;=INDEX('Static Data'!$E$3:$X$21,$BW92,3)+0,EV$70&gt;=INDEX('Static Data'!$E$3:$X$21,$BW92,4)+0,EV$71&gt;=INDEX('Static Data'!$E$3:$X$21,$BW92,5)+0,EV$72&gt;=INDEX('Static Data'!$E$3:$X$21,$BW92,6)+0,EV$73&gt;=INDEX('Static Data'!$E$3:$X$21,$BW92,7)+0,EV$74&gt;=INDEX('Static Data'!$E$3:$X$21,$BW92,8)+0,EV$75&gt;=INDEX('Static Data'!$E$3:$X$21,$BW92,9)+0,EV$76&gt;=INDEX('Static Data'!$E$3:$X$21,$BW92,10)+0,EV$77&gt;=INDEX('Static Data'!$E$3:$X$21,$BW92,11)+0,EV$78&gt;=INDEX('Static Data'!$E$3:$X$21,$BW92,12)+0,EV$79&gt;=INDEX('Static Data'!$E$3:$X$21,$BW92,13)+0,EV$80&gt;=INDEX('Static Data'!$E$3:$X$21,$BW92,14)+0,EV$81&gt;=INDEX('Static Data'!$E$3:$X$21,$BW92,15)+0,EV$82&gt;=INDEX('Static Data'!$E$3:$X$21,$BW92,16)+0,EV$83&gt;=INDEX('Static Data'!$E$3:$X$21,$BW92,17)+0,EV$84&gt;=INDEX('Static Data'!$E$3:$X$21,$BW92,18)+0,EV$85&gt;=INDEX('Static Data'!$E$3:$X$21,$BW92,19)+0,EV$86&gt;=INDEX('Static Data'!$E$3:$X$21,$BW92,20)+0)</f>
        <v>0</v>
      </c>
      <c r="EW92" t="b">
        <f ca="1">AND($BV92,EW$67&gt;=INDEX('Static Data'!$E$3:$X$21,$BW92,1)+0,EW$68&gt;=INDEX('Static Data'!$E$3:$X$21,$BW92,2)+0,EW$69&gt;=INDEX('Static Data'!$E$3:$X$21,$BW92,3)+0,EW$70&gt;=INDEX('Static Data'!$E$3:$X$21,$BW92,4)+0,EW$71&gt;=INDEX('Static Data'!$E$3:$X$21,$BW92,5)+0,EW$72&gt;=INDEX('Static Data'!$E$3:$X$21,$BW92,6)+0,EW$73&gt;=INDEX('Static Data'!$E$3:$X$21,$BW92,7)+0,EW$74&gt;=INDEX('Static Data'!$E$3:$X$21,$BW92,8)+0,EW$75&gt;=INDEX('Static Data'!$E$3:$X$21,$BW92,9)+0,EW$76&gt;=INDEX('Static Data'!$E$3:$X$21,$BW92,10)+0,EW$77&gt;=INDEX('Static Data'!$E$3:$X$21,$BW92,11)+0,EW$78&gt;=INDEX('Static Data'!$E$3:$X$21,$BW92,12)+0,EW$79&gt;=INDEX('Static Data'!$E$3:$X$21,$BW92,13)+0,EW$80&gt;=INDEX('Static Data'!$E$3:$X$21,$BW92,14)+0,EW$81&gt;=INDEX('Static Data'!$E$3:$X$21,$BW92,15)+0,EW$82&gt;=INDEX('Static Data'!$E$3:$X$21,$BW92,16)+0,EW$83&gt;=INDEX('Static Data'!$E$3:$X$21,$BW92,17)+0,EW$84&gt;=INDEX('Static Data'!$E$3:$X$21,$BW92,18)+0,EW$85&gt;=INDEX('Static Data'!$E$3:$X$21,$BW92,19)+0,EW$86&gt;=INDEX('Static Data'!$E$3:$X$21,$BW92,20)+0)</f>
        <v>0</v>
      </c>
      <c r="EX92" t="b">
        <f ca="1">AND($BV92,EX$67&gt;=INDEX('Static Data'!$E$3:$X$21,$BW92,1)+0,EX$68&gt;=INDEX('Static Data'!$E$3:$X$21,$BW92,2)+0,EX$69&gt;=INDEX('Static Data'!$E$3:$X$21,$BW92,3)+0,EX$70&gt;=INDEX('Static Data'!$E$3:$X$21,$BW92,4)+0,EX$71&gt;=INDEX('Static Data'!$E$3:$X$21,$BW92,5)+0,EX$72&gt;=INDEX('Static Data'!$E$3:$X$21,$BW92,6)+0,EX$73&gt;=INDEX('Static Data'!$E$3:$X$21,$BW92,7)+0,EX$74&gt;=INDEX('Static Data'!$E$3:$X$21,$BW92,8)+0,EX$75&gt;=INDEX('Static Data'!$E$3:$X$21,$BW92,9)+0,EX$76&gt;=INDEX('Static Data'!$E$3:$X$21,$BW92,10)+0,EX$77&gt;=INDEX('Static Data'!$E$3:$X$21,$BW92,11)+0,EX$78&gt;=INDEX('Static Data'!$E$3:$X$21,$BW92,12)+0,EX$79&gt;=INDEX('Static Data'!$E$3:$X$21,$BW92,13)+0,EX$80&gt;=INDEX('Static Data'!$E$3:$X$21,$BW92,14)+0,EX$81&gt;=INDEX('Static Data'!$E$3:$X$21,$BW92,15)+0,EX$82&gt;=INDEX('Static Data'!$E$3:$X$21,$BW92,16)+0,EX$83&gt;=INDEX('Static Data'!$E$3:$X$21,$BW92,17)+0,EX$84&gt;=INDEX('Static Data'!$E$3:$X$21,$BW92,18)+0,EX$85&gt;=INDEX('Static Data'!$E$3:$X$21,$BW92,19)+0,EX$86&gt;=INDEX('Static Data'!$E$3:$X$21,$BW92,20)+0)</f>
        <v>0</v>
      </c>
      <c r="EY92" t="b">
        <f ca="1">AND($BV92,EY$67&gt;=INDEX('Static Data'!$E$3:$X$21,$BW92,1)+0,EY$68&gt;=INDEX('Static Data'!$E$3:$X$21,$BW92,2)+0,EY$69&gt;=INDEX('Static Data'!$E$3:$X$21,$BW92,3)+0,EY$70&gt;=INDEX('Static Data'!$E$3:$X$21,$BW92,4)+0,EY$71&gt;=INDEX('Static Data'!$E$3:$X$21,$BW92,5)+0,EY$72&gt;=INDEX('Static Data'!$E$3:$X$21,$BW92,6)+0,EY$73&gt;=INDEX('Static Data'!$E$3:$X$21,$BW92,7)+0,EY$74&gt;=INDEX('Static Data'!$E$3:$X$21,$BW92,8)+0,EY$75&gt;=INDEX('Static Data'!$E$3:$X$21,$BW92,9)+0,EY$76&gt;=INDEX('Static Data'!$E$3:$X$21,$BW92,10)+0,EY$77&gt;=INDEX('Static Data'!$E$3:$X$21,$BW92,11)+0,EY$78&gt;=INDEX('Static Data'!$E$3:$X$21,$BW92,12)+0,EY$79&gt;=INDEX('Static Data'!$E$3:$X$21,$BW92,13)+0,EY$80&gt;=INDEX('Static Data'!$E$3:$X$21,$BW92,14)+0,EY$81&gt;=INDEX('Static Data'!$E$3:$X$21,$BW92,15)+0,EY$82&gt;=INDEX('Static Data'!$E$3:$X$21,$BW92,16)+0,EY$83&gt;=INDEX('Static Data'!$E$3:$X$21,$BW92,17)+0,EY$84&gt;=INDEX('Static Data'!$E$3:$X$21,$BW92,18)+0,EY$85&gt;=INDEX('Static Data'!$E$3:$X$21,$BW92,19)+0,EY$86&gt;=INDEX('Static Data'!$E$3:$X$21,$BW92,20)+0)</f>
        <v>0</v>
      </c>
      <c r="EZ92" t="b">
        <f ca="1">AND($BV92,EZ$67&gt;=INDEX('Static Data'!$E$3:$X$21,$BW92,1)+0,EZ$68&gt;=INDEX('Static Data'!$E$3:$X$21,$BW92,2)+0,EZ$69&gt;=INDEX('Static Data'!$E$3:$X$21,$BW92,3)+0,EZ$70&gt;=INDEX('Static Data'!$E$3:$X$21,$BW92,4)+0,EZ$71&gt;=INDEX('Static Data'!$E$3:$X$21,$BW92,5)+0,EZ$72&gt;=INDEX('Static Data'!$E$3:$X$21,$BW92,6)+0,EZ$73&gt;=INDEX('Static Data'!$E$3:$X$21,$BW92,7)+0,EZ$74&gt;=INDEX('Static Data'!$E$3:$X$21,$BW92,8)+0,EZ$75&gt;=INDEX('Static Data'!$E$3:$X$21,$BW92,9)+0,EZ$76&gt;=INDEX('Static Data'!$E$3:$X$21,$BW92,10)+0,EZ$77&gt;=INDEX('Static Data'!$E$3:$X$21,$BW92,11)+0,EZ$78&gt;=INDEX('Static Data'!$E$3:$X$21,$BW92,12)+0,EZ$79&gt;=INDEX('Static Data'!$E$3:$X$21,$BW92,13)+0,EZ$80&gt;=INDEX('Static Data'!$E$3:$X$21,$BW92,14)+0,EZ$81&gt;=INDEX('Static Data'!$E$3:$X$21,$BW92,15)+0,EZ$82&gt;=INDEX('Static Data'!$E$3:$X$21,$BW92,16)+0,EZ$83&gt;=INDEX('Static Data'!$E$3:$X$21,$BW92,17)+0,EZ$84&gt;=INDEX('Static Data'!$E$3:$X$21,$BW92,18)+0,EZ$85&gt;=INDEX('Static Data'!$E$3:$X$21,$BW92,19)+0,EZ$86&gt;=INDEX('Static Data'!$E$3:$X$21,$BW92,20)+0)</f>
        <v>0</v>
      </c>
      <c r="FA92" t="b">
        <f ca="1">AND($BV92,FA$67&gt;=INDEX('Static Data'!$E$3:$X$21,$BW92,1)+0,FA$68&gt;=INDEX('Static Data'!$E$3:$X$21,$BW92,2)+0,FA$69&gt;=INDEX('Static Data'!$E$3:$X$21,$BW92,3)+0,FA$70&gt;=INDEX('Static Data'!$E$3:$X$21,$BW92,4)+0,FA$71&gt;=INDEX('Static Data'!$E$3:$X$21,$BW92,5)+0,FA$72&gt;=INDEX('Static Data'!$E$3:$X$21,$BW92,6)+0,FA$73&gt;=INDEX('Static Data'!$E$3:$X$21,$BW92,7)+0,FA$74&gt;=INDEX('Static Data'!$E$3:$X$21,$BW92,8)+0,FA$75&gt;=INDEX('Static Data'!$E$3:$X$21,$BW92,9)+0,FA$76&gt;=INDEX('Static Data'!$E$3:$X$21,$BW92,10)+0,FA$77&gt;=INDEX('Static Data'!$E$3:$X$21,$BW92,11)+0,FA$78&gt;=INDEX('Static Data'!$E$3:$X$21,$BW92,12)+0,FA$79&gt;=INDEX('Static Data'!$E$3:$X$21,$BW92,13)+0,FA$80&gt;=INDEX('Static Data'!$E$3:$X$21,$BW92,14)+0,FA$81&gt;=INDEX('Static Data'!$E$3:$X$21,$BW92,15)+0,FA$82&gt;=INDEX('Static Data'!$E$3:$X$21,$BW92,16)+0,FA$83&gt;=INDEX('Static Data'!$E$3:$X$21,$BW92,17)+0,FA$84&gt;=INDEX('Static Data'!$E$3:$X$21,$BW92,18)+0,FA$85&gt;=INDEX('Static Data'!$E$3:$X$21,$BW92,19)+0,FA$86&gt;=INDEX('Static Data'!$E$3:$X$21,$BW92,20)+0)</f>
        <v>0</v>
      </c>
      <c r="FB92" t="b">
        <f ca="1">AND($BV92,FB$67&gt;=INDEX('Static Data'!$E$3:$X$21,$BW92,1)+0,FB$68&gt;=INDEX('Static Data'!$E$3:$X$21,$BW92,2)+0,FB$69&gt;=INDEX('Static Data'!$E$3:$X$21,$BW92,3)+0,FB$70&gt;=INDEX('Static Data'!$E$3:$X$21,$BW92,4)+0,FB$71&gt;=INDEX('Static Data'!$E$3:$X$21,$BW92,5)+0,FB$72&gt;=INDEX('Static Data'!$E$3:$X$21,$BW92,6)+0,FB$73&gt;=INDEX('Static Data'!$E$3:$X$21,$BW92,7)+0,FB$74&gt;=INDEX('Static Data'!$E$3:$X$21,$BW92,8)+0,FB$75&gt;=INDEX('Static Data'!$E$3:$X$21,$BW92,9)+0,FB$76&gt;=INDEX('Static Data'!$E$3:$X$21,$BW92,10)+0,FB$77&gt;=INDEX('Static Data'!$E$3:$X$21,$BW92,11)+0,FB$78&gt;=INDEX('Static Data'!$E$3:$X$21,$BW92,12)+0,FB$79&gt;=INDEX('Static Data'!$E$3:$X$21,$BW92,13)+0,FB$80&gt;=INDEX('Static Data'!$E$3:$X$21,$BW92,14)+0,FB$81&gt;=INDEX('Static Data'!$E$3:$X$21,$BW92,15)+0,FB$82&gt;=INDEX('Static Data'!$E$3:$X$21,$BW92,16)+0,FB$83&gt;=INDEX('Static Data'!$E$3:$X$21,$BW92,17)+0,FB$84&gt;=INDEX('Static Data'!$E$3:$X$21,$BW92,18)+0,FB$85&gt;=INDEX('Static Data'!$E$3:$X$21,$BW92,19)+0,FB$86&gt;=INDEX('Static Data'!$E$3:$X$21,$BW92,20)+0)</f>
        <v>0</v>
      </c>
      <c r="FC92" t="b">
        <f ca="1">AND($BV92,FC$67&gt;=INDEX('Static Data'!$E$3:$X$21,$BW92,1)+0,FC$68&gt;=INDEX('Static Data'!$E$3:$X$21,$BW92,2)+0,FC$69&gt;=INDEX('Static Data'!$E$3:$X$21,$BW92,3)+0,FC$70&gt;=INDEX('Static Data'!$E$3:$X$21,$BW92,4)+0,FC$71&gt;=INDEX('Static Data'!$E$3:$X$21,$BW92,5)+0,FC$72&gt;=INDEX('Static Data'!$E$3:$X$21,$BW92,6)+0,FC$73&gt;=INDEX('Static Data'!$E$3:$X$21,$BW92,7)+0,FC$74&gt;=INDEX('Static Data'!$E$3:$X$21,$BW92,8)+0,FC$75&gt;=INDEX('Static Data'!$E$3:$X$21,$BW92,9)+0,FC$76&gt;=INDEX('Static Data'!$E$3:$X$21,$BW92,10)+0,FC$77&gt;=INDEX('Static Data'!$E$3:$X$21,$BW92,11)+0,FC$78&gt;=INDEX('Static Data'!$E$3:$X$21,$BW92,12)+0,FC$79&gt;=INDEX('Static Data'!$E$3:$X$21,$BW92,13)+0,FC$80&gt;=INDEX('Static Data'!$E$3:$X$21,$BW92,14)+0,FC$81&gt;=INDEX('Static Data'!$E$3:$X$21,$BW92,15)+0,FC$82&gt;=INDEX('Static Data'!$E$3:$X$21,$BW92,16)+0,FC$83&gt;=INDEX('Static Data'!$E$3:$X$21,$BW92,17)+0,FC$84&gt;=INDEX('Static Data'!$E$3:$X$21,$BW92,18)+0,FC$85&gt;=INDEX('Static Data'!$E$3:$X$21,$BW92,19)+0,FC$86&gt;=INDEX('Static Data'!$E$3:$X$21,$BW92,20)+0)</f>
        <v>0</v>
      </c>
      <c r="FD92" t="b">
        <f ca="1">AND($BV92,FD$67&gt;=INDEX('Static Data'!$E$3:$X$21,$BW92,1)+0,FD$68&gt;=INDEX('Static Data'!$E$3:$X$21,$BW92,2)+0,FD$69&gt;=INDEX('Static Data'!$E$3:$X$21,$BW92,3)+0,FD$70&gt;=INDEX('Static Data'!$E$3:$X$21,$BW92,4)+0,FD$71&gt;=INDEX('Static Data'!$E$3:$X$21,$BW92,5)+0,FD$72&gt;=INDEX('Static Data'!$E$3:$X$21,$BW92,6)+0,FD$73&gt;=INDEX('Static Data'!$E$3:$X$21,$BW92,7)+0,FD$74&gt;=INDEX('Static Data'!$E$3:$X$21,$BW92,8)+0,FD$75&gt;=INDEX('Static Data'!$E$3:$X$21,$BW92,9)+0,FD$76&gt;=INDEX('Static Data'!$E$3:$X$21,$BW92,10)+0,FD$77&gt;=INDEX('Static Data'!$E$3:$X$21,$BW92,11)+0,FD$78&gt;=INDEX('Static Data'!$E$3:$X$21,$BW92,12)+0,FD$79&gt;=INDEX('Static Data'!$E$3:$X$21,$BW92,13)+0,FD$80&gt;=INDEX('Static Data'!$E$3:$X$21,$BW92,14)+0,FD$81&gt;=INDEX('Static Data'!$E$3:$X$21,$BW92,15)+0,FD$82&gt;=INDEX('Static Data'!$E$3:$X$21,$BW92,16)+0,FD$83&gt;=INDEX('Static Data'!$E$3:$X$21,$BW92,17)+0,FD$84&gt;=INDEX('Static Data'!$E$3:$X$21,$BW92,18)+0,FD$85&gt;=INDEX('Static Data'!$E$3:$X$21,$BW92,19)+0,FD$86&gt;=INDEX('Static Data'!$E$3:$X$21,$BW92,20)+0)</f>
        <v>0</v>
      </c>
      <c r="FE92" t="b">
        <f ca="1">AND($BV92,FE$67&gt;=INDEX('Static Data'!$E$3:$X$21,$BW92,1)+0,FE$68&gt;=INDEX('Static Data'!$E$3:$X$21,$BW92,2)+0,FE$69&gt;=INDEX('Static Data'!$E$3:$X$21,$BW92,3)+0,FE$70&gt;=INDEX('Static Data'!$E$3:$X$21,$BW92,4)+0,FE$71&gt;=INDEX('Static Data'!$E$3:$X$21,$BW92,5)+0,FE$72&gt;=INDEX('Static Data'!$E$3:$X$21,$BW92,6)+0,FE$73&gt;=INDEX('Static Data'!$E$3:$X$21,$BW92,7)+0,FE$74&gt;=INDEX('Static Data'!$E$3:$X$21,$BW92,8)+0,FE$75&gt;=INDEX('Static Data'!$E$3:$X$21,$BW92,9)+0,FE$76&gt;=INDEX('Static Data'!$E$3:$X$21,$BW92,10)+0,FE$77&gt;=INDEX('Static Data'!$E$3:$X$21,$BW92,11)+0,FE$78&gt;=INDEX('Static Data'!$E$3:$X$21,$BW92,12)+0,FE$79&gt;=INDEX('Static Data'!$E$3:$X$21,$BW92,13)+0,FE$80&gt;=INDEX('Static Data'!$E$3:$X$21,$BW92,14)+0,FE$81&gt;=INDEX('Static Data'!$E$3:$X$21,$BW92,15)+0,FE$82&gt;=INDEX('Static Data'!$E$3:$X$21,$BW92,16)+0,FE$83&gt;=INDEX('Static Data'!$E$3:$X$21,$BW92,17)+0,FE$84&gt;=INDEX('Static Data'!$E$3:$X$21,$BW92,18)+0,FE$85&gt;=INDEX('Static Data'!$E$3:$X$21,$BW92,19)+0,FE$86&gt;=INDEX('Static Data'!$E$3:$X$21,$BW92,20)+0)</f>
        <v>0</v>
      </c>
      <c r="FF92" t="b">
        <f ca="1">AND($BV92,FF$67&gt;=INDEX('Static Data'!$E$3:$X$21,$BW92,1)+0,FF$68&gt;=INDEX('Static Data'!$E$3:$X$21,$BW92,2)+0,FF$69&gt;=INDEX('Static Data'!$E$3:$X$21,$BW92,3)+0,FF$70&gt;=INDEX('Static Data'!$E$3:$X$21,$BW92,4)+0,FF$71&gt;=INDEX('Static Data'!$E$3:$X$21,$BW92,5)+0,FF$72&gt;=INDEX('Static Data'!$E$3:$X$21,$BW92,6)+0,FF$73&gt;=INDEX('Static Data'!$E$3:$X$21,$BW92,7)+0,FF$74&gt;=INDEX('Static Data'!$E$3:$X$21,$BW92,8)+0,FF$75&gt;=INDEX('Static Data'!$E$3:$X$21,$BW92,9)+0,FF$76&gt;=INDEX('Static Data'!$E$3:$X$21,$BW92,10)+0,FF$77&gt;=INDEX('Static Data'!$E$3:$X$21,$BW92,11)+0,FF$78&gt;=INDEX('Static Data'!$E$3:$X$21,$BW92,12)+0,FF$79&gt;=INDEX('Static Data'!$E$3:$X$21,$BW92,13)+0,FF$80&gt;=INDEX('Static Data'!$E$3:$X$21,$BW92,14)+0,FF$81&gt;=INDEX('Static Data'!$E$3:$X$21,$BW92,15)+0,FF$82&gt;=INDEX('Static Data'!$E$3:$X$21,$BW92,16)+0,FF$83&gt;=INDEX('Static Data'!$E$3:$X$21,$BW92,17)+0,FF$84&gt;=INDEX('Static Data'!$E$3:$X$21,$BW92,18)+0,FF$85&gt;=INDEX('Static Data'!$E$3:$X$21,$BW92,19)+0,FF$86&gt;=INDEX('Static Data'!$E$3:$X$21,$BW92,20)+0)</f>
        <v>0</v>
      </c>
      <c r="FG92" t="b">
        <f ca="1">AND($BV92,FG$67&gt;=INDEX('Static Data'!$E$3:$X$21,$BW92,1)+0,FG$68&gt;=INDEX('Static Data'!$E$3:$X$21,$BW92,2)+0,FG$69&gt;=INDEX('Static Data'!$E$3:$X$21,$BW92,3)+0,FG$70&gt;=INDEX('Static Data'!$E$3:$X$21,$BW92,4)+0,FG$71&gt;=INDEX('Static Data'!$E$3:$X$21,$BW92,5)+0,FG$72&gt;=INDEX('Static Data'!$E$3:$X$21,$BW92,6)+0,FG$73&gt;=INDEX('Static Data'!$E$3:$X$21,$BW92,7)+0,FG$74&gt;=INDEX('Static Data'!$E$3:$X$21,$BW92,8)+0,FG$75&gt;=INDEX('Static Data'!$E$3:$X$21,$BW92,9)+0,FG$76&gt;=INDEX('Static Data'!$E$3:$X$21,$BW92,10)+0,FG$77&gt;=INDEX('Static Data'!$E$3:$X$21,$BW92,11)+0,FG$78&gt;=INDEX('Static Data'!$E$3:$X$21,$BW92,12)+0,FG$79&gt;=INDEX('Static Data'!$E$3:$X$21,$BW92,13)+0,FG$80&gt;=INDEX('Static Data'!$E$3:$X$21,$BW92,14)+0,FG$81&gt;=INDEX('Static Data'!$E$3:$X$21,$BW92,15)+0,FG$82&gt;=INDEX('Static Data'!$E$3:$X$21,$BW92,16)+0,FG$83&gt;=INDEX('Static Data'!$E$3:$X$21,$BW92,17)+0,FG$84&gt;=INDEX('Static Data'!$E$3:$X$21,$BW92,18)+0,FG$85&gt;=INDEX('Static Data'!$E$3:$X$21,$BW92,19)+0,FG$86&gt;=INDEX('Static Data'!$E$3:$X$21,$BW92,20)+0)</f>
        <v>0</v>
      </c>
      <c r="FH92" t="b">
        <f ca="1">AND($BV92,FH$67&gt;=INDEX('Static Data'!$E$3:$X$21,$BW92,1)+0,FH$68&gt;=INDEX('Static Data'!$E$3:$X$21,$BW92,2)+0,FH$69&gt;=INDEX('Static Data'!$E$3:$X$21,$BW92,3)+0,FH$70&gt;=INDEX('Static Data'!$E$3:$X$21,$BW92,4)+0,FH$71&gt;=INDEX('Static Data'!$E$3:$X$21,$BW92,5)+0,FH$72&gt;=INDEX('Static Data'!$E$3:$X$21,$BW92,6)+0,FH$73&gt;=INDEX('Static Data'!$E$3:$X$21,$BW92,7)+0,FH$74&gt;=INDEX('Static Data'!$E$3:$X$21,$BW92,8)+0,FH$75&gt;=INDEX('Static Data'!$E$3:$X$21,$BW92,9)+0,FH$76&gt;=INDEX('Static Data'!$E$3:$X$21,$BW92,10)+0,FH$77&gt;=INDEX('Static Data'!$E$3:$X$21,$BW92,11)+0,FH$78&gt;=INDEX('Static Data'!$E$3:$X$21,$BW92,12)+0,FH$79&gt;=INDEX('Static Data'!$E$3:$X$21,$BW92,13)+0,FH$80&gt;=INDEX('Static Data'!$E$3:$X$21,$BW92,14)+0,FH$81&gt;=INDEX('Static Data'!$E$3:$X$21,$BW92,15)+0,FH$82&gt;=INDEX('Static Data'!$E$3:$X$21,$BW92,16)+0,FH$83&gt;=INDEX('Static Data'!$E$3:$X$21,$BW92,17)+0,FH$84&gt;=INDEX('Static Data'!$E$3:$X$21,$BW92,18)+0,FH$85&gt;=INDEX('Static Data'!$E$3:$X$21,$BW92,19)+0,FH$86&gt;=INDEX('Static Data'!$E$3:$X$21,$BW92,20)+0)</f>
        <v>0</v>
      </c>
      <c r="FI92" t="b">
        <f ca="1">AND($BV92,FI$67&gt;=INDEX('Static Data'!$E$3:$X$21,$BW92,1)+0,FI$68&gt;=INDEX('Static Data'!$E$3:$X$21,$BW92,2)+0,FI$69&gt;=INDEX('Static Data'!$E$3:$X$21,$BW92,3)+0,FI$70&gt;=INDEX('Static Data'!$E$3:$X$21,$BW92,4)+0,FI$71&gt;=INDEX('Static Data'!$E$3:$X$21,$BW92,5)+0,FI$72&gt;=INDEX('Static Data'!$E$3:$X$21,$BW92,6)+0,FI$73&gt;=INDEX('Static Data'!$E$3:$X$21,$BW92,7)+0,FI$74&gt;=INDEX('Static Data'!$E$3:$X$21,$BW92,8)+0,FI$75&gt;=INDEX('Static Data'!$E$3:$X$21,$BW92,9)+0,FI$76&gt;=INDEX('Static Data'!$E$3:$X$21,$BW92,10)+0,FI$77&gt;=INDEX('Static Data'!$E$3:$X$21,$BW92,11)+0,FI$78&gt;=INDEX('Static Data'!$E$3:$X$21,$BW92,12)+0,FI$79&gt;=INDEX('Static Data'!$E$3:$X$21,$BW92,13)+0,FI$80&gt;=INDEX('Static Data'!$E$3:$X$21,$BW92,14)+0,FI$81&gt;=INDEX('Static Data'!$E$3:$X$21,$BW92,15)+0,FI$82&gt;=INDEX('Static Data'!$E$3:$X$21,$BW92,16)+0,FI$83&gt;=INDEX('Static Data'!$E$3:$X$21,$BW92,17)+0,FI$84&gt;=INDEX('Static Data'!$E$3:$X$21,$BW92,18)+0,FI$85&gt;=INDEX('Static Data'!$E$3:$X$21,$BW92,19)+0,FI$86&gt;=INDEX('Static Data'!$E$3:$X$21,$BW92,20)+0)</f>
        <v>0</v>
      </c>
      <c r="FJ92" t="b">
        <f ca="1">AND($BV92,FJ$67&gt;=INDEX('Static Data'!$E$3:$X$21,$BW92,1)+0,FJ$68&gt;=INDEX('Static Data'!$E$3:$X$21,$BW92,2)+0,FJ$69&gt;=INDEX('Static Data'!$E$3:$X$21,$BW92,3)+0,FJ$70&gt;=INDEX('Static Data'!$E$3:$X$21,$BW92,4)+0,FJ$71&gt;=INDEX('Static Data'!$E$3:$X$21,$BW92,5)+0,FJ$72&gt;=INDEX('Static Data'!$E$3:$X$21,$BW92,6)+0,FJ$73&gt;=INDEX('Static Data'!$E$3:$X$21,$BW92,7)+0,FJ$74&gt;=INDEX('Static Data'!$E$3:$X$21,$BW92,8)+0,FJ$75&gt;=INDEX('Static Data'!$E$3:$X$21,$BW92,9)+0,FJ$76&gt;=INDEX('Static Data'!$E$3:$X$21,$BW92,10)+0,FJ$77&gt;=INDEX('Static Data'!$E$3:$X$21,$BW92,11)+0,FJ$78&gt;=INDEX('Static Data'!$E$3:$X$21,$BW92,12)+0,FJ$79&gt;=INDEX('Static Data'!$E$3:$X$21,$BW92,13)+0,FJ$80&gt;=INDEX('Static Data'!$E$3:$X$21,$BW92,14)+0,FJ$81&gt;=INDEX('Static Data'!$E$3:$X$21,$BW92,15)+0,FJ$82&gt;=INDEX('Static Data'!$E$3:$X$21,$BW92,16)+0,FJ$83&gt;=INDEX('Static Data'!$E$3:$X$21,$BW92,17)+0,FJ$84&gt;=INDEX('Static Data'!$E$3:$X$21,$BW92,18)+0,FJ$85&gt;=INDEX('Static Data'!$E$3:$X$21,$BW92,19)+0,FJ$86&gt;=INDEX('Static Data'!$E$3:$X$21,$BW92,20)+0)</f>
        <v>0</v>
      </c>
      <c r="FK92" t="b">
        <f ca="1">AND($BV92,FK$67&gt;=INDEX('Static Data'!$E$3:$X$21,$BW92,1)+0,FK$68&gt;=INDEX('Static Data'!$E$3:$X$21,$BW92,2)+0,FK$69&gt;=INDEX('Static Data'!$E$3:$X$21,$BW92,3)+0,FK$70&gt;=INDEX('Static Data'!$E$3:$X$21,$BW92,4)+0,FK$71&gt;=INDEX('Static Data'!$E$3:$X$21,$BW92,5)+0,FK$72&gt;=INDEX('Static Data'!$E$3:$X$21,$BW92,6)+0,FK$73&gt;=INDEX('Static Data'!$E$3:$X$21,$BW92,7)+0,FK$74&gt;=INDEX('Static Data'!$E$3:$X$21,$BW92,8)+0,FK$75&gt;=INDEX('Static Data'!$E$3:$X$21,$BW92,9)+0,FK$76&gt;=INDEX('Static Data'!$E$3:$X$21,$BW92,10)+0,FK$77&gt;=INDEX('Static Data'!$E$3:$X$21,$BW92,11)+0,FK$78&gt;=INDEX('Static Data'!$E$3:$X$21,$BW92,12)+0,FK$79&gt;=INDEX('Static Data'!$E$3:$X$21,$BW92,13)+0,FK$80&gt;=INDEX('Static Data'!$E$3:$X$21,$BW92,14)+0,FK$81&gt;=INDEX('Static Data'!$E$3:$X$21,$BW92,15)+0,FK$82&gt;=INDEX('Static Data'!$E$3:$X$21,$BW92,16)+0,FK$83&gt;=INDEX('Static Data'!$E$3:$X$21,$BW92,17)+0,FK$84&gt;=INDEX('Static Data'!$E$3:$X$21,$BW92,18)+0,FK$85&gt;=INDEX('Static Data'!$E$3:$X$21,$BW92,19)+0,FK$86&gt;=INDEX('Static Data'!$E$3:$X$21,$BW92,20)+0)</f>
        <v>0</v>
      </c>
      <c r="FL92" t="b">
        <f ca="1">AND($BV92,FL$67&gt;=INDEX('Static Data'!$E$3:$X$21,$BW92,1)+0,FL$68&gt;=INDEX('Static Data'!$E$3:$X$21,$BW92,2)+0,FL$69&gt;=INDEX('Static Data'!$E$3:$X$21,$BW92,3)+0,FL$70&gt;=INDEX('Static Data'!$E$3:$X$21,$BW92,4)+0,FL$71&gt;=INDEX('Static Data'!$E$3:$X$21,$BW92,5)+0,FL$72&gt;=INDEX('Static Data'!$E$3:$X$21,$BW92,6)+0,FL$73&gt;=INDEX('Static Data'!$E$3:$X$21,$BW92,7)+0,FL$74&gt;=INDEX('Static Data'!$E$3:$X$21,$BW92,8)+0,FL$75&gt;=INDEX('Static Data'!$E$3:$X$21,$BW92,9)+0,FL$76&gt;=INDEX('Static Data'!$E$3:$X$21,$BW92,10)+0,FL$77&gt;=INDEX('Static Data'!$E$3:$X$21,$BW92,11)+0,FL$78&gt;=INDEX('Static Data'!$E$3:$X$21,$BW92,12)+0,FL$79&gt;=INDEX('Static Data'!$E$3:$X$21,$BW92,13)+0,FL$80&gt;=INDEX('Static Data'!$E$3:$X$21,$BW92,14)+0,FL$81&gt;=INDEX('Static Data'!$E$3:$X$21,$BW92,15)+0,FL$82&gt;=INDEX('Static Data'!$E$3:$X$21,$BW92,16)+0,FL$83&gt;=INDEX('Static Data'!$E$3:$X$21,$BW92,17)+0,FL$84&gt;=INDEX('Static Data'!$E$3:$X$21,$BW92,18)+0,FL$85&gt;=INDEX('Static Data'!$E$3:$X$21,$BW92,19)+0,FL$86&gt;=INDEX('Static Data'!$E$3:$X$21,$BW92,20)+0)</f>
        <v>0</v>
      </c>
      <c r="FM92" t="b">
        <f ca="1">AND($BV92,FM$67&gt;=INDEX('Static Data'!$E$3:$X$21,$BW92,1)+0,FM$68&gt;=INDEX('Static Data'!$E$3:$X$21,$BW92,2)+0,FM$69&gt;=INDEX('Static Data'!$E$3:$X$21,$BW92,3)+0,FM$70&gt;=INDEX('Static Data'!$E$3:$X$21,$BW92,4)+0,FM$71&gt;=INDEX('Static Data'!$E$3:$X$21,$BW92,5)+0,FM$72&gt;=INDEX('Static Data'!$E$3:$X$21,$BW92,6)+0,FM$73&gt;=INDEX('Static Data'!$E$3:$X$21,$BW92,7)+0,FM$74&gt;=INDEX('Static Data'!$E$3:$X$21,$BW92,8)+0,FM$75&gt;=INDEX('Static Data'!$E$3:$X$21,$BW92,9)+0,FM$76&gt;=INDEX('Static Data'!$E$3:$X$21,$BW92,10)+0,FM$77&gt;=INDEX('Static Data'!$E$3:$X$21,$BW92,11)+0,FM$78&gt;=INDEX('Static Data'!$E$3:$X$21,$BW92,12)+0,FM$79&gt;=INDEX('Static Data'!$E$3:$X$21,$BW92,13)+0,FM$80&gt;=INDEX('Static Data'!$E$3:$X$21,$BW92,14)+0,FM$81&gt;=INDEX('Static Data'!$E$3:$X$21,$BW92,15)+0,FM$82&gt;=INDEX('Static Data'!$E$3:$X$21,$BW92,16)+0,FM$83&gt;=INDEX('Static Data'!$E$3:$X$21,$BW92,17)+0,FM$84&gt;=INDEX('Static Data'!$E$3:$X$21,$BW92,18)+0,FM$85&gt;=INDEX('Static Data'!$E$3:$X$21,$BW92,19)+0,FM$86&gt;=INDEX('Static Data'!$E$3:$X$21,$BW92,20)+0)</f>
        <v>0</v>
      </c>
      <c r="FN92" t="b">
        <f ca="1">AND($BV92,FN$67&gt;=INDEX('Static Data'!$E$3:$X$21,$BW92,1)+0,FN$68&gt;=INDEX('Static Data'!$E$3:$X$21,$BW92,2)+0,FN$69&gt;=INDEX('Static Data'!$E$3:$X$21,$BW92,3)+0,FN$70&gt;=INDEX('Static Data'!$E$3:$X$21,$BW92,4)+0,FN$71&gt;=INDEX('Static Data'!$E$3:$X$21,$BW92,5)+0,FN$72&gt;=INDEX('Static Data'!$E$3:$X$21,$BW92,6)+0,FN$73&gt;=INDEX('Static Data'!$E$3:$X$21,$BW92,7)+0,FN$74&gt;=INDEX('Static Data'!$E$3:$X$21,$BW92,8)+0,FN$75&gt;=INDEX('Static Data'!$E$3:$X$21,$BW92,9)+0,FN$76&gt;=INDEX('Static Data'!$E$3:$X$21,$BW92,10)+0,FN$77&gt;=INDEX('Static Data'!$E$3:$X$21,$BW92,11)+0,FN$78&gt;=INDEX('Static Data'!$E$3:$X$21,$BW92,12)+0,FN$79&gt;=INDEX('Static Data'!$E$3:$X$21,$BW92,13)+0,FN$80&gt;=INDEX('Static Data'!$E$3:$X$21,$BW92,14)+0,FN$81&gt;=INDEX('Static Data'!$E$3:$X$21,$BW92,15)+0,FN$82&gt;=INDEX('Static Data'!$E$3:$X$21,$BW92,16)+0,FN$83&gt;=INDEX('Static Data'!$E$3:$X$21,$BW92,17)+0,FN$84&gt;=INDEX('Static Data'!$E$3:$X$21,$BW92,18)+0,FN$85&gt;=INDEX('Static Data'!$E$3:$X$21,$BW92,19)+0,FN$86&gt;=INDEX('Static Data'!$E$3:$X$21,$BW92,20)+0)</f>
        <v>0</v>
      </c>
      <c r="FO92" t="b">
        <f ca="1">AND($BV92,FO$67&gt;=INDEX('Static Data'!$E$3:$X$21,$BW92,1)+0,FO$68&gt;=INDEX('Static Data'!$E$3:$X$21,$BW92,2)+0,FO$69&gt;=INDEX('Static Data'!$E$3:$X$21,$BW92,3)+0,FO$70&gt;=INDEX('Static Data'!$E$3:$X$21,$BW92,4)+0,FO$71&gt;=INDEX('Static Data'!$E$3:$X$21,$BW92,5)+0,FO$72&gt;=INDEX('Static Data'!$E$3:$X$21,$BW92,6)+0,FO$73&gt;=INDEX('Static Data'!$E$3:$X$21,$BW92,7)+0,FO$74&gt;=INDEX('Static Data'!$E$3:$X$21,$BW92,8)+0,FO$75&gt;=INDEX('Static Data'!$E$3:$X$21,$BW92,9)+0,FO$76&gt;=INDEX('Static Data'!$E$3:$X$21,$BW92,10)+0,FO$77&gt;=INDEX('Static Data'!$E$3:$X$21,$BW92,11)+0,FO$78&gt;=INDEX('Static Data'!$E$3:$X$21,$BW92,12)+0,FO$79&gt;=INDEX('Static Data'!$E$3:$X$21,$BW92,13)+0,FO$80&gt;=INDEX('Static Data'!$E$3:$X$21,$BW92,14)+0,FO$81&gt;=INDEX('Static Data'!$E$3:$X$21,$BW92,15)+0,FO$82&gt;=INDEX('Static Data'!$E$3:$X$21,$BW92,16)+0,FO$83&gt;=INDEX('Static Data'!$E$3:$X$21,$BW92,17)+0,FO$84&gt;=INDEX('Static Data'!$E$3:$X$21,$BW92,18)+0,FO$85&gt;=INDEX('Static Data'!$E$3:$X$21,$BW92,19)+0,FO$86&gt;=INDEX('Static Data'!$E$3:$X$21,$BW92,20)+0)</f>
        <v>0</v>
      </c>
      <c r="FP92" t="b">
        <f ca="1">AND($BV92,FP$67&gt;=INDEX('Static Data'!$E$3:$X$21,$BW92,1)+0,FP$68&gt;=INDEX('Static Data'!$E$3:$X$21,$BW92,2)+0,FP$69&gt;=INDEX('Static Data'!$E$3:$X$21,$BW92,3)+0,FP$70&gt;=INDEX('Static Data'!$E$3:$X$21,$BW92,4)+0,FP$71&gt;=INDEX('Static Data'!$E$3:$X$21,$BW92,5)+0,FP$72&gt;=INDEX('Static Data'!$E$3:$X$21,$BW92,6)+0,FP$73&gt;=INDEX('Static Data'!$E$3:$X$21,$BW92,7)+0,FP$74&gt;=INDEX('Static Data'!$E$3:$X$21,$BW92,8)+0,FP$75&gt;=INDEX('Static Data'!$E$3:$X$21,$BW92,9)+0,FP$76&gt;=INDEX('Static Data'!$E$3:$X$21,$BW92,10)+0,FP$77&gt;=INDEX('Static Data'!$E$3:$X$21,$BW92,11)+0,FP$78&gt;=INDEX('Static Data'!$E$3:$X$21,$BW92,12)+0,FP$79&gt;=INDEX('Static Data'!$E$3:$X$21,$BW92,13)+0,FP$80&gt;=INDEX('Static Data'!$E$3:$X$21,$BW92,14)+0,FP$81&gt;=INDEX('Static Data'!$E$3:$X$21,$BW92,15)+0,FP$82&gt;=INDEX('Static Data'!$E$3:$X$21,$BW92,16)+0,FP$83&gt;=INDEX('Static Data'!$E$3:$X$21,$BW92,17)+0,FP$84&gt;=INDEX('Static Data'!$E$3:$X$21,$BW92,18)+0,FP$85&gt;=INDEX('Static Data'!$E$3:$X$21,$BW92,19)+0,FP$86&gt;=INDEX('Static Data'!$E$3:$X$21,$BW92,20)+0)</f>
        <v>0</v>
      </c>
      <c r="FQ92" t="b">
        <f ca="1">AND($BV92,FQ$67&gt;=INDEX('Static Data'!$E$3:$X$21,$BW92,1)+0,FQ$68&gt;=INDEX('Static Data'!$E$3:$X$21,$BW92,2)+0,FQ$69&gt;=INDEX('Static Data'!$E$3:$X$21,$BW92,3)+0,FQ$70&gt;=INDEX('Static Data'!$E$3:$X$21,$BW92,4)+0,FQ$71&gt;=INDEX('Static Data'!$E$3:$X$21,$BW92,5)+0,FQ$72&gt;=INDEX('Static Data'!$E$3:$X$21,$BW92,6)+0,FQ$73&gt;=INDEX('Static Data'!$E$3:$X$21,$BW92,7)+0,FQ$74&gt;=INDEX('Static Data'!$E$3:$X$21,$BW92,8)+0,FQ$75&gt;=INDEX('Static Data'!$E$3:$X$21,$BW92,9)+0,FQ$76&gt;=INDEX('Static Data'!$E$3:$X$21,$BW92,10)+0,FQ$77&gt;=INDEX('Static Data'!$E$3:$X$21,$BW92,11)+0,FQ$78&gt;=INDEX('Static Data'!$E$3:$X$21,$BW92,12)+0,FQ$79&gt;=INDEX('Static Data'!$E$3:$X$21,$BW92,13)+0,FQ$80&gt;=INDEX('Static Data'!$E$3:$X$21,$BW92,14)+0,FQ$81&gt;=INDEX('Static Data'!$E$3:$X$21,$BW92,15)+0,FQ$82&gt;=INDEX('Static Data'!$E$3:$X$21,$BW92,16)+0,FQ$83&gt;=INDEX('Static Data'!$E$3:$X$21,$BW92,17)+0,FQ$84&gt;=INDEX('Static Data'!$E$3:$X$21,$BW92,18)+0,FQ$85&gt;=INDEX('Static Data'!$E$3:$X$21,$BW92,19)+0,FQ$86&gt;=INDEX('Static Data'!$E$3:$X$21,$BW92,20)+0)</f>
        <v>0</v>
      </c>
      <c r="FR92" t="b">
        <f ca="1">AND($BV92,FR$67&gt;=INDEX('Static Data'!$E$3:$X$21,$BW92,1)+0,FR$68&gt;=INDEX('Static Data'!$E$3:$X$21,$BW92,2)+0,FR$69&gt;=INDEX('Static Data'!$E$3:$X$21,$BW92,3)+0,FR$70&gt;=INDEX('Static Data'!$E$3:$X$21,$BW92,4)+0,FR$71&gt;=INDEX('Static Data'!$E$3:$X$21,$BW92,5)+0,FR$72&gt;=INDEX('Static Data'!$E$3:$X$21,$BW92,6)+0,FR$73&gt;=INDEX('Static Data'!$E$3:$X$21,$BW92,7)+0,FR$74&gt;=INDEX('Static Data'!$E$3:$X$21,$BW92,8)+0,FR$75&gt;=INDEX('Static Data'!$E$3:$X$21,$BW92,9)+0,FR$76&gt;=INDEX('Static Data'!$E$3:$X$21,$BW92,10)+0,FR$77&gt;=INDEX('Static Data'!$E$3:$X$21,$BW92,11)+0,FR$78&gt;=INDEX('Static Data'!$E$3:$X$21,$BW92,12)+0,FR$79&gt;=INDEX('Static Data'!$E$3:$X$21,$BW92,13)+0,FR$80&gt;=INDEX('Static Data'!$E$3:$X$21,$BW92,14)+0,FR$81&gt;=INDEX('Static Data'!$E$3:$X$21,$BW92,15)+0,FR$82&gt;=INDEX('Static Data'!$E$3:$X$21,$BW92,16)+0,FR$83&gt;=INDEX('Static Data'!$E$3:$X$21,$BW92,17)+0,FR$84&gt;=INDEX('Static Data'!$E$3:$X$21,$BW92,18)+0,FR$85&gt;=INDEX('Static Data'!$E$3:$X$21,$BW92,19)+0,FR$86&gt;=INDEX('Static Data'!$E$3:$X$21,$BW92,20)+0)</f>
        <v>0</v>
      </c>
      <c r="FS92" t="b">
        <f ca="1">AND($BV92,FS$67&gt;=INDEX('Static Data'!$E$3:$X$21,$BW92,1)+0,FS$68&gt;=INDEX('Static Data'!$E$3:$X$21,$BW92,2)+0,FS$69&gt;=INDEX('Static Data'!$E$3:$X$21,$BW92,3)+0,FS$70&gt;=INDEX('Static Data'!$E$3:$X$21,$BW92,4)+0,FS$71&gt;=INDEX('Static Data'!$E$3:$X$21,$BW92,5)+0,FS$72&gt;=INDEX('Static Data'!$E$3:$X$21,$BW92,6)+0,FS$73&gt;=INDEX('Static Data'!$E$3:$X$21,$BW92,7)+0,FS$74&gt;=INDEX('Static Data'!$E$3:$X$21,$BW92,8)+0,FS$75&gt;=INDEX('Static Data'!$E$3:$X$21,$BW92,9)+0,FS$76&gt;=INDEX('Static Data'!$E$3:$X$21,$BW92,10)+0,FS$77&gt;=INDEX('Static Data'!$E$3:$X$21,$BW92,11)+0,FS$78&gt;=INDEX('Static Data'!$E$3:$X$21,$BW92,12)+0,FS$79&gt;=INDEX('Static Data'!$E$3:$X$21,$BW92,13)+0,FS$80&gt;=INDEX('Static Data'!$E$3:$X$21,$BW92,14)+0,FS$81&gt;=INDEX('Static Data'!$E$3:$X$21,$BW92,15)+0,FS$82&gt;=INDEX('Static Data'!$E$3:$X$21,$BW92,16)+0,FS$83&gt;=INDEX('Static Data'!$E$3:$X$21,$BW92,17)+0,FS$84&gt;=INDEX('Static Data'!$E$3:$X$21,$BW92,18)+0,FS$85&gt;=INDEX('Static Data'!$E$3:$X$21,$BW92,19)+0,FS$86&gt;=INDEX('Static Data'!$E$3:$X$21,$BW92,20)+0)</f>
        <v>0</v>
      </c>
      <c r="FT92" t="b">
        <f ca="1">AND($BV92,FT$67&gt;=INDEX('Static Data'!$E$3:$X$21,$BW92,1)+0,FT$68&gt;=INDEX('Static Data'!$E$3:$X$21,$BW92,2)+0,FT$69&gt;=INDEX('Static Data'!$E$3:$X$21,$BW92,3)+0,FT$70&gt;=INDEX('Static Data'!$E$3:$X$21,$BW92,4)+0,FT$71&gt;=INDEX('Static Data'!$E$3:$X$21,$BW92,5)+0,FT$72&gt;=INDEX('Static Data'!$E$3:$X$21,$BW92,6)+0,FT$73&gt;=INDEX('Static Data'!$E$3:$X$21,$BW92,7)+0,FT$74&gt;=INDEX('Static Data'!$E$3:$X$21,$BW92,8)+0,FT$75&gt;=INDEX('Static Data'!$E$3:$X$21,$BW92,9)+0,FT$76&gt;=INDEX('Static Data'!$E$3:$X$21,$BW92,10)+0,FT$77&gt;=INDEX('Static Data'!$E$3:$X$21,$BW92,11)+0,FT$78&gt;=INDEX('Static Data'!$E$3:$X$21,$BW92,12)+0,FT$79&gt;=INDEX('Static Data'!$E$3:$X$21,$BW92,13)+0,FT$80&gt;=INDEX('Static Data'!$E$3:$X$21,$BW92,14)+0,FT$81&gt;=INDEX('Static Data'!$E$3:$X$21,$BW92,15)+0,FT$82&gt;=INDEX('Static Data'!$E$3:$X$21,$BW92,16)+0,FT$83&gt;=INDEX('Static Data'!$E$3:$X$21,$BW92,17)+0,FT$84&gt;=INDEX('Static Data'!$E$3:$X$21,$BW92,18)+0,FT$85&gt;=INDEX('Static Data'!$E$3:$X$21,$BW92,19)+0,FT$86&gt;=INDEX('Static Data'!$E$3:$X$21,$BW92,20)+0)</f>
        <v>0</v>
      </c>
      <c r="FU92" t="b">
        <f ca="1">AND($BV92,FU$67&gt;=INDEX('Static Data'!$E$3:$X$21,$BW92,1)+0,FU$68&gt;=INDEX('Static Data'!$E$3:$X$21,$BW92,2)+0,FU$69&gt;=INDEX('Static Data'!$E$3:$X$21,$BW92,3)+0,FU$70&gt;=INDEX('Static Data'!$E$3:$X$21,$BW92,4)+0,FU$71&gt;=INDEX('Static Data'!$E$3:$X$21,$BW92,5)+0,FU$72&gt;=INDEX('Static Data'!$E$3:$X$21,$BW92,6)+0,FU$73&gt;=INDEX('Static Data'!$E$3:$X$21,$BW92,7)+0,FU$74&gt;=INDEX('Static Data'!$E$3:$X$21,$BW92,8)+0,FU$75&gt;=INDEX('Static Data'!$E$3:$X$21,$BW92,9)+0,FU$76&gt;=INDEX('Static Data'!$E$3:$X$21,$BW92,10)+0,FU$77&gt;=INDEX('Static Data'!$E$3:$X$21,$BW92,11)+0,FU$78&gt;=INDEX('Static Data'!$E$3:$X$21,$BW92,12)+0,FU$79&gt;=INDEX('Static Data'!$E$3:$X$21,$BW92,13)+0,FU$80&gt;=INDEX('Static Data'!$E$3:$X$21,$BW92,14)+0,FU$81&gt;=INDEX('Static Data'!$E$3:$X$21,$BW92,15)+0,FU$82&gt;=INDEX('Static Data'!$E$3:$X$21,$BW92,16)+0,FU$83&gt;=INDEX('Static Data'!$E$3:$X$21,$BW92,17)+0,FU$84&gt;=INDEX('Static Data'!$E$3:$X$21,$BW92,18)+0,FU$85&gt;=INDEX('Static Data'!$E$3:$X$21,$BW92,19)+0,FU$86&gt;=INDEX('Static Data'!$E$3:$X$21,$BW92,20)+0)</f>
        <v>0</v>
      </c>
      <c r="FV92" t="b">
        <f ca="1">AND($BV92,FV$67&gt;=INDEX('Static Data'!$E$3:$X$21,$BW92,1)+0,FV$68&gt;=INDEX('Static Data'!$E$3:$X$21,$BW92,2)+0,FV$69&gt;=INDEX('Static Data'!$E$3:$X$21,$BW92,3)+0,FV$70&gt;=INDEX('Static Data'!$E$3:$X$21,$BW92,4)+0,FV$71&gt;=INDEX('Static Data'!$E$3:$X$21,$BW92,5)+0,FV$72&gt;=INDEX('Static Data'!$E$3:$X$21,$BW92,6)+0,FV$73&gt;=INDEX('Static Data'!$E$3:$X$21,$BW92,7)+0,FV$74&gt;=INDEX('Static Data'!$E$3:$X$21,$BW92,8)+0,FV$75&gt;=INDEX('Static Data'!$E$3:$X$21,$BW92,9)+0,FV$76&gt;=INDEX('Static Data'!$E$3:$X$21,$BW92,10)+0,FV$77&gt;=INDEX('Static Data'!$E$3:$X$21,$BW92,11)+0,FV$78&gt;=INDEX('Static Data'!$E$3:$X$21,$BW92,12)+0,FV$79&gt;=INDEX('Static Data'!$E$3:$X$21,$BW92,13)+0,FV$80&gt;=INDEX('Static Data'!$E$3:$X$21,$BW92,14)+0,FV$81&gt;=INDEX('Static Data'!$E$3:$X$21,$BW92,15)+0,FV$82&gt;=INDEX('Static Data'!$E$3:$X$21,$BW92,16)+0,FV$83&gt;=INDEX('Static Data'!$E$3:$X$21,$BW92,17)+0,FV$84&gt;=INDEX('Static Data'!$E$3:$X$21,$BW92,18)+0,FV$85&gt;=INDEX('Static Data'!$E$3:$X$21,$BW92,19)+0,FV$86&gt;=INDEX('Static Data'!$E$3:$X$21,$BW92,20)+0)</f>
        <v>0</v>
      </c>
      <c r="FW92" t="b">
        <f ca="1">AND($BV92,FW$67&gt;=INDEX('Static Data'!$E$3:$X$21,$BW92,1)+0,FW$68&gt;=INDEX('Static Data'!$E$3:$X$21,$BW92,2)+0,FW$69&gt;=INDEX('Static Data'!$E$3:$X$21,$BW92,3)+0,FW$70&gt;=INDEX('Static Data'!$E$3:$X$21,$BW92,4)+0,FW$71&gt;=INDEX('Static Data'!$E$3:$X$21,$BW92,5)+0,FW$72&gt;=INDEX('Static Data'!$E$3:$X$21,$BW92,6)+0,FW$73&gt;=INDEX('Static Data'!$E$3:$X$21,$BW92,7)+0,FW$74&gt;=INDEX('Static Data'!$E$3:$X$21,$BW92,8)+0,FW$75&gt;=INDEX('Static Data'!$E$3:$X$21,$BW92,9)+0,FW$76&gt;=INDEX('Static Data'!$E$3:$X$21,$BW92,10)+0,FW$77&gt;=INDEX('Static Data'!$E$3:$X$21,$BW92,11)+0,FW$78&gt;=INDEX('Static Data'!$E$3:$X$21,$BW92,12)+0,FW$79&gt;=INDEX('Static Data'!$E$3:$X$21,$BW92,13)+0,FW$80&gt;=INDEX('Static Data'!$E$3:$X$21,$BW92,14)+0,FW$81&gt;=INDEX('Static Data'!$E$3:$X$21,$BW92,15)+0,FW$82&gt;=INDEX('Static Data'!$E$3:$X$21,$BW92,16)+0,FW$83&gt;=INDEX('Static Data'!$E$3:$X$21,$BW92,17)+0,FW$84&gt;=INDEX('Static Data'!$E$3:$X$21,$BW92,18)+0,FW$85&gt;=INDEX('Static Data'!$E$3:$X$21,$BW92,19)+0,FW$86&gt;=INDEX('Static Data'!$E$3:$X$21,$BW92,20)+0)</f>
        <v>0</v>
      </c>
      <c r="FX92" t="b">
        <f ca="1">AND($BV92,FX$67&gt;=INDEX('Static Data'!$E$3:$X$21,$BW92,1)+0,FX$68&gt;=INDEX('Static Data'!$E$3:$X$21,$BW92,2)+0,FX$69&gt;=INDEX('Static Data'!$E$3:$X$21,$BW92,3)+0,FX$70&gt;=INDEX('Static Data'!$E$3:$X$21,$BW92,4)+0,FX$71&gt;=INDEX('Static Data'!$E$3:$X$21,$BW92,5)+0,FX$72&gt;=INDEX('Static Data'!$E$3:$X$21,$BW92,6)+0,FX$73&gt;=INDEX('Static Data'!$E$3:$X$21,$BW92,7)+0,FX$74&gt;=INDEX('Static Data'!$E$3:$X$21,$BW92,8)+0,FX$75&gt;=INDEX('Static Data'!$E$3:$X$21,$BW92,9)+0,FX$76&gt;=INDEX('Static Data'!$E$3:$X$21,$BW92,10)+0,FX$77&gt;=INDEX('Static Data'!$E$3:$X$21,$BW92,11)+0,FX$78&gt;=INDEX('Static Data'!$E$3:$X$21,$BW92,12)+0,FX$79&gt;=INDEX('Static Data'!$E$3:$X$21,$BW92,13)+0,FX$80&gt;=INDEX('Static Data'!$E$3:$X$21,$BW92,14)+0,FX$81&gt;=INDEX('Static Data'!$E$3:$X$21,$BW92,15)+0,FX$82&gt;=INDEX('Static Data'!$E$3:$X$21,$BW92,16)+0,FX$83&gt;=INDEX('Static Data'!$E$3:$X$21,$BW92,17)+0,FX$84&gt;=INDEX('Static Data'!$E$3:$X$21,$BW92,18)+0,FX$85&gt;=INDEX('Static Data'!$E$3:$X$21,$BW92,19)+0,FX$86&gt;=INDEX('Static Data'!$E$3:$X$21,$BW92,20)+0)</f>
        <v>0</v>
      </c>
      <c r="FY92" t="b">
        <f ca="1">AND($BV92,FY$67&gt;=INDEX('Static Data'!$E$3:$X$21,$BW92,1)+0,FY$68&gt;=INDEX('Static Data'!$E$3:$X$21,$BW92,2)+0,FY$69&gt;=INDEX('Static Data'!$E$3:$X$21,$BW92,3)+0,FY$70&gt;=INDEX('Static Data'!$E$3:$X$21,$BW92,4)+0,FY$71&gt;=INDEX('Static Data'!$E$3:$X$21,$BW92,5)+0,FY$72&gt;=INDEX('Static Data'!$E$3:$X$21,$BW92,6)+0,FY$73&gt;=INDEX('Static Data'!$E$3:$X$21,$BW92,7)+0,FY$74&gt;=INDEX('Static Data'!$E$3:$X$21,$BW92,8)+0,FY$75&gt;=INDEX('Static Data'!$E$3:$X$21,$BW92,9)+0,FY$76&gt;=INDEX('Static Data'!$E$3:$X$21,$BW92,10)+0,FY$77&gt;=INDEX('Static Data'!$E$3:$X$21,$BW92,11)+0,FY$78&gt;=INDEX('Static Data'!$E$3:$X$21,$BW92,12)+0,FY$79&gt;=INDEX('Static Data'!$E$3:$X$21,$BW92,13)+0,FY$80&gt;=INDEX('Static Data'!$E$3:$X$21,$BW92,14)+0,FY$81&gt;=INDEX('Static Data'!$E$3:$X$21,$BW92,15)+0,FY$82&gt;=INDEX('Static Data'!$E$3:$X$21,$BW92,16)+0,FY$83&gt;=INDEX('Static Data'!$E$3:$X$21,$BW92,17)+0,FY$84&gt;=INDEX('Static Data'!$E$3:$X$21,$BW92,18)+0,FY$85&gt;=INDEX('Static Data'!$E$3:$X$21,$BW92,19)+0,FY$86&gt;=INDEX('Static Data'!$E$3:$X$21,$BW92,20)+0)</f>
        <v>0</v>
      </c>
      <c r="FZ92" t="b">
        <f ca="1">AND($BV92,FZ$67&gt;=INDEX('Static Data'!$E$3:$X$21,$BW92,1)+0,FZ$68&gt;=INDEX('Static Data'!$E$3:$X$21,$BW92,2)+0,FZ$69&gt;=INDEX('Static Data'!$E$3:$X$21,$BW92,3)+0,FZ$70&gt;=INDEX('Static Data'!$E$3:$X$21,$BW92,4)+0,FZ$71&gt;=INDEX('Static Data'!$E$3:$X$21,$BW92,5)+0,FZ$72&gt;=INDEX('Static Data'!$E$3:$X$21,$BW92,6)+0,FZ$73&gt;=INDEX('Static Data'!$E$3:$X$21,$BW92,7)+0,FZ$74&gt;=INDEX('Static Data'!$E$3:$X$21,$BW92,8)+0,FZ$75&gt;=INDEX('Static Data'!$E$3:$X$21,$BW92,9)+0,FZ$76&gt;=INDEX('Static Data'!$E$3:$X$21,$BW92,10)+0,FZ$77&gt;=INDEX('Static Data'!$E$3:$X$21,$BW92,11)+0,FZ$78&gt;=INDEX('Static Data'!$E$3:$X$21,$BW92,12)+0,FZ$79&gt;=INDEX('Static Data'!$E$3:$X$21,$BW92,13)+0,FZ$80&gt;=INDEX('Static Data'!$E$3:$X$21,$BW92,14)+0,FZ$81&gt;=INDEX('Static Data'!$E$3:$X$21,$BW92,15)+0,FZ$82&gt;=INDEX('Static Data'!$E$3:$X$21,$BW92,16)+0,FZ$83&gt;=INDEX('Static Data'!$E$3:$X$21,$BW92,17)+0,FZ$84&gt;=INDEX('Static Data'!$E$3:$X$21,$BW92,18)+0,FZ$85&gt;=INDEX('Static Data'!$E$3:$X$21,$BW92,19)+0,FZ$86&gt;=INDEX('Static Data'!$E$3:$X$21,$BW92,20)+0)</f>
        <v>0</v>
      </c>
      <c r="GA92" t="b">
        <f ca="1">AND($BV92,GA$67&gt;=INDEX('Static Data'!$E$3:$X$21,$BW92,1)+0,GA$68&gt;=INDEX('Static Data'!$E$3:$X$21,$BW92,2)+0,GA$69&gt;=INDEX('Static Data'!$E$3:$X$21,$BW92,3)+0,GA$70&gt;=INDEX('Static Data'!$E$3:$X$21,$BW92,4)+0,GA$71&gt;=INDEX('Static Data'!$E$3:$X$21,$BW92,5)+0,GA$72&gt;=INDEX('Static Data'!$E$3:$X$21,$BW92,6)+0,GA$73&gt;=INDEX('Static Data'!$E$3:$X$21,$BW92,7)+0,GA$74&gt;=INDEX('Static Data'!$E$3:$X$21,$BW92,8)+0,GA$75&gt;=INDEX('Static Data'!$E$3:$X$21,$BW92,9)+0,GA$76&gt;=INDEX('Static Data'!$E$3:$X$21,$BW92,10)+0,GA$77&gt;=INDEX('Static Data'!$E$3:$X$21,$BW92,11)+0,GA$78&gt;=INDEX('Static Data'!$E$3:$X$21,$BW92,12)+0,GA$79&gt;=INDEX('Static Data'!$E$3:$X$21,$BW92,13)+0,GA$80&gt;=INDEX('Static Data'!$E$3:$X$21,$BW92,14)+0,GA$81&gt;=INDEX('Static Data'!$E$3:$X$21,$BW92,15)+0,GA$82&gt;=INDEX('Static Data'!$E$3:$X$21,$BW92,16)+0,GA$83&gt;=INDEX('Static Data'!$E$3:$X$21,$BW92,17)+0,GA$84&gt;=INDEX('Static Data'!$E$3:$X$21,$BW92,18)+0,GA$85&gt;=INDEX('Static Data'!$E$3:$X$21,$BW92,19)+0,GA$86&gt;=INDEX('Static Data'!$E$3:$X$21,$BW92,20)+0)</f>
        <v>0</v>
      </c>
      <c r="GB92" t="b">
        <f ca="1">AND($BV92,GB$67&gt;=INDEX('Static Data'!$E$3:$X$21,$BW92,1)+0,GB$68&gt;=INDEX('Static Data'!$E$3:$X$21,$BW92,2)+0,GB$69&gt;=INDEX('Static Data'!$E$3:$X$21,$BW92,3)+0,GB$70&gt;=INDEX('Static Data'!$E$3:$X$21,$BW92,4)+0,GB$71&gt;=INDEX('Static Data'!$E$3:$X$21,$BW92,5)+0,GB$72&gt;=INDEX('Static Data'!$E$3:$X$21,$BW92,6)+0,GB$73&gt;=INDEX('Static Data'!$E$3:$X$21,$BW92,7)+0,GB$74&gt;=INDEX('Static Data'!$E$3:$X$21,$BW92,8)+0,GB$75&gt;=INDEX('Static Data'!$E$3:$X$21,$BW92,9)+0,GB$76&gt;=INDEX('Static Data'!$E$3:$X$21,$BW92,10)+0,GB$77&gt;=INDEX('Static Data'!$E$3:$X$21,$BW92,11)+0,GB$78&gt;=INDEX('Static Data'!$E$3:$X$21,$BW92,12)+0,GB$79&gt;=INDEX('Static Data'!$E$3:$X$21,$BW92,13)+0,GB$80&gt;=INDEX('Static Data'!$E$3:$X$21,$BW92,14)+0,GB$81&gt;=INDEX('Static Data'!$E$3:$X$21,$BW92,15)+0,GB$82&gt;=INDEX('Static Data'!$E$3:$X$21,$BW92,16)+0,GB$83&gt;=INDEX('Static Data'!$E$3:$X$21,$BW92,17)+0,GB$84&gt;=INDEX('Static Data'!$E$3:$X$21,$BW92,18)+0,GB$85&gt;=INDEX('Static Data'!$E$3:$X$21,$BW92,19)+0,GB$86&gt;=INDEX('Static Data'!$E$3:$X$21,$BW92,20)+0)</f>
        <v>0</v>
      </c>
      <c r="GC92" t="b">
        <f ca="1">AND($BV92,GC$67&gt;=INDEX('Static Data'!$E$3:$X$21,$BW92,1)+0,GC$68&gt;=INDEX('Static Data'!$E$3:$X$21,$BW92,2)+0,GC$69&gt;=INDEX('Static Data'!$E$3:$X$21,$BW92,3)+0,GC$70&gt;=INDEX('Static Data'!$E$3:$X$21,$BW92,4)+0,GC$71&gt;=INDEX('Static Data'!$E$3:$X$21,$BW92,5)+0,GC$72&gt;=INDEX('Static Data'!$E$3:$X$21,$BW92,6)+0,GC$73&gt;=INDEX('Static Data'!$E$3:$X$21,$BW92,7)+0,GC$74&gt;=INDEX('Static Data'!$E$3:$X$21,$BW92,8)+0,GC$75&gt;=INDEX('Static Data'!$E$3:$X$21,$BW92,9)+0,GC$76&gt;=INDEX('Static Data'!$E$3:$X$21,$BW92,10)+0,GC$77&gt;=INDEX('Static Data'!$E$3:$X$21,$BW92,11)+0,GC$78&gt;=INDEX('Static Data'!$E$3:$X$21,$BW92,12)+0,GC$79&gt;=INDEX('Static Data'!$E$3:$X$21,$BW92,13)+0,GC$80&gt;=INDEX('Static Data'!$E$3:$X$21,$BW92,14)+0,GC$81&gt;=INDEX('Static Data'!$E$3:$X$21,$BW92,15)+0,GC$82&gt;=INDEX('Static Data'!$E$3:$X$21,$BW92,16)+0,GC$83&gt;=INDEX('Static Data'!$E$3:$X$21,$BW92,17)+0,GC$84&gt;=INDEX('Static Data'!$E$3:$X$21,$BW92,18)+0,GC$85&gt;=INDEX('Static Data'!$E$3:$X$21,$BW92,19)+0,GC$86&gt;=INDEX('Static Data'!$E$3:$X$21,$BW92,20)+0)</f>
        <v>0</v>
      </c>
      <c r="GD92" t="b">
        <f ca="1">AND($BV92,GD$67&gt;=INDEX('Static Data'!$E$3:$X$21,$BW92,1)+0,GD$68&gt;=INDEX('Static Data'!$E$3:$X$21,$BW92,2)+0,GD$69&gt;=INDEX('Static Data'!$E$3:$X$21,$BW92,3)+0,GD$70&gt;=INDEX('Static Data'!$E$3:$X$21,$BW92,4)+0,GD$71&gt;=INDEX('Static Data'!$E$3:$X$21,$BW92,5)+0,GD$72&gt;=INDEX('Static Data'!$E$3:$X$21,$BW92,6)+0,GD$73&gt;=INDEX('Static Data'!$E$3:$X$21,$BW92,7)+0,GD$74&gt;=INDEX('Static Data'!$E$3:$X$21,$BW92,8)+0,GD$75&gt;=INDEX('Static Data'!$E$3:$X$21,$BW92,9)+0,GD$76&gt;=INDEX('Static Data'!$E$3:$X$21,$BW92,10)+0,GD$77&gt;=INDEX('Static Data'!$E$3:$X$21,$BW92,11)+0,GD$78&gt;=INDEX('Static Data'!$E$3:$X$21,$BW92,12)+0,GD$79&gt;=INDEX('Static Data'!$E$3:$X$21,$BW92,13)+0,GD$80&gt;=INDEX('Static Data'!$E$3:$X$21,$BW92,14)+0,GD$81&gt;=INDEX('Static Data'!$E$3:$X$21,$BW92,15)+0,GD$82&gt;=INDEX('Static Data'!$E$3:$X$21,$BW92,16)+0,GD$83&gt;=INDEX('Static Data'!$E$3:$X$21,$BW92,17)+0,GD$84&gt;=INDEX('Static Data'!$E$3:$X$21,$BW92,18)+0,GD$85&gt;=INDEX('Static Data'!$E$3:$X$21,$BW92,19)+0,GD$86&gt;=INDEX('Static Data'!$E$3:$X$21,$BW92,20)+0)</f>
        <v>0</v>
      </c>
      <c r="GE92" t="b">
        <f ca="1">AND($BV92,GE$67&gt;=INDEX('Static Data'!$E$3:$X$21,$BW92,1)+0,GE$68&gt;=INDEX('Static Data'!$E$3:$X$21,$BW92,2)+0,GE$69&gt;=INDEX('Static Data'!$E$3:$X$21,$BW92,3)+0,GE$70&gt;=INDEX('Static Data'!$E$3:$X$21,$BW92,4)+0,GE$71&gt;=INDEX('Static Data'!$E$3:$X$21,$BW92,5)+0,GE$72&gt;=INDEX('Static Data'!$E$3:$X$21,$BW92,6)+0,GE$73&gt;=INDEX('Static Data'!$E$3:$X$21,$BW92,7)+0,GE$74&gt;=INDEX('Static Data'!$E$3:$X$21,$BW92,8)+0,GE$75&gt;=INDEX('Static Data'!$E$3:$X$21,$BW92,9)+0,GE$76&gt;=INDEX('Static Data'!$E$3:$X$21,$BW92,10)+0,GE$77&gt;=INDEX('Static Data'!$E$3:$X$21,$BW92,11)+0,GE$78&gt;=INDEX('Static Data'!$E$3:$X$21,$BW92,12)+0,GE$79&gt;=INDEX('Static Data'!$E$3:$X$21,$BW92,13)+0,GE$80&gt;=INDEX('Static Data'!$E$3:$X$21,$BW92,14)+0,GE$81&gt;=INDEX('Static Data'!$E$3:$X$21,$BW92,15)+0,GE$82&gt;=INDEX('Static Data'!$E$3:$X$21,$BW92,16)+0,GE$83&gt;=INDEX('Static Data'!$E$3:$X$21,$BW92,17)+0,GE$84&gt;=INDEX('Static Data'!$E$3:$X$21,$BW92,18)+0,GE$85&gt;=INDEX('Static Data'!$E$3:$X$21,$BW92,19)+0,GE$86&gt;=INDEX('Static Data'!$E$3:$X$21,$BW92,20)+0)</f>
        <v>0</v>
      </c>
      <c r="GF92" t="b">
        <f ca="1">AND($BV92,GF$67&gt;=INDEX('Static Data'!$E$3:$X$21,$BW92,1)+0,GF$68&gt;=INDEX('Static Data'!$E$3:$X$21,$BW92,2)+0,GF$69&gt;=INDEX('Static Data'!$E$3:$X$21,$BW92,3)+0,GF$70&gt;=INDEX('Static Data'!$E$3:$X$21,$BW92,4)+0,GF$71&gt;=INDEX('Static Data'!$E$3:$X$21,$BW92,5)+0,GF$72&gt;=INDEX('Static Data'!$E$3:$X$21,$BW92,6)+0,GF$73&gt;=INDEX('Static Data'!$E$3:$X$21,$BW92,7)+0,GF$74&gt;=INDEX('Static Data'!$E$3:$X$21,$BW92,8)+0,GF$75&gt;=INDEX('Static Data'!$E$3:$X$21,$BW92,9)+0,GF$76&gt;=INDEX('Static Data'!$E$3:$X$21,$BW92,10)+0,GF$77&gt;=INDEX('Static Data'!$E$3:$X$21,$BW92,11)+0,GF$78&gt;=INDEX('Static Data'!$E$3:$X$21,$BW92,12)+0,GF$79&gt;=INDEX('Static Data'!$E$3:$X$21,$BW92,13)+0,GF$80&gt;=INDEX('Static Data'!$E$3:$X$21,$BW92,14)+0,GF$81&gt;=INDEX('Static Data'!$E$3:$X$21,$BW92,15)+0,GF$82&gt;=INDEX('Static Data'!$E$3:$X$21,$BW92,16)+0,GF$83&gt;=INDEX('Static Data'!$E$3:$X$21,$BW92,17)+0,GF$84&gt;=INDEX('Static Data'!$E$3:$X$21,$BW92,18)+0,GF$85&gt;=INDEX('Static Data'!$E$3:$X$21,$BW92,19)+0,GF$86&gt;=INDEX('Static Data'!$E$3:$X$21,$BW92,20)+0)</f>
        <v>0</v>
      </c>
      <c r="GG92" t="b">
        <f ca="1">AND($BV92,GG$67&gt;=INDEX('Static Data'!$E$3:$X$21,$BW92,1)+0,GG$68&gt;=INDEX('Static Data'!$E$3:$X$21,$BW92,2)+0,GG$69&gt;=INDEX('Static Data'!$E$3:$X$21,$BW92,3)+0,GG$70&gt;=INDEX('Static Data'!$E$3:$X$21,$BW92,4)+0,GG$71&gt;=INDEX('Static Data'!$E$3:$X$21,$BW92,5)+0,GG$72&gt;=INDEX('Static Data'!$E$3:$X$21,$BW92,6)+0,GG$73&gt;=INDEX('Static Data'!$E$3:$X$21,$BW92,7)+0,GG$74&gt;=INDEX('Static Data'!$E$3:$X$21,$BW92,8)+0,GG$75&gt;=INDEX('Static Data'!$E$3:$X$21,$BW92,9)+0,GG$76&gt;=INDEX('Static Data'!$E$3:$X$21,$BW92,10)+0,GG$77&gt;=INDEX('Static Data'!$E$3:$X$21,$BW92,11)+0,GG$78&gt;=INDEX('Static Data'!$E$3:$X$21,$BW92,12)+0,GG$79&gt;=INDEX('Static Data'!$E$3:$X$21,$BW92,13)+0,GG$80&gt;=INDEX('Static Data'!$E$3:$X$21,$BW92,14)+0,GG$81&gt;=INDEX('Static Data'!$E$3:$X$21,$BW92,15)+0,GG$82&gt;=INDEX('Static Data'!$E$3:$X$21,$BW92,16)+0,GG$83&gt;=INDEX('Static Data'!$E$3:$X$21,$BW92,17)+0,GG$84&gt;=INDEX('Static Data'!$E$3:$X$21,$BW92,18)+0,GG$85&gt;=INDEX('Static Data'!$E$3:$X$21,$BW92,19)+0,GG$86&gt;=INDEX('Static Data'!$E$3:$X$21,$BW92,20)+0)</f>
        <v>0</v>
      </c>
      <c r="GH92" t="b">
        <f ca="1">AND($BV92,GH$67&gt;=INDEX('Static Data'!$E$3:$X$21,$BW92,1)+0,GH$68&gt;=INDEX('Static Data'!$E$3:$X$21,$BW92,2)+0,GH$69&gt;=INDEX('Static Data'!$E$3:$X$21,$BW92,3)+0,GH$70&gt;=INDEX('Static Data'!$E$3:$X$21,$BW92,4)+0,GH$71&gt;=INDEX('Static Data'!$E$3:$X$21,$BW92,5)+0,GH$72&gt;=INDEX('Static Data'!$E$3:$X$21,$BW92,6)+0,GH$73&gt;=INDEX('Static Data'!$E$3:$X$21,$BW92,7)+0,GH$74&gt;=INDEX('Static Data'!$E$3:$X$21,$BW92,8)+0,GH$75&gt;=INDEX('Static Data'!$E$3:$X$21,$BW92,9)+0,GH$76&gt;=INDEX('Static Data'!$E$3:$X$21,$BW92,10)+0,GH$77&gt;=INDEX('Static Data'!$E$3:$X$21,$BW92,11)+0,GH$78&gt;=INDEX('Static Data'!$E$3:$X$21,$BW92,12)+0,GH$79&gt;=INDEX('Static Data'!$E$3:$X$21,$BW92,13)+0,GH$80&gt;=INDEX('Static Data'!$E$3:$X$21,$BW92,14)+0,GH$81&gt;=INDEX('Static Data'!$E$3:$X$21,$BW92,15)+0,GH$82&gt;=INDEX('Static Data'!$E$3:$X$21,$BW92,16)+0,GH$83&gt;=INDEX('Static Data'!$E$3:$X$21,$BW92,17)+0,GH$84&gt;=INDEX('Static Data'!$E$3:$X$21,$BW92,18)+0,GH$85&gt;=INDEX('Static Data'!$E$3:$X$21,$BW92,19)+0,GH$86&gt;=INDEX('Static Data'!$E$3:$X$21,$BW92,20)+0)</f>
        <v>0</v>
      </c>
      <c r="GI92" t="b">
        <f ca="1">AND($BV92,GI$67&gt;=INDEX('Static Data'!$E$3:$X$21,$BW92,1)+0,GI$68&gt;=INDEX('Static Data'!$E$3:$X$21,$BW92,2)+0,GI$69&gt;=INDEX('Static Data'!$E$3:$X$21,$BW92,3)+0,GI$70&gt;=INDEX('Static Data'!$E$3:$X$21,$BW92,4)+0,GI$71&gt;=INDEX('Static Data'!$E$3:$X$21,$BW92,5)+0,GI$72&gt;=INDEX('Static Data'!$E$3:$X$21,$BW92,6)+0,GI$73&gt;=INDEX('Static Data'!$E$3:$X$21,$BW92,7)+0,GI$74&gt;=INDEX('Static Data'!$E$3:$X$21,$BW92,8)+0,GI$75&gt;=INDEX('Static Data'!$E$3:$X$21,$BW92,9)+0,GI$76&gt;=INDEX('Static Data'!$E$3:$X$21,$BW92,10)+0,GI$77&gt;=INDEX('Static Data'!$E$3:$X$21,$BW92,11)+0,GI$78&gt;=INDEX('Static Data'!$E$3:$X$21,$BW92,12)+0,GI$79&gt;=INDEX('Static Data'!$E$3:$X$21,$BW92,13)+0,GI$80&gt;=INDEX('Static Data'!$E$3:$X$21,$BW92,14)+0,GI$81&gt;=INDEX('Static Data'!$E$3:$X$21,$BW92,15)+0,GI$82&gt;=INDEX('Static Data'!$E$3:$X$21,$BW92,16)+0,GI$83&gt;=INDEX('Static Data'!$E$3:$X$21,$BW92,17)+0,GI$84&gt;=INDEX('Static Data'!$E$3:$X$21,$BW92,18)+0,GI$85&gt;=INDEX('Static Data'!$E$3:$X$21,$BW92,19)+0,GI$86&gt;=INDEX('Static Data'!$E$3:$X$21,$BW92,20)+0)</f>
        <v>0</v>
      </c>
      <c r="GJ92" t="b">
        <f ca="1">AND($BV92,GJ$67&gt;=INDEX('Static Data'!$E$3:$X$21,$BW92,1)+0,GJ$68&gt;=INDEX('Static Data'!$E$3:$X$21,$BW92,2)+0,GJ$69&gt;=INDEX('Static Data'!$E$3:$X$21,$BW92,3)+0,GJ$70&gt;=INDEX('Static Data'!$E$3:$X$21,$BW92,4)+0,GJ$71&gt;=INDEX('Static Data'!$E$3:$X$21,$BW92,5)+0,GJ$72&gt;=INDEX('Static Data'!$E$3:$X$21,$BW92,6)+0,GJ$73&gt;=INDEX('Static Data'!$E$3:$X$21,$BW92,7)+0,GJ$74&gt;=INDEX('Static Data'!$E$3:$X$21,$BW92,8)+0,GJ$75&gt;=INDEX('Static Data'!$E$3:$X$21,$BW92,9)+0,GJ$76&gt;=INDEX('Static Data'!$E$3:$X$21,$BW92,10)+0,GJ$77&gt;=INDEX('Static Data'!$E$3:$X$21,$BW92,11)+0,GJ$78&gt;=INDEX('Static Data'!$E$3:$X$21,$BW92,12)+0,GJ$79&gt;=INDEX('Static Data'!$E$3:$X$21,$BW92,13)+0,GJ$80&gt;=INDEX('Static Data'!$E$3:$X$21,$BW92,14)+0,GJ$81&gt;=INDEX('Static Data'!$E$3:$X$21,$BW92,15)+0,GJ$82&gt;=INDEX('Static Data'!$E$3:$X$21,$BW92,16)+0,GJ$83&gt;=INDEX('Static Data'!$E$3:$X$21,$BW92,17)+0,GJ$84&gt;=INDEX('Static Data'!$E$3:$X$21,$BW92,18)+0,GJ$85&gt;=INDEX('Static Data'!$E$3:$X$21,$BW92,19)+0,GJ$86&gt;=INDEX('Static Data'!$E$3:$X$21,$BW92,20)+0)</f>
        <v>0</v>
      </c>
      <c r="GK92" t="b">
        <f ca="1">AND($BV92,GK$67&gt;=INDEX('Static Data'!$E$3:$X$21,$BW92,1)+0,GK$68&gt;=INDEX('Static Data'!$E$3:$X$21,$BW92,2)+0,GK$69&gt;=INDEX('Static Data'!$E$3:$X$21,$BW92,3)+0,GK$70&gt;=INDEX('Static Data'!$E$3:$X$21,$BW92,4)+0,GK$71&gt;=INDEX('Static Data'!$E$3:$X$21,$BW92,5)+0,GK$72&gt;=INDEX('Static Data'!$E$3:$X$21,$BW92,6)+0,GK$73&gt;=INDEX('Static Data'!$E$3:$X$21,$BW92,7)+0,GK$74&gt;=INDEX('Static Data'!$E$3:$X$21,$BW92,8)+0,GK$75&gt;=INDEX('Static Data'!$E$3:$X$21,$BW92,9)+0,GK$76&gt;=INDEX('Static Data'!$E$3:$X$21,$BW92,10)+0,GK$77&gt;=INDEX('Static Data'!$E$3:$X$21,$BW92,11)+0,GK$78&gt;=INDEX('Static Data'!$E$3:$X$21,$BW92,12)+0,GK$79&gt;=INDEX('Static Data'!$E$3:$X$21,$BW92,13)+0,GK$80&gt;=INDEX('Static Data'!$E$3:$X$21,$BW92,14)+0,GK$81&gt;=INDEX('Static Data'!$E$3:$X$21,$BW92,15)+0,GK$82&gt;=INDEX('Static Data'!$E$3:$X$21,$BW92,16)+0,GK$83&gt;=INDEX('Static Data'!$E$3:$X$21,$BW92,17)+0,GK$84&gt;=INDEX('Static Data'!$E$3:$X$21,$BW92,18)+0,GK$85&gt;=INDEX('Static Data'!$E$3:$X$21,$BW92,19)+0,GK$86&gt;=INDEX('Static Data'!$E$3:$X$21,$BW92,20)+0)</f>
        <v>0</v>
      </c>
      <c r="GL92" t="b">
        <f ca="1">AND($BV92,GL$67&gt;=INDEX('Static Data'!$E$3:$X$21,$BW92,1)+0,GL$68&gt;=INDEX('Static Data'!$E$3:$X$21,$BW92,2)+0,GL$69&gt;=INDEX('Static Data'!$E$3:$X$21,$BW92,3)+0,GL$70&gt;=INDEX('Static Data'!$E$3:$X$21,$BW92,4)+0,GL$71&gt;=INDEX('Static Data'!$E$3:$X$21,$BW92,5)+0,GL$72&gt;=INDEX('Static Data'!$E$3:$X$21,$BW92,6)+0,GL$73&gt;=INDEX('Static Data'!$E$3:$X$21,$BW92,7)+0,GL$74&gt;=INDEX('Static Data'!$E$3:$X$21,$BW92,8)+0,GL$75&gt;=INDEX('Static Data'!$E$3:$X$21,$BW92,9)+0,GL$76&gt;=INDEX('Static Data'!$E$3:$X$21,$BW92,10)+0,GL$77&gt;=INDEX('Static Data'!$E$3:$X$21,$BW92,11)+0,GL$78&gt;=INDEX('Static Data'!$E$3:$X$21,$BW92,12)+0,GL$79&gt;=INDEX('Static Data'!$E$3:$X$21,$BW92,13)+0,GL$80&gt;=INDEX('Static Data'!$E$3:$X$21,$BW92,14)+0,GL$81&gt;=INDEX('Static Data'!$E$3:$X$21,$BW92,15)+0,GL$82&gt;=INDEX('Static Data'!$E$3:$X$21,$BW92,16)+0,GL$83&gt;=INDEX('Static Data'!$E$3:$X$21,$BW92,17)+0,GL$84&gt;=INDEX('Static Data'!$E$3:$X$21,$BW92,18)+0,GL$85&gt;=INDEX('Static Data'!$E$3:$X$21,$BW92,19)+0,GL$86&gt;=INDEX('Static Data'!$E$3:$X$21,$BW92,20)+0)</f>
        <v>0</v>
      </c>
      <c r="GM92" t="b">
        <f ca="1">AND($BV92,GM$67&gt;=INDEX('Static Data'!$E$3:$X$21,$BW92,1)+0,GM$68&gt;=INDEX('Static Data'!$E$3:$X$21,$BW92,2)+0,GM$69&gt;=INDEX('Static Data'!$E$3:$X$21,$BW92,3)+0,GM$70&gt;=INDEX('Static Data'!$E$3:$X$21,$BW92,4)+0,GM$71&gt;=INDEX('Static Data'!$E$3:$X$21,$BW92,5)+0,GM$72&gt;=INDEX('Static Data'!$E$3:$X$21,$BW92,6)+0,GM$73&gt;=INDEX('Static Data'!$E$3:$X$21,$BW92,7)+0,GM$74&gt;=INDEX('Static Data'!$E$3:$X$21,$BW92,8)+0,GM$75&gt;=INDEX('Static Data'!$E$3:$X$21,$BW92,9)+0,GM$76&gt;=INDEX('Static Data'!$E$3:$X$21,$BW92,10)+0,GM$77&gt;=INDEX('Static Data'!$E$3:$X$21,$BW92,11)+0,GM$78&gt;=INDEX('Static Data'!$E$3:$X$21,$BW92,12)+0,GM$79&gt;=INDEX('Static Data'!$E$3:$X$21,$BW92,13)+0,GM$80&gt;=INDEX('Static Data'!$E$3:$X$21,$BW92,14)+0,GM$81&gt;=INDEX('Static Data'!$E$3:$X$21,$BW92,15)+0,GM$82&gt;=INDEX('Static Data'!$E$3:$X$21,$BW92,16)+0,GM$83&gt;=INDEX('Static Data'!$E$3:$X$21,$BW92,17)+0,GM$84&gt;=INDEX('Static Data'!$E$3:$X$21,$BW92,18)+0,GM$85&gt;=INDEX('Static Data'!$E$3:$X$21,$BW92,19)+0,GM$86&gt;=INDEX('Static Data'!$E$3:$X$21,$BW92,20)+0)</f>
        <v>0</v>
      </c>
      <c r="GN92" t="b">
        <f ca="1">AND($BV92,GN$67&gt;=INDEX('Static Data'!$E$3:$X$21,$BW92,1)+0,GN$68&gt;=INDEX('Static Data'!$E$3:$X$21,$BW92,2)+0,GN$69&gt;=INDEX('Static Data'!$E$3:$X$21,$BW92,3)+0,GN$70&gt;=INDEX('Static Data'!$E$3:$X$21,$BW92,4)+0,GN$71&gt;=INDEX('Static Data'!$E$3:$X$21,$BW92,5)+0,GN$72&gt;=INDEX('Static Data'!$E$3:$X$21,$BW92,6)+0,GN$73&gt;=INDEX('Static Data'!$E$3:$X$21,$BW92,7)+0,GN$74&gt;=INDEX('Static Data'!$E$3:$X$21,$BW92,8)+0,GN$75&gt;=INDEX('Static Data'!$E$3:$X$21,$BW92,9)+0,GN$76&gt;=INDEX('Static Data'!$E$3:$X$21,$BW92,10)+0,GN$77&gt;=INDEX('Static Data'!$E$3:$X$21,$BW92,11)+0,GN$78&gt;=INDEX('Static Data'!$E$3:$X$21,$BW92,12)+0,GN$79&gt;=INDEX('Static Data'!$E$3:$X$21,$BW92,13)+0,GN$80&gt;=INDEX('Static Data'!$E$3:$X$21,$BW92,14)+0,GN$81&gt;=INDEX('Static Data'!$E$3:$X$21,$BW92,15)+0,GN$82&gt;=INDEX('Static Data'!$E$3:$X$21,$BW92,16)+0,GN$83&gt;=INDEX('Static Data'!$E$3:$X$21,$BW92,17)+0,GN$84&gt;=INDEX('Static Data'!$E$3:$X$21,$BW92,18)+0,GN$85&gt;=INDEX('Static Data'!$E$3:$X$21,$BW92,19)+0,GN$86&gt;=INDEX('Static Data'!$E$3:$X$21,$BW92,20)+0)</f>
        <v>0</v>
      </c>
      <c r="GO92" t="b">
        <f ca="1">AND($BV92,GO$67&gt;=INDEX('Static Data'!$E$3:$X$21,$BW92,1)+0,GO$68&gt;=INDEX('Static Data'!$E$3:$X$21,$BW92,2)+0,GO$69&gt;=INDEX('Static Data'!$E$3:$X$21,$BW92,3)+0,GO$70&gt;=INDEX('Static Data'!$E$3:$X$21,$BW92,4)+0,GO$71&gt;=INDEX('Static Data'!$E$3:$X$21,$BW92,5)+0,GO$72&gt;=INDEX('Static Data'!$E$3:$X$21,$BW92,6)+0,GO$73&gt;=INDEX('Static Data'!$E$3:$X$21,$BW92,7)+0,GO$74&gt;=INDEX('Static Data'!$E$3:$X$21,$BW92,8)+0,GO$75&gt;=INDEX('Static Data'!$E$3:$X$21,$BW92,9)+0,GO$76&gt;=INDEX('Static Data'!$E$3:$X$21,$BW92,10)+0,GO$77&gt;=INDEX('Static Data'!$E$3:$X$21,$BW92,11)+0,GO$78&gt;=INDEX('Static Data'!$E$3:$X$21,$BW92,12)+0,GO$79&gt;=INDEX('Static Data'!$E$3:$X$21,$BW92,13)+0,GO$80&gt;=INDEX('Static Data'!$E$3:$X$21,$BW92,14)+0,GO$81&gt;=INDEX('Static Data'!$E$3:$X$21,$BW92,15)+0,GO$82&gt;=INDEX('Static Data'!$E$3:$X$21,$BW92,16)+0,GO$83&gt;=INDEX('Static Data'!$E$3:$X$21,$BW92,17)+0,GO$84&gt;=INDEX('Static Data'!$E$3:$X$21,$BW92,18)+0,GO$85&gt;=INDEX('Static Data'!$E$3:$X$21,$BW92,19)+0,GO$86&gt;=INDEX('Static Data'!$E$3:$X$21,$BW92,20)+0)</f>
        <v>0</v>
      </c>
      <c r="GP92" t="b">
        <f ca="1">AND($BV92,GP$67&gt;=INDEX('Static Data'!$E$3:$X$21,$BW92,1)+0,GP$68&gt;=INDEX('Static Data'!$E$3:$X$21,$BW92,2)+0,GP$69&gt;=INDEX('Static Data'!$E$3:$X$21,$BW92,3)+0,GP$70&gt;=INDEX('Static Data'!$E$3:$X$21,$BW92,4)+0,GP$71&gt;=INDEX('Static Data'!$E$3:$X$21,$BW92,5)+0,GP$72&gt;=INDEX('Static Data'!$E$3:$X$21,$BW92,6)+0,GP$73&gt;=INDEX('Static Data'!$E$3:$X$21,$BW92,7)+0,GP$74&gt;=INDEX('Static Data'!$E$3:$X$21,$BW92,8)+0,GP$75&gt;=INDEX('Static Data'!$E$3:$X$21,$BW92,9)+0,GP$76&gt;=INDEX('Static Data'!$E$3:$X$21,$BW92,10)+0,GP$77&gt;=INDEX('Static Data'!$E$3:$X$21,$BW92,11)+0,GP$78&gt;=INDEX('Static Data'!$E$3:$X$21,$BW92,12)+0,GP$79&gt;=INDEX('Static Data'!$E$3:$X$21,$BW92,13)+0,GP$80&gt;=INDEX('Static Data'!$E$3:$X$21,$BW92,14)+0,GP$81&gt;=INDEX('Static Data'!$E$3:$X$21,$BW92,15)+0,GP$82&gt;=INDEX('Static Data'!$E$3:$X$21,$BW92,16)+0,GP$83&gt;=INDEX('Static Data'!$E$3:$X$21,$BW92,17)+0,GP$84&gt;=INDEX('Static Data'!$E$3:$X$21,$BW92,18)+0,GP$85&gt;=INDEX('Static Data'!$E$3:$X$21,$BW92,19)+0,GP$86&gt;=INDEX('Static Data'!$E$3:$X$21,$BW92,20)+0)</f>
        <v>0</v>
      </c>
      <c r="GQ92" t="b">
        <f ca="1">AND($BV92,GQ$67&gt;=INDEX('Static Data'!$E$3:$X$21,$BW92,1)+0,GQ$68&gt;=INDEX('Static Data'!$E$3:$X$21,$BW92,2)+0,GQ$69&gt;=INDEX('Static Data'!$E$3:$X$21,$BW92,3)+0,GQ$70&gt;=INDEX('Static Data'!$E$3:$X$21,$BW92,4)+0,GQ$71&gt;=INDEX('Static Data'!$E$3:$X$21,$BW92,5)+0,GQ$72&gt;=INDEX('Static Data'!$E$3:$X$21,$BW92,6)+0,GQ$73&gt;=INDEX('Static Data'!$E$3:$X$21,$BW92,7)+0,GQ$74&gt;=INDEX('Static Data'!$E$3:$X$21,$BW92,8)+0,GQ$75&gt;=INDEX('Static Data'!$E$3:$X$21,$BW92,9)+0,GQ$76&gt;=INDEX('Static Data'!$E$3:$X$21,$BW92,10)+0,GQ$77&gt;=INDEX('Static Data'!$E$3:$X$21,$BW92,11)+0,GQ$78&gt;=INDEX('Static Data'!$E$3:$X$21,$BW92,12)+0,GQ$79&gt;=INDEX('Static Data'!$E$3:$X$21,$BW92,13)+0,GQ$80&gt;=INDEX('Static Data'!$E$3:$X$21,$BW92,14)+0,GQ$81&gt;=INDEX('Static Data'!$E$3:$X$21,$BW92,15)+0,GQ$82&gt;=INDEX('Static Data'!$E$3:$X$21,$BW92,16)+0,GQ$83&gt;=INDEX('Static Data'!$E$3:$X$21,$BW92,17)+0,GQ$84&gt;=INDEX('Static Data'!$E$3:$X$21,$BW92,18)+0,GQ$85&gt;=INDEX('Static Data'!$E$3:$X$21,$BW92,19)+0,GQ$86&gt;=INDEX('Static Data'!$E$3:$X$21,$BW92,20)+0)</f>
        <v>0</v>
      </c>
      <c r="GR92" t="b">
        <f ca="1">AND($BV92,GR$67&gt;=INDEX('Static Data'!$E$3:$X$21,$BW92,1)+0,GR$68&gt;=INDEX('Static Data'!$E$3:$X$21,$BW92,2)+0,GR$69&gt;=INDEX('Static Data'!$E$3:$X$21,$BW92,3)+0,GR$70&gt;=INDEX('Static Data'!$E$3:$X$21,$BW92,4)+0,GR$71&gt;=INDEX('Static Data'!$E$3:$X$21,$BW92,5)+0,GR$72&gt;=INDEX('Static Data'!$E$3:$X$21,$BW92,6)+0,GR$73&gt;=INDEX('Static Data'!$E$3:$X$21,$BW92,7)+0,GR$74&gt;=INDEX('Static Data'!$E$3:$X$21,$BW92,8)+0,GR$75&gt;=INDEX('Static Data'!$E$3:$X$21,$BW92,9)+0,GR$76&gt;=INDEX('Static Data'!$E$3:$X$21,$BW92,10)+0,GR$77&gt;=INDEX('Static Data'!$E$3:$X$21,$BW92,11)+0,GR$78&gt;=INDEX('Static Data'!$E$3:$X$21,$BW92,12)+0,GR$79&gt;=INDEX('Static Data'!$E$3:$X$21,$BW92,13)+0,GR$80&gt;=INDEX('Static Data'!$E$3:$X$21,$BW92,14)+0,GR$81&gt;=INDEX('Static Data'!$E$3:$X$21,$BW92,15)+0,GR$82&gt;=INDEX('Static Data'!$E$3:$X$21,$BW92,16)+0,GR$83&gt;=INDEX('Static Data'!$E$3:$X$21,$BW92,17)+0,GR$84&gt;=INDEX('Static Data'!$E$3:$X$21,$BW92,18)+0,GR$85&gt;=INDEX('Static Data'!$E$3:$X$21,$BW92,19)+0,GR$86&gt;=INDEX('Static Data'!$E$3:$X$21,$BW92,20)+0)</f>
        <v>0</v>
      </c>
      <c r="GS92" t="b">
        <f ca="1">AND($BV92,GS$67&gt;=INDEX('Static Data'!$E$3:$X$21,$BW92,1)+0,GS$68&gt;=INDEX('Static Data'!$E$3:$X$21,$BW92,2)+0,GS$69&gt;=INDEX('Static Data'!$E$3:$X$21,$BW92,3)+0,GS$70&gt;=INDEX('Static Data'!$E$3:$X$21,$BW92,4)+0,GS$71&gt;=INDEX('Static Data'!$E$3:$X$21,$BW92,5)+0,GS$72&gt;=INDEX('Static Data'!$E$3:$X$21,$BW92,6)+0,GS$73&gt;=INDEX('Static Data'!$E$3:$X$21,$BW92,7)+0,GS$74&gt;=INDEX('Static Data'!$E$3:$X$21,$BW92,8)+0,GS$75&gt;=INDEX('Static Data'!$E$3:$X$21,$BW92,9)+0,GS$76&gt;=INDEX('Static Data'!$E$3:$X$21,$BW92,10)+0,GS$77&gt;=INDEX('Static Data'!$E$3:$X$21,$BW92,11)+0,GS$78&gt;=INDEX('Static Data'!$E$3:$X$21,$BW92,12)+0,GS$79&gt;=INDEX('Static Data'!$E$3:$X$21,$BW92,13)+0,GS$80&gt;=INDEX('Static Data'!$E$3:$X$21,$BW92,14)+0,GS$81&gt;=INDEX('Static Data'!$E$3:$X$21,$BW92,15)+0,GS$82&gt;=INDEX('Static Data'!$E$3:$X$21,$BW92,16)+0,GS$83&gt;=INDEX('Static Data'!$E$3:$X$21,$BW92,17)+0,GS$84&gt;=INDEX('Static Data'!$E$3:$X$21,$BW92,18)+0,GS$85&gt;=INDEX('Static Data'!$E$3:$X$21,$BW92,19)+0,GS$86&gt;=INDEX('Static Data'!$E$3:$X$21,$BW92,20)+0)</f>
        <v>0</v>
      </c>
      <c r="GT92" t="b">
        <f ca="1">AND($BV92,GT$67&gt;=INDEX('Static Data'!$E$3:$X$21,$BW92,1)+0,GT$68&gt;=INDEX('Static Data'!$E$3:$X$21,$BW92,2)+0,GT$69&gt;=INDEX('Static Data'!$E$3:$X$21,$BW92,3)+0,GT$70&gt;=INDEX('Static Data'!$E$3:$X$21,$BW92,4)+0,GT$71&gt;=INDEX('Static Data'!$E$3:$X$21,$BW92,5)+0,GT$72&gt;=INDEX('Static Data'!$E$3:$X$21,$BW92,6)+0,GT$73&gt;=INDEX('Static Data'!$E$3:$X$21,$BW92,7)+0,GT$74&gt;=INDEX('Static Data'!$E$3:$X$21,$BW92,8)+0,GT$75&gt;=INDEX('Static Data'!$E$3:$X$21,$BW92,9)+0,GT$76&gt;=INDEX('Static Data'!$E$3:$X$21,$BW92,10)+0,GT$77&gt;=INDEX('Static Data'!$E$3:$X$21,$BW92,11)+0,GT$78&gt;=INDEX('Static Data'!$E$3:$X$21,$BW92,12)+0,GT$79&gt;=INDEX('Static Data'!$E$3:$X$21,$BW92,13)+0,GT$80&gt;=INDEX('Static Data'!$E$3:$X$21,$BW92,14)+0,GT$81&gt;=INDEX('Static Data'!$E$3:$X$21,$BW92,15)+0,GT$82&gt;=INDEX('Static Data'!$E$3:$X$21,$BW92,16)+0,GT$83&gt;=INDEX('Static Data'!$E$3:$X$21,$BW92,17)+0,GT$84&gt;=INDEX('Static Data'!$E$3:$X$21,$BW92,18)+0,GT$85&gt;=INDEX('Static Data'!$E$3:$X$21,$BW92,19)+0,GT$86&gt;=INDEX('Static Data'!$E$3:$X$21,$BW92,20)+0)</f>
        <v>0</v>
      </c>
      <c r="GU92" t="b">
        <f ca="1">AND($BV92,GU$67&gt;=INDEX('Static Data'!$E$3:$X$21,$BW92,1)+0,GU$68&gt;=INDEX('Static Data'!$E$3:$X$21,$BW92,2)+0,GU$69&gt;=INDEX('Static Data'!$E$3:$X$21,$BW92,3)+0,GU$70&gt;=INDEX('Static Data'!$E$3:$X$21,$BW92,4)+0,GU$71&gt;=INDEX('Static Data'!$E$3:$X$21,$BW92,5)+0,GU$72&gt;=INDEX('Static Data'!$E$3:$X$21,$BW92,6)+0,GU$73&gt;=INDEX('Static Data'!$E$3:$X$21,$BW92,7)+0,GU$74&gt;=INDEX('Static Data'!$E$3:$X$21,$BW92,8)+0,GU$75&gt;=INDEX('Static Data'!$E$3:$X$21,$BW92,9)+0,GU$76&gt;=INDEX('Static Data'!$E$3:$X$21,$BW92,10)+0,GU$77&gt;=INDEX('Static Data'!$E$3:$X$21,$BW92,11)+0,GU$78&gt;=INDEX('Static Data'!$E$3:$X$21,$BW92,12)+0,GU$79&gt;=INDEX('Static Data'!$E$3:$X$21,$BW92,13)+0,GU$80&gt;=INDEX('Static Data'!$E$3:$X$21,$BW92,14)+0,GU$81&gt;=INDEX('Static Data'!$E$3:$X$21,$BW92,15)+0,GU$82&gt;=INDEX('Static Data'!$E$3:$X$21,$BW92,16)+0,GU$83&gt;=INDEX('Static Data'!$E$3:$X$21,$BW92,17)+0,GU$84&gt;=INDEX('Static Data'!$E$3:$X$21,$BW92,18)+0,GU$85&gt;=INDEX('Static Data'!$E$3:$X$21,$BW92,19)+0,GU$86&gt;=INDEX('Static Data'!$E$3:$X$21,$BW92,20)+0)</f>
        <v>0</v>
      </c>
    </row>
    <row r="93" spans="9:203">
      <c r="I93" s="11"/>
      <c r="M93" s="1">
        <f t="shared" si="39"/>
        <v>56</v>
      </c>
      <c r="N93" s="1" t="str">
        <f t="shared" si="205"/>
        <v>006399</v>
      </c>
      <c r="R93" s="90" t="str">
        <f t="shared" si="36"/>
        <v>996300</v>
      </c>
      <c r="T93" s="60">
        <f t="shared" si="209"/>
        <v>86</v>
      </c>
      <c r="U93" s="123">
        <f t="shared" si="208"/>
        <v>796.7311906126306</v>
      </c>
      <c r="V93" s="62">
        <f t="shared" si="206"/>
        <v>48569</v>
      </c>
      <c r="W93" s="59">
        <f t="shared" si="207"/>
        <v>86</v>
      </c>
      <c r="BV93" t="b">
        <f>TRUE()</f>
        <v>1</v>
      </c>
      <c r="BW93">
        <f t="shared" si="211"/>
        <v>5</v>
      </c>
      <c r="BX93" t="b">
        <f ca="1">AND($BV93,BX$67&gt;=INDEX('Static Data'!$E$3:$X$21,$BW93,1)+0,BX$68&gt;=INDEX('Static Data'!$E$3:$X$21,$BW93,2)+0,BX$69&gt;=INDEX('Static Data'!$E$3:$X$21,$BW93,3)+0,BX$70&gt;=INDEX('Static Data'!$E$3:$X$21,$BW93,4)+0,BX$71&gt;=INDEX('Static Data'!$E$3:$X$21,$BW93,5)+0,BX$72&gt;=INDEX('Static Data'!$E$3:$X$21,$BW93,6)+0,BX$73&gt;=INDEX('Static Data'!$E$3:$X$21,$BW93,7)+0,BX$74&gt;=INDEX('Static Data'!$E$3:$X$21,$BW93,8)+0,BX$75&gt;=INDEX('Static Data'!$E$3:$X$21,$BW93,9)+0,BX$76&gt;=INDEX('Static Data'!$E$3:$X$21,$BW93,10)+0,BX$77&gt;=INDEX('Static Data'!$E$3:$X$21,$BW93,11)+0,BX$78&gt;=INDEX('Static Data'!$E$3:$X$21,$BW93,12)+0,BX$79&gt;=INDEX('Static Data'!$E$3:$X$21,$BW93,13)+0,BX$80&gt;=INDEX('Static Data'!$E$3:$X$21,$BW93,14)+0,BX$81&gt;=INDEX('Static Data'!$E$3:$X$21,$BW93,15)+0,BX$82&gt;=INDEX('Static Data'!$E$3:$X$21,$BW93,16)+0,BX$83&gt;=INDEX('Static Data'!$E$3:$X$21,$BW93,17)+0,BX$84&gt;=INDEX('Static Data'!$E$3:$X$21,$BW93,18)+0,BX$85&gt;=INDEX('Static Data'!$E$3:$X$21,$BW93,19)+0,BX$86&gt;=INDEX('Static Data'!$E$3:$X$21,$BW93,20)+0)</f>
        <v>0</v>
      </c>
      <c r="BY93" t="b">
        <f ca="1">AND($BV93,BY$67&gt;=INDEX('Static Data'!$E$3:$X$21,$BW93,1)+0,BY$68&gt;=INDEX('Static Data'!$E$3:$X$21,$BW93,2)+0,BY$69&gt;=INDEX('Static Data'!$E$3:$X$21,$BW93,3)+0,BY$70&gt;=INDEX('Static Data'!$E$3:$X$21,$BW93,4)+0,BY$71&gt;=INDEX('Static Data'!$E$3:$X$21,$BW93,5)+0,BY$72&gt;=INDEX('Static Data'!$E$3:$X$21,$BW93,6)+0,BY$73&gt;=INDEX('Static Data'!$E$3:$X$21,$BW93,7)+0,BY$74&gt;=INDEX('Static Data'!$E$3:$X$21,$BW93,8)+0,BY$75&gt;=INDEX('Static Data'!$E$3:$X$21,$BW93,9)+0,BY$76&gt;=INDEX('Static Data'!$E$3:$X$21,$BW93,10)+0,BY$77&gt;=INDEX('Static Data'!$E$3:$X$21,$BW93,11)+0,BY$78&gt;=INDEX('Static Data'!$E$3:$X$21,$BW93,12)+0,BY$79&gt;=INDEX('Static Data'!$E$3:$X$21,$BW93,13)+0,BY$80&gt;=INDEX('Static Data'!$E$3:$X$21,$BW93,14)+0,BY$81&gt;=INDEX('Static Data'!$E$3:$X$21,$BW93,15)+0,BY$82&gt;=INDEX('Static Data'!$E$3:$X$21,$BW93,16)+0,BY$83&gt;=INDEX('Static Data'!$E$3:$X$21,$BW93,17)+0,BY$84&gt;=INDEX('Static Data'!$E$3:$X$21,$BW93,18)+0,BY$85&gt;=INDEX('Static Data'!$E$3:$X$21,$BW93,19)+0,BY$86&gt;=INDEX('Static Data'!$E$3:$X$21,$BW93,20)+0)</f>
        <v>0</v>
      </c>
      <c r="BZ93" t="b">
        <f ca="1">AND($BV93,BZ$67&gt;=INDEX('Static Data'!$E$3:$X$21,$BW93,1)+0,BZ$68&gt;=INDEX('Static Data'!$E$3:$X$21,$BW93,2)+0,BZ$69&gt;=INDEX('Static Data'!$E$3:$X$21,$BW93,3)+0,BZ$70&gt;=INDEX('Static Data'!$E$3:$X$21,$BW93,4)+0,BZ$71&gt;=INDEX('Static Data'!$E$3:$X$21,$BW93,5)+0,BZ$72&gt;=INDEX('Static Data'!$E$3:$X$21,$BW93,6)+0,BZ$73&gt;=INDEX('Static Data'!$E$3:$X$21,$BW93,7)+0,BZ$74&gt;=INDEX('Static Data'!$E$3:$X$21,$BW93,8)+0,BZ$75&gt;=INDEX('Static Data'!$E$3:$X$21,$BW93,9)+0,BZ$76&gt;=INDEX('Static Data'!$E$3:$X$21,$BW93,10)+0,BZ$77&gt;=INDEX('Static Data'!$E$3:$X$21,$BW93,11)+0,BZ$78&gt;=INDEX('Static Data'!$E$3:$X$21,$BW93,12)+0,BZ$79&gt;=INDEX('Static Data'!$E$3:$X$21,$BW93,13)+0,BZ$80&gt;=INDEX('Static Data'!$E$3:$X$21,$BW93,14)+0,BZ$81&gt;=INDEX('Static Data'!$E$3:$X$21,$BW93,15)+0,BZ$82&gt;=INDEX('Static Data'!$E$3:$X$21,$BW93,16)+0,BZ$83&gt;=INDEX('Static Data'!$E$3:$X$21,$BW93,17)+0,BZ$84&gt;=INDEX('Static Data'!$E$3:$X$21,$BW93,18)+0,BZ$85&gt;=INDEX('Static Data'!$E$3:$X$21,$BW93,19)+0,BZ$86&gt;=INDEX('Static Data'!$E$3:$X$21,$BW93,20)+0)</f>
        <v>0</v>
      </c>
      <c r="CA93" t="b">
        <f ca="1">AND($BV93,CA$67&gt;=INDEX('Static Data'!$E$3:$X$21,$BW93,1)+0,CA$68&gt;=INDEX('Static Data'!$E$3:$X$21,$BW93,2)+0,CA$69&gt;=INDEX('Static Data'!$E$3:$X$21,$BW93,3)+0,CA$70&gt;=INDEX('Static Data'!$E$3:$X$21,$BW93,4)+0,CA$71&gt;=INDEX('Static Data'!$E$3:$X$21,$BW93,5)+0,CA$72&gt;=INDEX('Static Data'!$E$3:$X$21,$BW93,6)+0,CA$73&gt;=INDEX('Static Data'!$E$3:$X$21,$BW93,7)+0,CA$74&gt;=INDEX('Static Data'!$E$3:$X$21,$BW93,8)+0,CA$75&gt;=INDEX('Static Data'!$E$3:$X$21,$BW93,9)+0,CA$76&gt;=INDEX('Static Data'!$E$3:$X$21,$BW93,10)+0,CA$77&gt;=INDEX('Static Data'!$E$3:$X$21,$BW93,11)+0,CA$78&gt;=INDEX('Static Data'!$E$3:$X$21,$BW93,12)+0,CA$79&gt;=INDEX('Static Data'!$E$3:$X$21,$BW93,13)+0,CA$80&gt;=INDEX('Static Data'!$E$3:$X$21,$BW93,14)+0,CA$81&gt;=INDEX('Static Data'!$E$3:$X$21,$BW93,15)+0,CA$82&gt;=INDEX('Static Data'!$E$3:$X$21,$BW93,16)+0,CA$83&gt;=INDEX('Static Data'!$E$3:$X$21,$BW93,17)+0,CA$84&gt;=INDEX('Static Data'!$E$3:$X$21,$BW93,18)+0,CA$85&gt;=INDEX('Static Data'!$E$3:$X$21,$BW93,19)+0,CA$86&gt;=INDEX('Static Data'!$E$3:$X$21,$BW93,20)+0)</f>
        <v>0</v>
      </c>
      <c r="CB93" t="b">
        <f ca="1">AND($BV93,CB$67&gt;=INDEX('Static Data'!$E$3:$X$21,$BW93,1)+0,CB$68&gt;=INDEX('Static Data'!$E$3:$X$21,$BW93,2)+0,CB$69&gt;=INDEX('Static Data'!$E$3:$X$21,$BW93,3)+0,CB$70&gt;=INDEX('Static Data'!$E$3:$X$21,$BW93,4)+0,CB$71&gt;=INDEX('Static Data'!$E$3:$X$21,$BW93,5)+0,CB$72&gt;=INDEX('Static Data'!$E$3:$X$21,$BW93,6)+0,CB$73&gt;=INDEX('Static Data'!$E$3:$X$21,$BW93,7)+0,CB$74&gt;=INDEX('Static Data'!$E$3:$X$21,$BW93,8)+0,CB$75&gt;=INDEX('Static Data'!$E$3:$X$21,$BW93,9)+0,CB$76&gt;=INDEX('Static Data'!$E$3:$X$21,$BW93,10)+0,CB$77&gt;=INDEX('Static Data'!$E$3:$X$21,$BW93,11)+0,CB$78&gt;=INDEX('Static Data'!$E$3:$X$21,$BW93,12)+0,CB$79&gt;=INDEX('Static Data'!$E$3:$X$21,$BW93,13)+0,CB$80&gt;=INDEX('Static Data'!$E$3:$X$21,$BW93,14)+0,CB$81&gt;=INDEX('Static Data'!$E$3:$X$21,$BW93,15)+0,CB$82&gt;=INDEX('Static Data'!$E$3:$X$21,$BW93,16)+0,CB$83&gt;=INDEX('Static Data'!$E$3:$X$21,$BW93,17)+0,CB$84&gt;=INDEX('Static Data'!$E$3:$X$21,$BW93,18)+0,CB$85&gt;=INDEX('Static Data'!$E$3:$X$21,$BW93,19)+0,CB$86&gt;=INDEX('Static Data'!$E$3:$X$21,$BW93,20)+0)</f>
        <v>0</v>
      </c>
      <c r="CC93" t="b">
        <f ca="1">AND($BV93,CC$67&gt;=INDEX('Static Data'!$E$3:$X$21,$BW93,1)+0,CC$68&gt;=INDEX('Static Data'!$E$3:$X$21,$BW93,2)+0,CC$69&gt;=INDEX('Static Data'!$E$3:$X$21,$BW93,3)+0,CC$70&gt;=INDEX('Static Data'!$E$3:$X$21,$BW93,4)+0,CC$71&gt;=INDEX('Static Data'!$E$3:$X$21,$BW93,5)+0,CC$72&gt;=INDEX('Static Data'!$E$3:$X$21,$BW93,6)+0,CC$73&gt;=INDEX('Static Data'!$E$3:$X$21,$BW93,7)+0,CC$74&gt;=INDEX('Static Data'!$E$3:$X$21,$BW93,8)+0,CC$75&gt;=INDEX('Static Data'!$E$3:$X$21,$BW93,9)+0,CC$76&gt;=INDEX('Static Data'!$E$3:$X$21,$BW93,10)+0,CC$77&gt;=INDEX('Static Data'!$E$3:$X$21,$BW93,11)+0,CC$78&gt;=INDEX('Static Data'!$E$3:$X$21,$BW93,12)+0,CC$79&gt;=INDEX('Static Data'!$E$3:$X$21,$BW93,13)+0,CC$80&gt;=INDEX('Static Data'!$E$3:$X$21,$BW93,14)+0,CC$81&gt;=INDEX('Static Data'!$E$3:$X$21,$BW93,15)+0,CC$82&gt;=INDEX('Static Data'!$E$3:$X$21,$BW93,16)+0,CC$83&gt;=INDEX('Static Data'!$E$3:$X$21,$BW93,17)+0,CC$84&gt;=INDEX('Static Data'!$E$3:$X$21,$BW93,18)+0,CC$85&gt;=INDEX('Static Data'!$E$3:$X$21,$BW93,19)+0,CC$86&gt;=INDEX('Static Data'!$E$3:$X$21,$BW93,20)+0)</f>
        <v>0</v>
      </c>
      <c r="CD93" t="b">
        <f ca="1">AND($BV93,CD$67&gt;=INDEX('Static Data'!$E$3:$X$21,$BW93,1)+0,CD$68&gt;=INDEX('Static Data'!$E$3:$X$21,$BW93,2)+0,CD$69&gt;=INDEX('Static Data'!$E$3:$X$21,$BW93,3)+0,CD$70&gt;=INDEX('Static Data'!$E$3:$X$21,$BW93,4)+0,CD$71&gt;=INDEX('Static Data'!$E$3:$X$21,$BW93,5)+0,CD$72&gt;=INDEX('Static Data'!$E$3:$X$21,$BW93,6)+0,CD$73&gt;=INDEX('Static Data'!$E$3:$X$21,$BW93,7)+0,CD$74&gt;=INDEX('Static Data'!$E$3:$X$21,$BW93,8)+0,CD$75&gt;=INDEX('Static Data'!$E$3:$X$21,$BW93,9)+0,CD$76&gt;=INDEX('Static Data'!$E$3:$X$21,$BW93,10)+0,CD$77&gt;=INDEX('Static Data'!$E$3:$X$21,$BW93,11)+0,CD$78&gt;=INDEX('Static Data'!$E$3:$X$21,$BW93,12)+0,CD$79&gt;=INDEX('Static Data'!$E$3:$X$21,$BW93,13)+0,CD$80&gt;=INDEX('Static Data'!$E$3:$X$21,$BW93,14)+0,CD$81&gt;=INDEX('Static Data'!$E$3:$X$21,$BW93,15)+0,CD$82&gt;=INDEX('Static Data'!$E$3:$X$21,$BW93,16)+0,CD$83&gt;=INDEX('Static Data'!$E$3:$X$21,$BW93,17)+0,CD$84&gt;=INDEX('Static Data'!$E$3:$X$21,$BW93,18)+0,CD$85&gt;=INDEX('Static Data'!$E$3:$X$21,$BW93,19)+0,CD$86&gt;=INDEX('Static Data'!$E$3:$X$21,$BW93,20)+0)</f>
        <v>0</v>
      </c>
      <c r="CE93" t="b">
        <f ca="1">AND($BV93,CE$67&gt;=INDEX('Static Data'!$E$3:$X$21,$BW93,1)+0,CE$68&gt;=INDEX('Static Data'!$E$3:$X$21,$BW93,2)+0,CE$69&gt;=INDEX('Static Data'!$E$3:$X$21,$BW93,3)+0,CE$70&gt;=INDEX('Static Data'!$E$3:$X$21,$BW93,4)+0,CE$71&gt;=INDEX('Static Data'!$E$3:$X$21,$BW93,5)+0,CE$72&gt;=INDEX('Static Data'!$E$3:$X$21,$BW93,6)+0,CE$73&gt;=INDEX('Static Data'!$E$3:$X$21,$BW93,7)+0,CE$74&gt;=INDEX('Static Data'!$E$3:$X$21,$BW93,8)+0,CE$75&gt;=INDEX('Static Data'!$E$3:$X$21,$BW93,9)+0,CE$76&gt;=INDEX('Static Data'!$E$3:$X$21,$BW93,10)+0,CE$77&gt;=INDEX('Static Data'!$E$3:$X$21,$BW93,11)+0,CE$78&gt;=INDEX('Static Data'!$E$3:$X$21,$BW93,12)+0,CE$79&gt;=INDEX('Static Data'!$E$3:$X$21,$BW93,13)+0,CE$80&gt;=INDEX('Static Data'!$E$3:$X$21,$BW93,14)+0,CE$81&gt;=INDEX('Static Data'!$E$3:$X$21,$BW93,15)+0,CE$82&gt;=INDEX('Static Data'!$E$3:$X$21,$BW93,16)+0,CE$83&gt;=INDEX('Static Data'!$E$3:$X$21,$BW93,17)+0,CE$84&gt;=INDEX('Static Data'!$E$3:$X$21,$BW93,18)+0,CE$85&gt;=INDEX('Static Data'!$E$3:$X$21,$BW93,19)+0,CE$86&gt;=INDEX('Static Data'!$E$3:$X$21,$BW93,20)+0)</f>
        <v>0</v>
      </c>
      <c r="CF93" t="b">
        <f ca="1">AND($BV93,CF$67&gt;=INDEX('Static Data'!$E$3:$X$21,$BW93,1)+0,CF$68&gt;=INDEX('Static Data'!$E$3:$X$21,$BW93,2)+0,CF$69&gt;=INDEX('Static Data'!$E$3:$X$21,$BW93,3)+0,CF$70&gt;=INDEX('Static Data'!$E$3:$X$21,$BW93,4)+0,CF$71&gt;=INDEX('Static Data'!$E$3:$X$21,$BW93,5)+0,CF$72&gt;=INDEX('Static Data'!$E$3:$X$21,$BW93,6)+0,CF$73&gt;=INDEX('Static Data'!$E$3:$X$21,$BW93,7)+0,CF$74&gt;=INDEX('Static Data'!$E$3:$X$21,$BW93,8)+0,CF$75&gt;=INDEX('Static Data'!$E$3:$X$21,$BW93,9)+0,CF$76&gt;=INDEX('Static Data'!$E$3:$X$21,$BW93,10)+0,CF$77&gt;=INDEX('Static Data'!$E$3:$X$21,$BW93,11)+0,CF$78&gt;=INDEX('Static Data'!$E$3:$X$21,$BW93,12)+0,CF$79&gt;=INDEX('Static Data'!$E$3:$X$21,$BW93,13)+0,CF$80&gt;=INDEX('Static Data'!$E$3:$X$21,$BW93,14)+0,CF$81&gt;=INDEX('Static Data'!$E$3:$X$21,$BW93,15)+0,CF$82&gt;=INDEX('Static Data'!$E$3:$X$21,$BW93,16)+0,CF$83&gt;=INDEX('Static Data'!$E$3:$X$21,$BW93,17)+0,CF$84&gt;=INDEX('Static Data'!$E$3:$X$21,$BW93,18)+0,CF$85&gt;=INDEX('Static Data'!$E$3:$X$21,$BW93,19)+0,CF$86&gt;=INDEX('Static Data'!$E$3:$X$21,$BW93,20)+0)</f>
        <v>0</v>
      </c>
      <c r="CG93" t="b">
        <f ca="1">AND($BV93,CG$67&gt;=INDEX('Static Data'!$E$3:$X$21,$BW93,1)+0,CG$68&gt;=INDEX('Static Data'!$E$3:$X$21,$BW93,2)+0,CG$69&gt;=INDEX('Static Data'!$E$3:$X$21,$BW93,3)+0,CG$70&gt;=INDEX('Static Data'!$E$3:$X$21,$BW93,4)+0,CG$71&gt;=INDEX('Static Data'!$E$3:$X$21,$BW93,5)+0,CG$72&gt;=INDEX('Static Data'!$E$3:$X$21,$BW93,6)+0,CG$73&gt;=INDEX('Static Data'!$E$3:$X$21,$BW93,7)+0,CG$74&gt;=INDEX('Static Data'!$E$3:$X$21,$BW93,8)+0,CG$75&gt;=INDEX('Static Data'!$E$3:$X$21,$BW93,9)+0,CG$76&gt;=INDEX('Static Data'!$E$3:$X$21,$BW93,10)+0,CG$77&gt;=INDEX('Static Data'!$E$3:$X$21,$BW93,11)+0,CG$78&gt;=INDEX('Static Data'!$E$3:$X$21,$BW93,12)+0,CG$79&gt;=INDEX('Static Data'!$E$3:$X$21,$BW93,13)+0,CG$80&gt;=INDEX('Static Data'!$E$3:$X$21,$BW93,14)+0,CG$81&gt;=INDEX('Static Data'!$E$3:$X$21,$BW93,15)+0,CG$82&gt;=INDEX('Static Data'!$E$3:$X$21,$BW93,16)+0,CG$83&gt;=INDEX('Static Data'!$E$3:$X$21,$BW93,17)+0,CG$84&gt;=INDEX('Static Data'!$E$3:$X$21,$BW93,18)+0,CG$85&gt;=INDEX('Static Data'!$E$3:$X$21,$BW93,19)+0,CG$86&gt;=INDEX('Static Data'!$E$3:$X$21,$BW93,20)+0)</f>
        <v>0</v>
      </c>
      <c r="CH93" t="b">
        <f ca="1">AND($BV93,CH$67&gt;=INDEX('Static Data'!$E$3:$X$21,$BW93,1)+0,CH$68&gt;=INDEX('Static Data'!$E$3:$X$21,$BW93,2)+0,CH$69&gt;=INDEX('Static Data'!$E$3:$X$21,$BW93,3)+0,CH$70&gt;=INDEX('Static Data'!$E$3:$X$21,$BW93,4)+0,CH$71&gt;=INDEX('Static Data'!$E$3:$X$21,$BW93,5)+0,CH$72&gt;=INDEX('Static Data'!$E$3:$X$21,$BW93,6)+0,CH$73&gt;=INDEX('Static Data'!$E$3:$X$21,$BW93,7)+0,CH$74&gt;=INDEX('Static Data'!$E$3:$X$21,$BW93,8)+0,CH$75&gt;=INDEX('Static Data'!$E$3:$X$21,$BW93,9)+0,CH$76&gt;=INDEX('Static Data'!$E$3:$X$21,$BW93,10)+0,CH$77&gt;=INDEX('Static Data'!$E$3:$X$21,$BW93,11)+0,CH$78&gt;=INDEX('Static Data'!$E$3:$X$21,$BW93,12)+0,CH$79&gt;=INDEX('Static Data'!$E$3:$X$21,$BW93,13)+0,CH$80&gt;=INDEX('Static Data'!$E$3:$X$21,$BW93,14)+0,CH$81&gt;=INDEX('Static Data'!$E$3:$X$21,$BW93,15)+0,CH$82&gt;=INDEX('Static Data'!$E$3:$X$21,$BW93,16)+0,CH$83&gt;=INDEX('Static Data'!$E$3:$X$21,$BW93,17)+0,CH$84&gt;=INDEX('Static Data'!$E$3:$X$21,$BW93,18)+0,CH$85&gt;=INDEX('Static Data'!$E$3:$X$21,$BW93,19)+0,CH$86&gt;=INDEX('Static Data'!$E$3:$X$21,$BW93,20)+0)</f>
        <v>0</v>
      </c>
      <c r="CI93" t="b">
        <f ca="1">AND($BV93,CI$67&gt;=INDEX('Static Data'!$E$3:$X$21,$BW93,1)+0,CI$68&gt;=INDEX('Static Data'!$E$3:$X$21,$BW93,2)+0,CI$69&gt;=INDEX('Static Data'!$E$3:$X$21,$BW93,3)+0,CI$70&gt;=INDEX('Static Data'!$E$3:$X$21,$BW93,4)+0,CI$71&gt;=INDEX('Static Data'!$E$3:$X$21,$BW93,5)+0,CI$72&gt;=INDEX('Static Data'!$E$3:$X$21,$BW93,6)+0,CI$73&gt;=INDEX('Static Data'!$E$3:$X$21,$BW93,7)+0,CI$74&gt;=INDEX('Static Data'!$E$3:$X$21,$BW93,8)+0,CI$75&gt;=INDEX('Static Data'!$E$3:$X$21,$BW93,9)+0,CI$76&gt;=INDEX('Static Data'!$E$3:$X$21,$BW93,10)+0,CI$77&gt;=INDEX('Static Data'!$E$3:$X$21,$BW93,11)+0,CI$78&gt;=INDEX('Static Data'!$E$3:$X$21,$BW93,12)+0,CI$79&gt;=INDEX('Static Data'!$E$3:$X$21,$BW93,13)+0,CI$80&gt;=INDEX('Static Data'!$E$3:$X$21,$BW93,14)+0,CI$81&gt;=INDEX('Static Data'!$E$3:$X$21,$BW93,15)+0,CI$82&gt;=INDEX('Static Data'!$E$3:$X$21,$BW93,16)+0,CI$83&gt;=INDEX('Static Data'!$E$3:$X$21,$BW93,17)+0,CI$84&gt;=INDEX('Static Data'!$E$3:$X$21,$BW93,18)+0,CI$85&gt;=INDEX('Static Data'!$E$3:$X$21,$BW93,19)+0,CI$86&gt;=INDEX('Static Data'!$E$3:$X$21,$BW93,20)+0)</f>
        <v>0</v>
      </c>
      <c r="CJ93" t="b">
        <f ca="1">AND($BV93,CJ$67&gt;=INDEX('Static Data'!$E$3:$X$21,$BW93,1)+0,CJ$68&gt;=INDEX('Static Data'!$E$3:$X$21,$BW93,2)+0,CJ$69&gt;=INDEX('Static Data'!$E$3:$X$21,$BW93,3)+0,CJ$70&gt;=INDEX('Static Data'!$E$3:$X$21,$BW93,4)+0,CJ$71&gt;=INDEX('Static Data'!$E$3:$X$21,$BW93,5)+0,CJ$72&gt;=INDEX('Static Data'!$E$3:$X$21,$BW93,6)+0,CJ$73&gt;=INDEX('Static Data'!$E$3:$X$21,$BW93,7)+0,CJ$74&gt;=INDEX('Static Data'!$E$3:$X$21,$BW93,8)+0,CJ$75&gt;=INDEX('Static Data'!$E$3:$X$21,$BW93,9)+0,CJ$76&gt;=INDEX('Static Data'!$E$3:$X$21,$BW93,10)+0,CJ$77&gt;=INDEX('Static Data'!$E$3:$X$21,$BW93,11)+0,CJ$78&gt;=INDEX('Static Data'!$E$3:$X$21,$BW93,12)+0,CJ$79&gt;=INDEX('Static Data'!$E$3:$X$21,$BW93,13)+0,CJ$80&gt;=INDEX('Static Data'!$E$3:$X$21,$BW93,14)+0,CJ$81&gt;=INDEX('Static Data'!$E$3:$X$21,$BW93,15)+0,CJ$82&gt;=INDEX('Static Data'!$E$3:$X$21,$BW93,16)+0,CJ$83&gt;=INDEX('Static Data'!$E$3:$X$21,$BW93,17)+0,CJ$84&gt;=INDEX('Static Data'!$E$3:$X$21,$BW93,18)+0,CJ$85&gt;=INDEX('Static Data'!$E$3:$X$21,$BW93,19)+0,CJ$86&gt;=INDEX('Static Data'!$E$3:$X$21,$BW93,20)+0)</f>
        <v>0</v>
      </c>
      <c r="CK93" t="b">
        <f ca="1">AND($BV93,CK$67&gt;=INDEX('Static Data'!$E$3:$X$21,$BW93,1)+0,CK$68&gt;=INDEX('Static Data'!$E$3:$X$21,$BW93,2)+0,CK$69&gt;=INDEX('Static Data'!$E$3:$X$21,$BW93,3)+0,CK$70&gt;=INDEX('Static Data'!$E$3:$X$21,$BW93,4)+0,CK$71&gt;=INDEX('Static Data'!$E$3:$X$21,$BW93,5)+0,CK$72&gt;=INDEX('Static Data'!$E$3:$X$21,$BW93,6)+0,CK$73&gt;=INDEX('Static Data'!$E$3:$X$21,$BW93,7)+0,CK$74&gt;=INDEX('Static Data'!$E$3:$X$21,$BW93,8)+0,CK$75&gt;=INDEX('Static Data'!$E$3:$X$21,$BW93,9)+0,CK$76&gt;=INDEX('Static Data'!$E$3:$X$21,$BW93,10)+0,CK$77&gt;=INDEX('Static Data'!$E$3:$X$21,$BW93,11)+0,CK$78&gt;=INDEX('Static Data'!$E$3:$X$21,$BW93,12)+0,CK$79&gt;=INDEX('Static Data'!$E$3:$X$21,$BW93,13)+0,CK$80&gt;=INDEX('Static Data'!$E$3:$X$21,$BW93,14)+0,CK$81&gt;=INDEX('Static Data'!$E$3:$X$21,$BW93,15)+0,CK$82&gt;=INDEX('Static Data'!$E$3:$X$21,$BW93,16)+0,CK$83&gt;=INDEX('Static Data'!$E$3:$X$21,$BW93,17)+0,CK$84&gt;=INDEX('Static Data'!$E$3:$X$21,$BW93,18)+0,CK$85&gt;=INDEX('Static Data'!$E$3:$X$21,$BW93,19)+0,CK$86&gt;=INDEX('Static Data'!$E$3:$X$21,$BW93,20)+0)</f>
        <v>0</v>
      </c>
      <c r="CL93" t="b">
        <f ca="1">AND($BV93,CL$67&gt;=INDEX('Static Data'!$E$3:$X$21,$BW93,1)+0,CL$68&gt;=INDEX('Static Data'!$E$3:$X$21,$BW93,2)+0,CL$69&gt;=INDEX('Static Data'!$E$3:$X$21,$BW93,3)+0,CL$70&gt;=INDEX('Static Data'!$E$3:$X$21,$BW93,4)+0,CL$71&gt;=INDEX('Static Data'!$E$3:$X$21,$BW93,5)+0,CL$72&gt;=INDEX('Static Data'!$E$3:$X$21,$BW93,6)+0,CL$73&gt;=INDEX('Static Data'!$E$3:$X$21,$BW93,7)+0,CL$74&gt;=INDEX('Static Data'!$E$3:$X$21,$BW93,8)+0,CL$75&gt;=INDEX('Static Data'!$E$3:$X$21,$BW93,9)+0,CL$76&gt;=INDEX('Static Data'!$E$3:$X$21,$BW93,10)+0,CL$77&gt;=INDEX('Static Data'!$E$3:$X$21,$BW93,11)+0,CL$78&gt;=INDEX('Static Data'!$E$3:$X$21,$BW93,12)+0,CL$79&gt;=INDEX('Static Data'!$E$3:$X$21,$BW93,13)+0,CL$80&gt;=INDEX('Static Data'!$E$3:$X$21,$BW93,14)+0,CL$81&gt;=INDEX('Static Data'!$E$3:$X$21,$BW93,15)+0,CL$82&gt;=INDEX('Static Data'!$E$3:$X$21,$BW93,16)+0,CL$83&gt;=INDEX('Static Data'!$E$3:$X$21,$BW93,17)+0,CL$84&gt;=INDEX('Static Data'!$E$3:$X$21,$BW93,18)+0,CL$85&gt;=INDEX('Static Data'!$E$3:$X$21,$BW93,19)+0,CL$86&gt;=INDEX('Static Data'!$E$3:$X$21,$BW93,20)+0)</f>
        <v>0</v>
      </c>
      <c r="CM93" t="b">
        <f ca="1">AND($BV93,CM$67&gt;=INDEX('Static Data'!$E$3:$X$21,$BW93,1)+0,CM$68&gt;=INDEX('Static Data'!$E$3:$X$21,$BW93,2)+0,CM$69&gt;=INDEX('Static Data'!$E$3:$X$21,$BW93,3)+0,CM$70&gt;=INDEX('Static Data'!$E$3:$X$21,$BW93,4)+0,CM$71&gt;=INDEX('Static Data'!$E$3:$X$21,$BW93,5)+0,CM$72&gt;=INDEX('Static Data'!$E$3:$X$21,$BW93,6)+0,CM$73&gt;=INDEX('Static Data'!$E$3:$X$21,$BW93,7)+0,CM$74&gt;=INDEX('Static Data'!$E$3:$X$21,$BW93,8)+0,CM$75&gt;=INDEX('Static Data'!$E$3:$X$21,$BW93,9)+0,CM$76&gt;=INDEX('Static Data'!$E$3:$X$21,$BW93,10)+0,CM$77&gt;=INDEX('Static Data'!$E$3:$X$21,$BW93,11)+0,CM$78&gt;=INDEX('Static Data'!$E$3:$X$21,$BW93,12)+0,CM$79&gt;=INDEX('Static Data'!$E$3:$X$21,$BW93,13)+0,CM$80&gt;=INDEX('Static Data'!$E$3:$X$21,$BW93,14)+0,CM$81&gt;=INDEX('Static Data'!$E$3:$X$21,$BW93,15)+0,CM$82&gt;=INDEX('Static Data'!$E$3:$X$21,$BW93,16)+0,CM$83&gt;=INDEX('Static Data'!$E$3:$X$21,$BW93,17)+0,CM$84&gt;=INDEX('Static Data'!$E$3:$X$21,$BW93,18)+0,CM$85&gt;=INDEX('Static Data'!$E$3:$X$21,$BW93,19)+0,CM$86&gt;=INDEX('Static Data'!$E$3:$X$21,$BW93,20)+0)</f>
        <v>0</v>
      </c>
      <c r="CN93" t="b">
        <f ca="1">AND($BV93,CN$67&gt;=INDEX('Static Data'!$E$3:$X$21,$BW93,1)+0,CN$68&gt;=INDEX('Static Data'!$E$3:$X$21,$BW93,2)+0,CN$69&gt;=INDEX('Static Data'!$E$3:$X$21,$BW93,3)+0,CN$70&gt;=INDEX('Static Data'!$E$3:$X$21,$BW93,4)+0,CN$71&gt;=INDEX('Static Data'!$E$3:$X$21,$BW93,5)+0,CN$72&gt;=INDEX('Static Data'!$E$3:$X$21,$BW93,6)+0,CN$73&gt;=INDEX('Static Data'!$E$3:$X$21,$BW93,7)+0,CN$74&gt;=INDEX('Static Data'!$E$3:$X$21,$BW93,8)+0,CN$75&gt;=INDEX('Static Data'!$E$3:$X$21,$BW93,9)+0,CN$76&gt;=INDEX('Static Data'!$E$3:$X$21,$BW93,10)+0,CN$77&gt;=INDEX('Static Data'!$E$3:$X$21,$BW93,11)+0,CN$78&gt;=INDEX('Static Data'!$E$3:$X$21,$BW93,12)+0,CN$79&gt;=INDEX('Static Data'!$E$3:$X$21,$BW93,13)+0,CN$80&gt;=INDEX('Static Data'!$E$3:$X$21,$BW93,14)+0,CN$81&gt;=INDEX('Static Data'!$E$3:$X$21,$BW93,15)+0,CN$82&gt;=INDEX('Static Data'!$E$3:$X$21,$BW93,16)+0,CN$83&gt;=INDEX('Static Data'!$E$3:$X$21,$BW93,17)+0,CN$84&gt;=INDEX('Static Data'!$E$3:$X$21,$BW93,18)+0,CN$85&gt;=INDEX('Static Data'!$E$3:$X$21,$BW93,19)+0,CN$86&gt;=INDEX('Static Data'!$E$3:$X$21,$BW93,20)+0)</f>
        <v>0</v>
      </c>
      <c r="CO93" t="b">
        <f ca="1">AND($BV93,CO$67&gt;=INDEX('Static Data'!$E$3:$X$21,$BW93,1)+0,CO$68&gt;=INDEX('Static Data'!$E$3:$X$21,$BW93,2)+0,CO$69&gt;=INDEX('Static Data'!$E$3:$X$21,$BW93,3)+0,CO$70&gt;=INDEX('Static Data'!$E$3:$X$21,$BW93,4)+0,CO$71&gt;=INDEX('Static Data'!$E$3:$X$21,$BW93,5)+0,CO$72&gt;=INDEX('Static Data'!$E$3:$X$21,$BW93,6)+0,CO$73&gt;=INDEX('Static Data'!$E$3:$X$21,$BW93,7)+0,CO$74&gt;=INDEX('Static Data'!$E$3:$X$21,$BW93,8)+0,CO$75&gt;=INDEX('Static Data'!$E$3:$X$21,$BW93,9)+0,CO$76&gt;=INDEX('Static Data'!$E$3:$X$21,$BW93,10)+0,CO$77&gt;=INDEX('Static Data'!$E$3:$X$21,$BW93,11)+0,CO$78&gt;=INDEX('Static Data'!$E$3:$X$21,$BW93,12)+0,CO$79&gt;=INDEX('Static Data'!$E$3:$X$21,$BW93,13)+0,CO$80&gt;=INDEX('Static Data'!$E$3:$X$21,$BW93,14)+0,CO$81&gt;=INDEX('Static Data'!$E$3:$X$21,$BW93,15)+0,CO$82&gt;=INDEX('Static Data'!$E$3:$X$21,$BW93,16)+0,CO$83&gt;=INDEX('Static Data'!$E$3:$X$21,$BW93,17)+0,CO$84&gt;=INDEX('Static Data'!$E$3:$X$21,$BW93,18)+0,CO$85&gt;=INDEX('Static Data'!$E$3:$X$21,$BW93,19)+0,CO$86&gt;=INDEX('Static Data'!$E$3:$X$21,$BW93,20)+0)</f>
        <v>0</v>
      </c>
      <c r="CP93" t="b">
        <f ca="1">AND($BV93,CP$67&gt;=INDEX('Static Data'!$E$3:$X$21,$BW93,1)+0,CP$68&gt;=INDEX('Static Data'!$E$3:$X$21,$BW93,2)+0,CP$69&gt;=INDEX('Static Data'!$E$3:$X$21,$BW93,3)+0,CP$70&gt;=INDEX('Static Data'!$E$3:$X$21,$BW93,4)+0,CP$71&gt;=INDEX('Static Data'!$E$3:$X$21,$BW93,5)+0,CP$72&gt;=INDEX('Static Data'!$E$3:$X$21,$BW93,6)+0,CP$73&gt;=INDEX('Static Data'!$E$3:$X$21,$BW93,7)+0,CP$74&gt;=INDEX('Static Data'!$E$3:$X$21,$BW93,8)+0,CP$75&gt;=INDEX('Static Data'!$E$3:$X$21,$BW93,9)+0,CP$76&gt;=INDEX('Static Data'!$E$3:$X$21,$BW93,10)+0,CP$77&gt;=INDEX('Static Data'!$E$3:$X$21,$BW93,11)+0,CP$78&gt;=INDEX('Static Data'!$E$3:$X$21,$BW93,12)+0,CP$79&gt;=INDEX('Static Data'!$E$3:$X$21,$BW93,13)+0,CP$80&gt;=INDEX('Static Data'!$E$3:$X$21,$BW93,14)+0,CP$81&gt;=INDEX('Static Data'!$E$3:$X$21,$BW93,15)+0,CP$82&gt;=INDEX('Static Data'!$E$3:$X$21,$BW93,16)+0,CP$83&gt;=INDEX('Static Data'!$E$3:$X$21,$BW93,17)+0,CP$84&gt;=INDEX('Static Data'!$E$3:$X$21,$BW93,18)+0,CP$85&gt;=INDEX('Static Data'!$E$3:$X$21,$BW93,19)+0,CP$86&gt;=INDEX('Static Data'!$E$3:$X$21,$BW93,20)+0)</f>
        <v>0</v>
      </c>
      <c r="CQ93" t="b">
        <f ca="1">AND($BV93,CQ$67&gt;=INDEX('Static Data'!$E$3:$X$21,$BW93,1)+0,CQ$68&gt;=INDEX('Static Data'!$E$3:$X$21,$BW93,2)+0,CQ$69&gt;=INDEX('Static Data'!$E$3:$X$21,$BW93,3)+0,CQ$70&gt;=INDEX('Static Data'!$E$3:$X$21,$BW93,4)+0,CQ$71&gt;=INDEX('Static Data'!$E$3:$X$21,$BW93,5)+0,CQ$72&gt;=INDEX('Static Data'!$E$3:$X$21,$BW93,6)+0,CQ$73&gt;=INDEX('Static Data'!$E$3:$X$21,$BW93,7)+0,CQ$74&gt;=INDEX('Static Data'!$E$3:$X$21,$BW93,8)+0,CQ$75&gt;=INDEX('Static Data'!$E$3:$X$21,$BW93,9)+0,CQ$76&gt;=INDEX('Static Data'!$E$3:$X$21,$BW93,10)+0,CQ$77&gt;=INDEX('Static Data'!$E$3:$X$21,$BW93,11)+0,CQ$78&gt;=INDEX('Static Data'!$E$3:$X$21,$BW93,12)+0,CQ$79&gt;=INDEX('Static Data'!$E$3:$X$21,$BW93,13)+0,CQ$80&gt;=INDEX('Static Data'!$E$3:$X$21,$BW93,14)+0,CQ$81&gt;=INDEX('Static Data'!$E$3:$X$21,$BW93,15)+0,CQ$82&gt;=INDEX('Static Data'!$E$3:$X$21,$BW93,16)+0,CQ$83&gt;=INDEX('Static Data'!$E$3:$X$21,$BW93,17)+0,CQ$84&gt;=INDEX('Static Data'!$E$3:$X$21,$BW93,18)+0,CQ$85&gt;=INDEX('Static Data'!$E$3:$X$21,$BW93,19)+0,CQ$86&gt;=INDEX('Static Data'!$E$3:$X$21,$BW93,20)+0)</f>
        <v>0</v>
      </c>
      <c r="CR93" t="b">
        <f ca="1">AND($BV93,CR$67&gt;=INDEX('Static Data'!$E$3:$X$21,$BW93,1)+0,CR$68&gt;=INDEX('Static Data'!$E$3:$X$21,$BW93,2)+0,CR$69&gt;=INDEX('Static Data'!$E$3:$X$21,$BW93,3)+0,CR$70&gt;=INDEX('Static Data'!$E$3:$X$21,$BW93,4)+0,CR$71&gt;=INDEX('Static Data'!$E$3:$X$21,$BW93,5)+0,CR$72&gt;=INDEX('Static Data'!$E$3:$X$21,$BW93,6)+0,CR$73&gt;=INDEX('Static Data'!$E$3:$X$21,$BW93,7)+0,CR$74&gt;=INDEX('Static Data'!$E$3:$X$21,$BW93,8)+0,CR$75&gt;=INDEX('Static Data'!$E$3:$X$21,$BW93,9)+0,CR$76&gt;=INDEX('Static Data'!$E$3:$X$21,$BW93,10)+0,CR$77&gt;=INDEX('Static Data'!$E$3:$X$21,$BW93,11)+0,CR$78&gt;=INDEX('Static Data'!$E$3:$X$21,$BW93,12)+0,CR$79&gt;=INDEX('Static Data'!$E$3:$X$21,$BW93,13)+0,CR$80&gt;=INDEX('Static Data'!$E$3:$X$21,$BW93,14)+0,CR$81&gt;=INDEX('Static Data'!$E$3:$X$21,$BW93,15)+0,CR$82&gt;=INDEX('Static Data'!$E$3:$X$21,$BW93,16)+0,CR$83&gt;=INDEX('Static Data'!$E$3:$X$21,$BW93,17)+0,CR$84&gt;=INDEX('Static Data'!$E$3:$X$21,$BW93,18)+0,CR$85&gt;=INDEX('Static Data'!$E$3:$X$21,$BW93,19)+0,CR$86&gt;=INDEX('Static Data'!$E$3:$X$21,$BW93,20)+0)</f>
        <v>0</v>
      </c>
      <c r="CS93" t="b">
        <f ca="1">AND($BV93,CS$67&gt;=INDEX('Static Data'!$E$3:$X$21,$BW93,1)+0,CS$68&gt;=INDEX('Static Data'!$E$3:$X$21,$BW93,2)+0,CS$69&gt;=INDEX('Static Data'!$E$3:$X$21,$BW93,3)+0,CS$70&gt;=INDEX('Static Data'!$E$3:$X$21,$BW93,4)+0,CS$71&gt;=INDEX('Static Data'!$E$3:$X$21,$BW93,5)+0,CS$72&gt;=INDEX('Static Data'!$E$3:$X$21,$BW93,6)+0,CS$73&gt;=INDEX('Static Data'!$E$3:$X$21,$BW93,7)+0,CS$74&gt;=INDEX('Static Data'!$E$3:$X$21,$BW93,8)+0,CS$75&gt;=INDEX('Static Data'!$E$3:$X$21,$BW93,9)+0,CS$76&gt;=INDEX('Static Data'!$E$3:$X$21,$BW93,10)+0,CS$77&gt;=INDEX('Static Data'!$E$3:$X$21,$BW93,11)+0,CS$78&gt;=INDEX('Static Data'!$E$3:$X$21,$BW93,12)+0,CS$79&gt;=INDEX('Static Data'!$E$3:$X$21,$BW93,13)+0,CS$80&gt;=INDEX('Static Data'!$E$3:$X$21,$BW93,14)+0,CS$81&gt;=INDEX('Static Data'!$E$3:$X$21,$BW93,15)+0,CS$82&gt;=INDEX('Static Data'!$E$3:$X$21,$BW93,16)+0,CS$83&gt;=INDEX('Static Data'!$E$3:$X$21,$BW93,17)+0,CS$84&gt;=INDEX('Static Data'!$E$3:$X$21,$BW93,18)+0,CS$85&gt;=INDEX('Static Data'!$E$3:$X$21,$BW93,19)+0,CS$86&gt;=INDEX('Static Data'!$E$3:$X$21,$BW93,20)+0)</f>
        <v>0</v>
      </c>
      <c r="CT93" t="b">
        <f ca="1">AND($BV93,CT$67&gt;=INDEX('Static Data'!$E$3:$X$21,$BW93,1)+0,CT$68&gt;=INDEX('Static Data'!$E$3:$X$21,$BW93,2)+0,CT$69&gt;=INDEX('Static Data'!$E$3:$X$21,$BW93,3)+0,CT$70&gt;=INDEX('Static Data'!$E$3:$X$21,$BW93,4)+0,CT$71&gt;=INDEX('Static Data'!$E$3:$X$21,$BW93,5)+0,CT$72&gt;=INDEX('Static Data'!$E$3:$X$21,$BW93,6)+0,CT$73&gt;=INDEX('Static Data'!$E$3:$X$21,$BW93,7)+0,CT$74&gt;=INDEX('Static Data'!$E$3:$X$21,$BW93,8)+0,CT$75&gt;=INDEX('Static Data'!$E$3:$X$21,$BW93,9)+0,CT$76&gt;=INDEX('Static Data'!$E$3:$X$21,$BW93,10)+0,CT$77&gt;=INDEX('Static Data'!$E$3:$X$21,$BW93,11)+0,CT$78&gt;=INDEX('Static Data'!$E$3:$X$21,$BW93,12)+0,CT$79&gt;=INDEX('Static Data'!$E$3:$X$21,$BW93,13)+0,CT$80&gt;=INDEX('Static Data'!$E$3:$X$21,$BW93,14)+0,CT$81&gt;=INDEX('Static Data'!$E$3:$X$21,$BW93,15)+0,CT$82&gt;=INDEX('Static Data'!$E$3:$X$21,$BW93,16)+0,CT$83&gt;=INDEX('Static Data'!$E$3:$X$21,$BW93,17)+0,CT$84&gt;=INDEX('Static Data'!$E$3:$X$21,$BW93,18)+0,CT$85&gt;=INDEX('Static Data'!$E$3:$X$21,$BW93,19)+0,CT$86&gt;=INDEX('Static Data'!$E$3:$X$21,$BW93,20)+0)</f>
        <v>0</v>
      </c>
      <c r="CU93" t="b">
        <f ca="1">AND($BV93,CU$67&gt;=INDEX('Static Data'!$E$3:$X$21,$BW93,1)+0,CU$68&gt;=INDEX('Static Data'!$E$3:$X$21,$BW93,2)+0,CU$69&gt;=INDEX('Static Data'!$E$3:$X$21,$BW93,3)+0,CU$70&gt;=INDEX('Static Data'!$E$3:$X$21,$BW93,4)+0,CU$71&gt;=INDEX('Static Data'!$E$3:$X$21,$BW93,5)+0,CU$72&gt;=INDEX('Static Data'!$E$3:$X$21,$BW93,6)+0,CU$73&gt;=INDEX('Static Data'!$E$3:$X$21,$BW93,7)+0,CU$74&gt;=INDEX('Static Data'!$E$3:$X$21,$BW93,8)+0,CU$75&gt;=INDEX('Static Data'!$E$3:$X$21,$BW93,9)+0,CU$76&gt;=INDEX('Static Data'!$E$3:$X$21,$BW93,10)+0,CU$77&gt;=INDEX('Static Data'!$E$3:$X$21,$BW93,11)+0,CU$78&gt;=INDEX('Static Data'!$E$3:$X$21,$BW93,12)+0,CU$79&gt;=INDEX('Static Data'!$E$3:$X$21,$BW93,13)+0,CU$80&gt;=INDEX('Static Data'!$E$3:$X$21,$BW93,14)+0,CU$81&gt;=INDEX('Static Data'!$E$3:$X$21,$BW93,15)+0,CU$82&gt;=INDEX('Static Data'!$E$3:$X$21,$BW93,16)+0,CU$83&gt;=INDEX('Static Data'!$E$3:$X$21,$BW93,17)+0,CU$84&gt;=INDEX('Static Data'!$E$3:$X$21,$BW93,18)+0,CU$85&gt;=INDEX('Static Data'!$E$3:$X$21,$BW93,19)+0,CU$86&gt;=INDEX('Static Data'!$E$3:$X$21,$BW93,20)+0)</f>
        <v>0</v>
      </c>
      <c r="CV93" t="b">
        <f ca="1">AND($BV93,CV$67&gt;=INDEX('Static Data'!$E$3:$X$21,$BW93,1)+0,CV$68&gt;=INDEX('Static Data'!$E$3:$X$21,$BW93,2)+0,CV$69&gt;=INDEX('Static Data'!$E$3:$X$21,$BW93,3)+0,CV$70&gt;=INDEX('Static Data'!$E$3:$X$21,$BW93,4)+0,CV$71&gt;=INDEX('Static Data'!$E$3:$X$21,$BW93,5)+0,CV$72&gt;=INDEX('Static Data'!$E$3:$X$21,$BW93,6)+0,CV$73&gt;=INDEX('Static Data'!$E$3:$X$21,$BW93,7)+0,CV$74&gt;=INDEX('Static Data'!$E$3:$X$21,$BW93,8)+0,CV$75&gt;=INDEX('Static Data'!$E$3:$X$21,$BW93,9)+0,CV$76&gt;=INDEX('Static Data'!$E$3:$X$21,$BW93,10)+0,CV$77&gt;=INDEX('Static Data'!$E$3:$X$21,$BW93,11)+0,CV$78&gt;=INDEX('Static Data'!$E$3:$X$21,$BW93,12)+0,CV$79&gt;=INDEX('Static Data'!$E$3:$X$21,$BW93,13)+0,CV$80&gt;=INDEX('Static Data'!$E$3:$X$21,$BW93,14)+0,CV$81&gt;=INDEX('Static Data'!$E$3:$X$21,$BW93,15)+0,CV$82&gt;=INDEX('Static Data'!$E$3:$X$21,$BW93,16)+0,CV$83&gt;=INDEX('Static Data'!$E$3:$X$21,$BW93,17)+0,CV$84&gt;=INDEX('Static Data'!$E$3:$X$21,$BW93,18)+0,CV$85&gt;=INDEX('Static Data'!$E$3:$X$21,$BW93,19)+0,CV$86&gt;=INDEX('Static Data'!$E$3:$X$21,$BW93,20)+0)</f>
        <v>0</v>
      </c>
      <c r="CW93" t="b">
        <f ca="1">AND($BV93,CW$67&gt;=INDEX('Static Data'!$E$3:$X$21,$BW93,1)+0,CW$68&gt;=INDEX('Static Data'!$E$3:$X$21,$BW93,2)+0,CW$69&gt;=INDEX('Static Data'!$E$3:$X$21,$BW93,3)+0,CW$70&gt;=INDEX('Static Data'!$E$3:$X$21,$BW93,4)+0,CW$71&gt;=INDEX('Static Data'!$E$3:$X$21,$BW93,5)+0,CW$72&gt;=INDEX('Static Data'!$E$3:$X$21,$BW93,6)+0,CW$73&gt;=INDEX('Static Data'!$E$3:$X$21,$BW93,7)+0,CW$74&gt;=INDEX('Static Data'!$E$3:$X$21,$BW93,8)+0,CW$75&gt;=INDEX('Static Data'!$E$3:$X$21,$BW93,9)+0,CW$76&gt;=INDEX('Static Data'!$E$3:$X$21,$BW93,10)+0,CW$77&gt;=INDEX('Static Data'!$E$3:$X$21,$BW93,11)+0,CW$78&gt;=INDEX('Static Data'!$E$3:$X$21,$BW93,12)+0,CW$79&gt;=INDEX('Static Data'!$E$3:$X$21,$BW93,13)+0,CW$80&gt;=INDEX('Static Data'!$E$3:$X$21,$BW93,14)+0,CW$81&gt;=INDEX('Static Data'!$E$3:$X$21,$BW93,15)+0,CW$82&gt;=INDEX('Static Data'!$E$3:$X$21,$BW93,16)+0,CW$83&gt;=INDEX('Static Data'!$E$3:$X$21,$BW93,17)+0,CW$84&gt;=INDEX('Static Data'!$E$3:$X$21,$BW93,18)+0,CW$85&gt;=INDEX('Static Data'!$E$3:$X$21,$BW93,19)+0,CW$86&gt;=INDEX('Static Data'!$E$3:$X$21,$BW93,20)+0)</f>
        <v>0</v>
      </c>
      <c r="CX93" t="b">
        <f ca="1">AND($BV93,CX$67&gt;=INDEX('Static Data'!$E$3:$X$21,$BW93,1)+0,CX$68&gt;=INDEX('Static Data'!$E$3:$X$21,$BW93,2)+0,CX$69&gt;=INDEX('Static Data'!$E$3:$X$21,$BW93,3)+0,CX$70&gt;=INDEX('Static Data'!$E$3:$X$21,$BW93,4)+0,CX$71&gt;=INDEX('Static Data'!$E$3:$X$21,$BW93,5)+0,CX$72&gt;=INDEX('Static Data'!$E$3:$X$21,$BW93,6)+0,CX$73&gt;=INDEX('Static Data'!$E$3:$X$21,$BW93,7)+0,CX$74&gt;=INDEX('Static Data'!$E$3:$X$21,$BW93,8)+0,CX$75&gt;=INDEX('Static Data'!$E$3:$X$21,$BW93,9)+0,CX$76&gt;=INDEX('Static Data'!$E$3:$X$21,$BW93,10)+0,CX$77&gt;=INDEX('Static Data'!$E$3:$X$21,$BW93,11)+0,CX$78&gt;=INDEX('Static Data'!$E$3:$X$21,$BW93,12)+0,CX$79&gt;=INDEX('Static Data'!$E$3:$X$21,$BW93,13)+0,CX$80&gt;=INDEX('Static Data'!$E$3:$X$21,$BW93,14)+0,CX$81&gt;=INDEX('Static Data'!$E$3:$X$21,$BW93,15)+0,CX$82&gt;=INDEX('Static Data'!$E$3:$X$21,$BW93,16)+0,CX$83&gt;=INDEX('Static Data'!$E$3:$X$21,$BW93,17)+0,CX$84&gt;=INDEX('Static Data'!$E$3:$X$21,$BW93,18)+0,CX$85&gt;=INDEX('Static Data'!$E$3:$X$21,$BW93,19)+0,CX$86&gt;=INDEX('Static Data'!$E$3:$X$21,$BW93,20)+0)</f>
        <v>0</v>
      </c>
      <c r="CY93" t="b">
        <f ca="1">AND($BV93,CY$67&gt;=INDEX('Static Data'!$E$3:$X$21,$BW93,1)+0,CY$68&gt;=INDEX('Static Data'!$E$3:$X$21,$BW93,2)+0,CY$69&gt;=INDEX('Static Data'!$E$3:$X$21,$BW93,3)+0,CY$70&gt;=INDEX('Static Data'!$E$3:$X$21,$BW93,4)+0,CY$71&gt;=INDEX('Static Data'!$E$3:$X$21,$BW93,5)+0,CY$72&gt;=INDEX('Static Data'!$E$3:$X$21,$BW93,6)+0,CY$73&gt;=INDEX('Static Data'!$E$3:$X$21,$BW93,7)+0,CY$74&gt;=INDEX('Static Data'!$E$3:$X$21,$BW93,8)+0,CY$75&gt;=INDEX('Static Data'!$E$3:$X$21,$BW93,9)+0,CY$76&gt;=INDEX('Static Data'!$E$3:$X$21,$BW93,10)+0,CY$77&gt;=INDEX('Static Data'!$E$3:$X$21,$BW93,11)+0,CY$78&gt;=INDEX('Static Data'!$E$3:$X$21,$BW93,12)+0,CY$79&gt;=INDEX('Static Data'!$E$3:$X$21,$BW93,13)+0,CY$80&gt;=INDEX('Static Data'!$E$3:$X$21,$BW93,14)+0,CY$81&gt;=INDEX('Static Data'!$E$3:$X$21,$BW93,15)+0,CY$82&gt;=INDEX('Static Data'!$E$3:$X$21,$BW93,16)+0,CY$83&gt;=INDEX('Static Data'!$E$3:$X$21,$BW93,17)+0,CY$84&gt;=INDEX('Static Data'!$E$3:$X$21,$BW93,18)+0,CY$85&gt;=INDEX('Static Data'!$E$3:$X$21,$BW93,19)+0,CY$86&gt;=INDEX('Static Data'!$E$3:$X$21,$BW93,20)+0)</f>
        <v>0</v>
      </c>
      <c r="CZ93" t="b">
        <f ca="1">AND($BV93,CZ$67&gt;=INDEX('Static Data'!$E$3:$X$21,$BW93,1)+0,CZ$68&gt;=INDEX('Static Data'!$E$3:$X$21,$BW93,2)+0,CZ$69&gt;=INDEX('Static Data'!$E$3:$X$21,$BW93,3)+0,CZ$70&gt;=INDEX('Static Data'!$E$3:$X$21,$BW93,4)+0,CZ$71&gt;=INDEX('Static Data'!$E$3:$X$21,$BW93,5)+0,CZ$72&gt;=INDEX('Static Data'!$E$3:$X$21,$BW93,6)+0,CZ$73&gt;=INDEX('Static Data'!$E$3:$X$21,$BW93,7)+0,CZ$74&gt;=INDEX('Static Data'!$E$3:$X$21,$BW93,8)+0,CZ$75&gt;=INDEX('Static Data'!$E$3:$X$21,$BW93,9)+0,CZ$76&gt;=INDEX('Static Data'!$E$3:$X$21,$BW93,10)+0,CZ$77&gt;=INDEX('Static Data'!$E$3:$X$21,$BW93,11)+0,CZ$78&gt;=INDEX('Static Data'!$E$3:$X$21,$BW93,12)+0,CZ$79&gt;=INDEX('Static Data'!$E$3:$X$21,$BW93,13)+0,CZ$80&gt;=INDEX('Static Data'!$E$3:$X$21,$BW93,14)+0,CZ$81&gt;=INDEX('Static Data'!$E$3:$X$21,$BW93,15)+0,CZ$82&gt;=INDEX('Static Data'!$E$3:$X$21,$BW93,16)+0,CZ$83&gt;=INDEX('Static Data'!$E$3:$X$21,$BW93,17)+0,CZ$84&gt;=INDEX('Static Data'!$E$3:$X$21,$BW93,18)+0,CZ$85&gt;=INDEX('Static Data'!$E$3:$X$21,$BW93,19)+0,CZ$86&gt;=INDEX('Static Data'!$E$3:$X$21,$BW93,20)+0)</f>
        <v>0</v>
      </c>
      <c r="DA93" t="b">
        <f ca="1">AND($BV93,DA$67&gt;=INDEX('Static Data'!$E$3:$X$21,$BW93,1)+0,DA$68&gt;=INDEX('Static Data'!$E$3:$X$21,$BW93,2)+0,DA$69&gt;=INDEX('Static Data'!$E$3:$X$21,$BW93,3)+0,DA$70&gt;=INDEX('Static Data'!$E$3:$X$21,$BW93,4)+0,DA$71&gt;=INDEX('Static Data'!$E$3:$X$21,$BW93,5)+0,DA$72&gt;=INDEX('Static Data'!$E$3:$X$21,$BW93,6)+0,DA$73&gt;=INDEX('Static Data'!$E$3:$X$21,$BW93,7)+0,DA$74&gt;=INDEX('Static Data'!$E$3:$X$21,$BW93,8)+0,DA$75&gt;=INDEX('Static Data'!$E$3:$X$21,$BW93,9)+0,DA$76&gt;=INDEX('Static Data'!$E$3:$X$21,$BW93,10)+0,DA$77&gt;=INDEX('Static Data'!$E$3:$X$21,$BW93,11)+0,DA$78&gt;=INDEX('Static Data'!$E$3:$X$21,$BW93,12)+0,DA$79&gt;=INDEX('Static Data'!$E$3:$X$21,$BW93,13)+0,DA$80&gt;=INDEX('Static Data'!$E$3:$X$21,$BW93,14)+0,DA$81&gt;=INDEX('Static Data'!$E$3:$X$21,$BW93,15)+0,DA$82&gt;=INDEX('Static Data'!$E$3:$X$21,$BW93,16)+0,DA$83&gt;=INDEX('Static Data'!$E$3:$X$21,$BW93,17)+0,DA$84&gt;=INDEX('Static Data'!$E$3:$X$21,$BW93,18)+0,DA$85&gt;=INDEX('Static Data'!$E$3:$X$21,$BW93,19)+0,DA$86&gt;=INDEX('Static Data'!$E$3:$X$21,$BW93,20)+0)</f>
        <v>0</v>
      </c>
      <c r="DB93" t="b">
        <f ca="1">AND($BV93,DB$67&gt;=INDEX('Static Data'!$E$3:$X$21,$BW93,1)+0,DB$68&gt;=INDEX('Static Data'!$E$3:$X$21,$BW93,2)+0,DB$69&gt;=INDEX('Static Data'!$E$3:$X$21,$BW93,3)+0,DB$70&gt;=INDEX('Static Data'!$E$3:$X$21,$BW93,4)+0,DB$71&gt;=INDEX('Static Data'!$E$3:$X$21,$BW93,5)+0,DB$72&gt;=INDEX('Static Data'!$E$3:$X$21,$BW93,6)+0,DB$73&gt;=INDEX('Static Data'!$E$3:$X$21,$BW93,7)+0,DB$74&gt;=INDEX('Static Data'!$E$3:$X$21,$BW93,8)+0,DB$75&gt;=INDEX('Static Data'!$E$3:$X$21,$BW93,9)+0,DB$76&gt;=INDEX('Static Data'!$E$3:$X$21,$BW93,10)+0,DB$77&gt;=INDEX('Static Data'!$E$3:$X$21,$BW93,11)+0,DB$78&gt;=INDEX('Static Data'!$E$3:$X$21,$BW93,12)+0,DB$79&gt;=INDEX('Static Data'!$E$3:$X$21,$BW93,13)+0,DB$80&gt;=INDEX('Static Data'!$E$3:$X$21,$BW93,14)+0,DB$81&gt;=INDEX('Static Data'!$E$3:$X$21,$BW93,15)+0,DB$82&gt;=INDEX('Static Data'!$E$3:$X$21,$BW93,16)+0,DB$83&gt;=INDEX('Static Data'!$E$3:$X$21,$BW93,17)+0,DB$84&gt;=INDEX('Static Data'!$E$3:$X$21,$BW93,18)+0,DB$85&gt;=INDEX('Static Data'!$E$3:$X$21,$BW93,19)+0,DB$86&gt;=INDEX('Static Data'!$E$3:$X$21,$BW93,20)+0)</f>
        <v>0</v>
      </c>
      <c r="DC93" t="b">
        <f ca="1">AND($BV93,DC$67&gt;=INDEX('Static Data'!$E$3:$X$21,$BW93,1)+0,DC$68&gt;=INDEX('Static Data'!$E$3:$X$21,$BW93,2)+0,DC$69&gt;=INDEX('Static Data'!$E$3:$X$21,$BW93,3)+0,DC$70&gt;=INDEX('Static Data'!$E$3:$X$21,$BW93,4)+0,DC$71&gt;=INDEX('Static Data'!$E$3:$X$21,$BW93,5)+0,DC$72&gt;=INDEX('Static Data'!$E$3:$X$21,$BW93,6)+0,DC$73&gt;=INDEX('Static Data'!$E$3:$X$21,$BW93,7)+0,DC$74&gt;=INDEX('Static Data'!$E$3:$X$21,$BW93,8)+0,DC$75&gt;=INDEX('Static Data'!$E$3:$X$21,$BW93,9)+0,DC$76&gt;=INDEX('Static Data'!$E$3:$X$21,$BW93,10)+0,DC$77&gt;=INDEX('Static Data'!$E$3:$X$21,$BW93,11)+0,DC$78&gt;=INDEX('Static Data'!$E$3:$X$21,$BW93,12)+0,DC$79&gt;=INDEX('Static Data'!$E$3:$X$21,$BW93,13)+0,DC$80&gt;=INDEX('Static Data'!$E$3:$X$21,$BW93,14)+0,DC$81&gt;=INDEX('Static Data'!$E$3:$X$21,$BW93,15)+0,DC$82&gt;=INDEX('Static Data'!$E$3:$X$21,$BW93,16)+0,DC$83&gt;=INDEX('Static Data'!$E$3:$X$21,$BW93,17)+0,DC$84&gt;=INDEX('Static Data'!$E$3:$X$21,$BW93,18)+0,DC$85&gt;=INDEX('Static Data'!$E$3:$X$21,$BW93,19)+0,DC$86&gt;=INDEX('Static Data'!$E$3:$X$21,$BW93,20)+0)</f>
        <v>0</v>
      </c>
      <c r="DD93" t="b">
        <f ca="1">AND($BV93,DD$67&gt;=INDEX('Static Data'!$E$3:$X$21,$BW93,1)+0,DD$68&gt;=INDEX('Static Data'!$E$3:$X$21,$BW93,2)+0,DD$69&gt;=INDEX('Static Data'!$E$3:$X$21,$BW93,3)+0,DD$70&gt;=INDEX('Static Data'!$E$3:$X$21,$BW93,4)+0,DD$71&gt;=INDEX('Static Data'!$E$3:$X$21,$BW93,5)+0,DD$72&gt;=INDEX('Static Data'!$E$3:$X$21,$BW93,6)+0,DD$73&gt;=INDEX('Static Data'!$E$3:$X$21,$BW93,7)+0,DD$74&gt;=INDEX('Static Data'!$E$3:$X$21,$BW93,8)+0,DD$75&gt;=INDEX('Static Data'!$E$3:$X$21,$BW93,9)+0,DD$76&gt;=INDEX('Static Data'!$E$3:$X$21,$BW93,10)+0,DD$77&gt;=INDEX('Static Data'!$E$3:$X$21,$BW93,11)+0,DD$78&gt;=INDEX('Static Data'!$E$3:$X$21,$BW93,12)+0,DD$79&gt;=INDEX('Static Data'!$E$3:$X$21,$BW93,13)+0,DD$80&gt;=INDEX('Static Data'!$E$3:$X$21,$BW93,14)+0,DD$81&gt;=INDEX('Static Data'!$E$3:$X$21,$BW93,15)+0,DD$82&gt;=INDEX('Static Data'!$E$3:$X$21,$BW93,16)+0,DD$83&gt;=INDEX('Static Data'!$E$3:$X$21,$BW93,17)+0,DD$84&gt;=INDEX('Static Data'!$E$3:$X$21,$BW93,18)+0,DD$85&gt;=INDEX('Static Data'!$E$3:$X$21,$BW93,19)+0,DD$86&gt;=INDEX('Static Data'!$E$3:$X$21,$BW93,20)+0)</f>
        <v>0</v>
      </c>
      <c r="DE93" t="b">
        <f ca="1">AND($BV93,DE$67&gt;=INDEX('Static Data'!$E$3:$X$21,$BW93,1)+0,DE$68&gt;=INDEX('Static Data'!$E$3:$X$21,$BW93,2)+0,DE$69&gt;=INDEX('Static Data'!$E$3:$X$21,$BW93,3)+0,DE$70&gt;=INDEX('Static Data'!$E$3:$X$21,$BW93,4)+0,DE$71&gt;=INDEX('Static Data'!$E$3:$X$21,$BW93,5)+0,DE$72&gt;=INDEX('Static Data'!$E$3:$X$21,$BW93,6)+0,DE$73&gt;=INDEX('Static Data'!$E$3:$X$21,$BW93,7)+0,DE$74&gt;=INDEX('Static Data'!$E$3:$X$21,$BW93,8)+0,DE$75&gt;=INDEX('Static Data'!$E$3:$X$21,$BW93,9)+0,DE$76&gt;=INDEX('Static Data'!$E$3:$X$21,$BW93,10)+0,DE$77&gt;=INDEX('Static Data'!$E$3:$X$21,$BW93,11)+0,DE$78&gt;=INDEX('Static Data'!$E$3:$X$21,$BW93,12)+0,DE$79&gt;=INDEX('Static Data'!$E$3:$X$21,$BW93,13)+0,DE$80&gt;=INDEX('Static Data'!$E$3:$X$21,$BW93,14)+0,DE$81&gt;=INDEX('Static Data'!$E$3:$X$21,$BW93,15)+0,DE$82&gt;=INDEX('Static Data'!$E$3:$X$21,$BW93,16)+0,DE$83&gt;=INDEX('Static Data'!$E$3:$X$21,$BW93,17)+0,DE$84&gt;=INDEX('Static Data'!$E$3:$X$21,$BW93,18)+0,DE$85&gt;=INDEX('Static Data'!$E$3:$X$21,$BW93,19)+0,DE$86&gt;=INDEX('Static Data'!$E$3:$X$21,$BW93,20)+0)</f>
        <v>0</v>
      </c>
      <c r="DF93" t="b">
        <f ca="1">AND($BV93,DF$67&gt;=INDEX('Static Data'!$E$3:$X$21,$BW93,1)+0,DF$68&gt;=INDEX('Static Data'!$E$3:$X$21,$BW93,2)+0,DF$69&gt;=INDEX('Static Data'!$E$3:$X$21,$BW93,3)+0,DF$70&gt;=INDEX('Static Data'!$E$3:$X$21,$BW93,4)+0,DF$71&gt;=INDEX('Static Data'!$E$3:$X$21,$BW93,5)+0,DF$72&gt;=INDEX('Static Data'!$E$3:$X$21,$BW93,6)+0,DF$73&gt;=INDEX('Static Data'!$E$3:$X$21,$BW93,7)+0,DF$74&gt;=INDEX('Static Data'!$E$3:$X$21,$BW93,8)+0,DF$75&gt;=INDEX('Static Data'!$E$3:$X$21,$BW93,9)+0,DF$76&gt;=INDEX('Static Data'!$E$3:$X$21,$BW93,10)+0,DF$77&gt;=INDEX('Static Data'!$E$3:$X$21,$BW93,11)+0,DF$78&gt;=INDEX('Static Data'!$E$3:$X$21,$BW93,12)+0,DF$79&gt;=INDEX('Static Data'!$E$3:$X$21,$BW93,13)+0,DF$80&gt;=INDEX('Static Data'!$E$3:$X$21,$BW93,14)+0,DF$81&gt;=INDEX('Static Data'!$E$3:$X$21,$BW93,15)+0,DF$82&gt;=INDEX('Static Data'!$E$3:$X$21,$BW93,16)+0,DF$83&gt;=INDEX('Static Data'!$E$3:$X$21,$BW93,17)+0,DF$84&gt;=INDEX('Static Data'!$E$3:$X$21,$BW93,18)+0,DF$85&gt;=INDEX('Static Data'!$E$3:$X$21,$BW93,19)+0,DF$86&gt;=INDEX('Static Data'!$E$3:$X$21,$BW93,20)+0)</f>
        <v>0</v>
      </c>
      <c r="DG93" t="b">
        <f ca="1">AND($BV93,DG$67&gt;=INDEX('Static Data'!$E$3:$X$21,$BW93,1)+0,DG$68&gt;=INDEX('Static Data'!$E$3:$X$21,$BW93,2)+0,DG$69&gt;=INDEX('Static Data'!$E$3:$X$21,$BW93,3)+0,DG$70&gt;=INDEX('Static Data'!$E$3:$X$21,$BW93,4)+0,DG$71&gt;=INDEX('Static Data'!$E$3:$X$21,$BW93,5)+0,DG$72&gt;=INDEX('Static Data'!$E$3:$X$21,$BW93,6)+0,DG$73&gt;=INDEX('Static Data'!$E$3:$X$21,$BW93,7)+0,DG$74&gt;=INDEX('Static Data'!$E$3:$X$21,$BW93,8)+0,DG$75&gt;=INDEX('Static Data'!$E$3:$X$21,$BW93,9)+0,DG$76&gt;=INDEX('Static Data'!$E$3:$X$21,$BW93,10)+0,DG$77&gt;=INDEX('Static Data'!$E$3:$X$21,$BW93,11)+0,DG$78&gt;=INDEX('Static Data'!$E$3:$X$21,$BW93,12)+0,DG$79&gt;=INDEX('Static Data'!$E$3:$X$21,$BW93,13)+0,DG$80&gt;=INDEX('Static Data'!$E$3:$X$21,$BW93,14)+0,DG$81&gt;=INDEX('Static Data'!$E$3:$X$21,$BW93,15)+0,DG$82&gt;=INDEX('Static Data'!$E$3:$X$21,$BW93,16)+0,DG$83&gt;=INDEX('Static Data'!$E$3:$X$21,$BW93,17)+0,DG$84&gt;=INDEX('Static Data'!$E$3:$X$21,$BW93,18)+0,DG$85&gt;=INDEX('Static Data'!$E$3:$X$21,$BW93,19)+0,DG$86&gt;=INDEX('Static Data'!$E$3:$X$21,$BW93,20)+0)</f>
        <v>0</v>
      </c>
      <c r="DH93" t="b">
        <f ca="1">AND($BV93,DH$67&gt;=INDEX('Static Data'!$E$3:$X$21,$BW93,1)+0,DH$68&gt;=INDEX('Static Data'!$E$3:$X$21,$BW93,2)+0,DH$69&gt;=INDEX('Static Data'!$E$3:$X$21,$BW93,3)+0,DH$70&gt;=INDEX('Static Data'!$E$3:$X$21,$BW93,4)+0,DH$71&gt;=INDEX('Static Data'!$E$3:$X$21,$BW93,5)+0,DH$72&gt;=INDEX('Static Data'!$E$3:$X$21,$BW93,6)+0,DH$73&gt;=INDEX('Static Data'!$E$3:$X$21,$BW93,7)+0,DH$74&gt;=INDEX('Static Data'!$E$3:$X$21,$BW93,8)+0,DH$75&gt;=INDEX('Static Data'!$E$3:$X$21,$BW93,9)+0,DH$76&gt;=INDEX('Static Data'!$E$3:$X$21,$BW93,10)+0,DH$77&gt;=INDEX('Static Data'!$E$3:$X$21,$BW93,11)+0,DH$78&gt;=INDEX('Static Data'!$E$3:$X$21,$BW93,12)+0,DH$79&gt;=INDEX('Static Data'!$E$3:$X$21,$BW93,13)+0,DH$80&gt;=INDEX('Static Data'!$E$3:$X$21,$BW93,14)+0,DH$81&gt;=INDEX('Static Data'!$E$3:$X$21,$BW93,15)+0,DH$82&gt;=INDEX('Static Data'!$E$3:$X$21,$BW93,16)+0,DH$83&gt;=INDEX('Static Data'!$E$3:$X$21,$BW93,17)+0,DH$84&gt;=INDEX('Static Data'!$E$3:$X$21,$BW93,18)+0,DH$85&gt;=INDEX('Static Data'!$E$3:$X$21,$BW93,19)+0,DH$86&gt;=INDEX('Static Data'!$E$3:$X$21,$BW93,20)+0)</f>
        <v>0</v>
      </c>
      <c r="DI93" t="b">
        <f ca="1">AND($BV93,DI$67&gt;=INDEX('Static Data'!$E$3:$X$21,$BW93,1)+0,DI$68&gt;=INDEX('Static Data'!$E$3:$X$21,$BW93,2)+0,DI$69&gt;=INDEX('Static Data'!$E$3:$X$21,$BW93,3)+0,DI$70&gt;=INDEX('Static Data'!$E$3:$X$21,$BW93,4)+0,DI$71&gt;=INDEX('Static Data'!$E$3:$X$21,$BW93,5)+0,DI$72&gt;=INDEX('Static Data'!$E$3:$X$21,$BW93,6)+0,DI$73&gt;=INDEX('Static Data'!$E$3:$X$21,$BW93,7)+0,DI$74&gt;=INDEX('Static Data'!$E$3:$X$21,$BW93,8)+0,DI$75&gt;=INDEX('Static Data'!$E$3:$X$21,$BW93,9)+0,DI$76&gt;=INDEX('Static Data'!$E$3:$X$21,$BW93,10)+0,DI$77&gt;=INDEX('Static Data'!$E$3:$X$21,$BW93,11)+0,DI$78&gt;=INDEX('Static Data'!$E$3:$X$21,$BW93,12)+0,DI$79&gt;=INDEX('Static Data'!$E$3:$X$21,$BW93,13)+0,DI$80&gt;=INDEX('Static Data'!$E$3:$X$21,$BW93,14)+0,DI$81&gt;=INDEX('Static Data'!$E$3:$X$21,$BW93,15)+0,DI$82&gt;=INDEX('Static Data'!$E$3:$X$21,$BW93,16)+0,DI$83&gt;=INDEX('Static Data'!$E$3:$X$21,$BW93,17)+0,DI$84&gt;=INDEX('Static Data'!$E$3:$X$21,$BW93,18)+0,DI$85&gt;=INDEX('Static Data'!$E$3:$X$21,$BW93,19)+0,DI$86&gt;=INDEX('Static Data'!$E$3:$X$21,$BW93,20)+0)</f>
        <v>0</v>
      </c>
      <c r="DJ93" t="b">
        <f ca="1">AND($BV93,DJ$67&gt;=INDEX('Static Data'!$E$3:$X$21,$BW93,1)+0,DJ$68&gt;=INDEX('Static Data'!$E$3:$X$21,$BW93,2)+0,DJ$69&gt;=INDEX('Static Data'!$E$3:$X$21,$BW93,3)+0,DJ$70&gt;=INDEX('Static Data'!$E$3:$X$21,$BW93,4)+0,DJ$71&gt;=INDEX('Static Data'!$E$3:$X$21,$BW93,5)+0,DJ$72&gt;=INDEX('Static Data'!$E$3:$X$21,$BW93,6)+0,DJ$73&gt;=INDEX('Static Data'!$E$3:$X$21,$BW93,7)+0,DJ$74&gt;=INDEX('Static Data'!$E$3:$X$21,$BW93,8)+0,DJ$75&gt;=INDEX('Static Data'!$E$3:$X$21,$BW93,9)+0,DJ$76&gt;=INDEX('Static Data'!$E$3:$X$21,$BW93,10)+0,DJ$77&gt;=INDEX('Static Data'!$E$3:$X$21,$BW93,11)+0,DJ$78&gt;=INDEX('Static Data'!$E$3:$X$21,$BW93,12)+0,DJ$79&gt;=INDEX('Static Data'!$E$3:$X$21,$BW93,13)+0,DJ$80&gt;=INDEX('Static Data'!$E$3:$X$21,$BW93,14)+0,DJ$81&gt;=INDEX('Static Data'!$E$3:$X$21,$BW93,15)+0,DJ$82&gt;=INDEX('Static Data'!$E$3:$X$21,$BW93,16)+0,DJ$83&gt;=INDEX('Static Data'!$E$3:$X$21,$BW93,17)+0,DJ$84&gt;=INDEX('Static Data'!$E$3:$X$21,$BW93,18)+0,DJ$85&gt;=INDEX('Static Data'!$E$3:$X$21,$BW93,19)+0,DJ$86&gt;=INDEX('Static Data'!$E$3:$X$21,$BW93,20)+0)</f>
        <v>0</v>
      </c>
      <c r="DK93" t="b">
        <f ca="1">AND($BV93,DK$67&gt;=INDEX('Static Data'!$E$3:$X$21,$BW93,1)+0,DK$68&gt;=INDEX('Static Data'!$E$3:$X$21,$BW93,2)+0,DK$69&gt;=INDEX('Static Data'!$E$3:$X$21,$BW93,3)+0,DK$70&gt;=INDEX('Static Data'!$E$3:$X$21,$BW93,4)+0,DK$71&gt;=INDEX('Static Data'!$E$3:$X$21,$BW93,5)+0,DK$72&gt;=INDEX('Static Data'!$E$3:$X$21,$BW93,6)+0,DK$73&gt;=INDEX('Static Data'!$E$3:$X$21,$BW93,7)+0,DK$74&gt;=INDEX('Static Data'!$E$3:$X$21,$BW93,8)+0,DK$75&gt;=INDEX('Static Data'!$E$3:$X$21,$BW93,9)+0,DK$76&gt;=INDEX('Static Data'!$E$3:$X$21,$BW93,10)+0,DK$77&gt;=INDEX('Static Data'!$E$3:$X$21,$BW93,11)+0,DK$78&gt;=INDEX('Static Data'!$E$3:$X$21,$BW93,12)+0,DK$79&gt;=INDEX('Static Data'!$E$3:$X$21,$BW93,13)+0,DK$80&gt;=INDEX('Static Data'!$E$3:$X$21,$BW93,14)+0,DK$81&gt;=INDEX('Static Data'!$E$3:$X$21,$BW93,15)+0,DK$82&gt;=INDEX('Static Data'!$E$3:$X$21,$BW93,16)+0,DK$83&gt;=INDEX('Static Data'!$E$3:$X$21,$BW93,17)+0,DK$84&gt;=INDEX('Static Data'!$E$3:$X$21,$BW93,18)+0,DK$85&gt;=INDEX('Static Data'!$E$3:$X$21,$BW93,19)+0,DK$86&gt;=INDEX('Static Data'!$E$3:$X$21,$BW93,20)+0)</f>
        <v>0</v>
      </c>
      <c r="DL93" t="b">
        <f ca="1">AND($BV93,DL$67&gt;=INDEX('Static Data'!$E$3:$X$21,$BW93,1)+0,DL$68&gt;=INDEX('Static Data'!$E$3:$X$21,$BW93,2)+0,DL$69&gt;=INDEX('Static Data'!$E$3:$X$21,$BW93,3)+0,DL$70&gt;=INDEX('Static Data'!$E$3:$X$21,$BW93,4)+0,DL$71&gt;=INDEX('Static Data'!$E$3:$X$21,$BW93,5)+0,DL$72&gt;=INDEX('Static Data'!$E$3:$X$21,$BW93,6)+0,DL$73&gt;=INDEX('Static Data'!$E$3:$X$21,$BW93,7)+0,DL$74&gt;=INDEX('Static Data'!$E$3:$X$21,$BW93,8)+0,DL$75&gt;=INDEX('Static Data'!$E$3:$X$21,$BW93,9)+0,DL$76&gt;=INDEX('Static Data'!$E$3:$X$21,$BW93,10)+0,DL$77&gt;=INDEX('Static Data'!$E$3:$X$21,$BW93,11)+0,DL$78&gt;=INDEX('Static Data'!$E$3:$X$21,$BW93,12)+0,DL$79&gt;=INDEX('Static Data'!$E$3:$X$21,$BW93,13)+0,DL$80&gt;=INDEX('Static Data'!$E$3:$X$21,$BW93,14)+0,DL$81&gt;=INDEX('Static Data'!$E$3:$X$21,$BW93,15)+0,DL$82&gt;=INDEX('Static Data'!$E$3:$X$21,$BW93,16)+0,DL$83&gt;=INDEX('Static Data'!$E$3:$X$21,$BW93,17)+0,DL$84&gt;=INDEX('Static Data'!$E$3:$X$21,$BW93,18)+0,DL$85&gt;=INDEX('Static Data'!$E$3:$X$21,$BW93,19)+0,DL$86&gt;=INDEX('Static Data'!$E$3:$X$21,$BW93,20)+0)</f>
        <v>0</v>
      </c>
      <c r="DM93" t="b">
        <f ca="1">AND($BV93,DM$67&gt;=INDEX('Static Data'!$E$3:$X$21,$BW93,1)+0,DM$68&gt;=INDEX('Static Data'!$E$3:$X$21,$BW93,2)+0,DM$69&gt;=INDEX('Static Data'!$E$3:$X$21,$BW93,3)+0,DM$70&gt;=INDEX('Static Data'!$E$3:$X$21,$BW93,4)+0,DM$71&gt;=INDEX('Static Data'!$E$3:$X$21,$BW93,5)+0,DM$72&gt;=INDEX('Static Data'!$E$3:$X$21,$BW93,6)+0,DM$73&gt;=INDEX('Static Data'!$E$3:$X$21,$BW93,7)+0,DM$74&gt;=INDEX('Static Data'!$E$3:$X$21,$BW93,8)+0,DM$75&gt;=INDEX('Static Data'!$E$3:$X$21,$BW93,9)+0,DM$76&gt;=INDEX('Static Data'!$E$3:$X$21,$BW93,10)+0,DM$77&gt;=INDEX('Static Data'!$E$3:$X$21,$BW93,11)+0,DM$78&gt;=INDEX('Static Data'!$E$3:$X$21,$BW93,12)+0,DM$79&gt;=INDEX('Static Data'!$E$3:$X$21,$BW93,13)+0,DM$80&gt;=INDEX('Static Data'!$E$3:$X$21,$BW93,14)+0,DM$81&gt;=INDEX('Static Data'!$E$3:$X$21,$BW93,15)+0,DM$82&gt;=INDEX('Static Data'!$E$3:$X$21,$BW93,16)+0,DM$83&gt;=INDEX('Static Data'!$E$3:$X$21,$BW93,17)+0,DM$84&gt;=INDEX('Static Data'!$E$3:$X$21,$BW93,18)+0,DM$85&gt;=INDEX('Static Data'!$E$3:$X$21,$BW93,19)+0,DM$86&gt;=INDEX('Static Data'!$E$3:$X$21,$BW93,20)+0)</f>
        <v>0</v>
      </c>
      <c r="DN93" t="b">
        <f ca="1">AND($BV93,DN$67&gt;=INDEX('Static Data'!$E$3:$X$21,$BW93,1)+0,DN$68&gt;=INDEX('Static Data'!$E$3:$X$21,$BW93,2)+0,DN$69&gt;=INDEX('Static Data'!$E$3:$X$21,$BW93,3)+0,DN$70&gt;=INDEX('Static Data'!$E$3:$X$21,$BW93,4)+0,DN$71&gt;=INDEX('Static Data'!$E$3:$X$21,$BW93,5)+0,DN$72&gt;=INDEX('Static Data'!$E$3:$X$21,$BW93,6)+0,DN$73&gt;=INDEX('Static Data'!$E$3:$X$21,$BW93,7)+0,DN$74&gt;=INDEX('Static Data'!$E$3:$X$21,$BW93,8)+0,DN$75&gt;=INDEX('Static Data'!$E$3:$X$21,$BW93,9)+0,DN$76&gt;=INDEX('Static Data'!$E$3:$X$21,$BW93,10)+0,DN$77&gt;=INDEX('Static Data'!$E$3:$X$21,$BW93,11)+0,DN$78&gt;=INDEX('Static Data'!$E$3:$X$21,$BW93,12)+0,DN$79&gt;=INDEX('Static Data'!$E$3:$X$21,$BW93,13)+0,DN$80&gt;=INDEX('Static Data'!$E$3:$X$21,$BW93,14)+0,DN$81&gt;=INDEX('Static Data'!$E$3:$X$21,$BW93,15)+0,DN$82&gt;=INDEX('Static Data'!$E$3:$X$21,$BW93,16)+0,DN$83&gt;=INDEX('Static Data'!$E$3:$X$21,$BW93,17)+0,DN$84&gt;=INDEX('Static Data'!$E$3:$X$21,$BW93,18)+0,DN$85&gt;=INDEX('Static Data'!$E$3:$X$21,$BW93,19)+0,DN$86&gt;=INDEX('Static Data'!$E$3:$X$21,$BW93,20)+0)</f>
        <v>0</v>
      </c>
      <c r="DO93" t="b">
        <f ca="1">AND($BV93,DO$67&gt;=INDEX('Static Data'!$E$3:$X$21,$BW93,1)+0,DO$68&gt;=INDEX('Static Data'!$E$3:$X$21,$BW93,2)+0,DO$69&gt;=INDEX('Static Data'!$E$3:$X$21,$BW93,3)+0,DO$70&gt;=INDEX('Static Data'!$E$3:$X$21,$BW93,4)+0,DO$71&gt;=INDEX('Static Data'!$E$3:$X$21,$BW93,5)+0,DO$72&gt;=INDEX('Static Data'!$E$3:$X$21,$BW93,6)+0,DO$73&gt;=INDEX('Static Data'!$E$3:$X$21,$BW93,7)+0,DO$74&gt;=INDEX('Static Data'!$E$3:$X$21,$BW93,8)+0,DO$75&gt;=INDEX('Static Data'!$E$3:$X$21,$BW93,9)+0,DO$76&gt;=INDEX('Static Data'!$E$3:$X$21,$BW93,10)+0,DO$77&gt;=INDEX('Static Data'!$E$3:$X$21,$BW93,11)+0,DO$78&gt;=INDEX('Static Data'!$E$3:$X$21,$BW93,12)+0,DO$79&gt;=INDEX('Static Data'!$E$3:$X$21,$BW93,13)+0,DO$80&gt;=INDEX('Static Data'!$E$3:$X$21,$BW93,14)+0,DO$81&gt;=INDEX('Static Data'!$E$3:$X$21,$BW93,15)+0,DO$82&gt;=INDEX('Static Data'!$E$3:$X$21,$BW93,16)+0,DO$83&gt;=INDEX('Static Data'!$E$3:$X$21,$BW93,17)+0,DO$84&gt;=INDEX('Static Data'!$E$3:$X$21,$BW93,18)+0,DO$85&gt;=INDEX('Static Data'!$E$3:$X$21,$BW93,19)+0,DO$86&gt;=INDEX('Static Data'!$E$3:$X$21,$BW93,20)+0)</f>
        <v>0</v>
      </c>
      <c r="DP93" t="b">
        <f ca="1">AND($BV93,DP$67&gt;=INDEX('Static Data'!$E$3:$X$21,$BW93,1)+0,DP$68&gt;=INDEX('Static Data'!$E$3:$X$21,$BW93,2)+0,DP$69&gt;=INDEX('Static Data'!$E$3:$X$21,$BW93,3)+0,DP$70&gt;=INDEX('Static Data'!$E$3:$X$21,$BW93,4)+0,DP$71&gt;=INDEX('Static Data'!$E$3:$X$21,$BW93,5)+0,DP$72&gt;=INDEX('Static Data'!$E$3:$X$21,$BW93,6)+0,DP$73&gt;=INDEX('Static Data'!$E$3:$X$21,$BW93,7)+0,DP$74&gt;=INDEX('Static Data'!$E$3:$X$21,$BW93,8)+0,DP$75&gt;=INDEX('Static Data'!$E$3:$X$21,$BW93,9)+0,DP$76&gt;=INDEX('Static Data'!$E$3:$X$21,$BW93,10)+0,DP$77&gt;=INDEX('Static Data'!$E$3:$X$21,$BW93,11)+0,DP$78&gt;=INDEX('Static Data'!$E$3:$X$21,$BW93,12)+0,DP$79&gt;=INDEX('Static Data'!$E$3:$X$21,$BW93,13)+0,DP$80&gt;=INDEX('Static Data'!$E$3:$X$21,$BW93,14)+0,DP$81&gt;=INDEX('Static Data'!$E$3:$X$21,$BW93,15)+0,DP$82&gt;=INDEX('Static Data'!$E$3:$X$21,$BW93,16)+0,DP$83&gt;=INDEX('Static Data'!$E$3:$X$21,$BW93,17)+0,DP$84&gt;=INDEX('Static Data'!$E$3:$X$21,$BW93,18)+0,DP$85&gt;=INDEX('Static Data'!$E$3:$X$21,$BW93,19)+0,DP$86&gt;=INDEX('Static Data'!$E$3:$X$21,$BW93,20)+0)</f>
        <v>0</v>
      </c>
      <c r="DQ93" t="b">
        <f ca="1">AND($BV93,DQ$67&gt;=INDEX('Static Data'!$E$3:$X$21,$BW93,1)+0,DQ$68&gt;=INDEX('Static Data'!$E$3:$X$21,$BW93,2)+0,DQ$69&gt;=INDEX('Static Data'!$E$3:$X$21,$BW93,3)+0,DQ$70&gt;=INDEX('Static Data'!$E$3:$X$21,$BW93,4)+0,DQ$71&gt;=INDEX('Static Data'!$E$3:$X$21,$BW93,5)+0,DQ$72&gt;=INDEX('Static Data'!$E$3:$X$21,$BW93,6)+0,DQ$73&gt;=INDEX('Static Data'!$E$3:$X$21,$BW93,7)+0,DQ$74&gt;=INDEX('Static Data'!$E$3:$X$21,$BW93,8)+0,DQ$75&gt;=INDEX('Static Data'!$E$3:$X$21,$BW93,9)+0,DQ$76&gt;=INDEX('Static Data'!$E$3:$X$21,$BW93,10)+0,DQ$77&gt;=INDEX('Static Data'!$E$3:$X$21,$BW93,11)+0,DQ$78&gt;=INDEX('Static Data'!$E$3:$X$21,$BW93,12)+0,DQ$79&gt;=INDEX('Static Data'!$E$3:$X$21,$BW93,13)+0,DQ$80&gt;=INDEX('Static Data'!$E$3:$X$21,$BW93,14)+0,DQ$81&gt;=INDEX('Static Data'!$E$3:$X$21,$BW93,15)+0,DQ$82&gt;=INDEX('Static Data'!$E$3:$X$21,$BW93,16)+0,DQ$83&gt;=INDEX('Static Data'!$E$3:$X$21,$BW93,17)+0,DQ$84&gt;=INDEX('Static Data'!$E$3:$X$21,$BW93,18)+0,DQ$85&gt;=INDEX('Static Data'!$E$3:$X$21,$BW93,19)+0,DQ$86&gt;=INDEX('Static Data'!$E$3:$X$21,$BW93,20)+0)</f>
        <v>0</v>
      </c>
      <c r="DR93" t="b">
        <f ca="1">AND($BV93,DR$67&gt;=INDEX('Static Data'!$E$3:$X$21,$BW93,1)+0,DR$68&gt;=INDEX('Static Data'!$E$3:$X$21,$BW93,2)+0,DR$69&gt;=INDEX('Static Data'!$E$3:$X$21,$BW93,3)+0,DR$70&gt;=INDEX('Static Data'!$E$3:$X$21,$BW93,4)+0,DR$71&gt;=INDEX('Static Data'!$E$3:$X$21,$BW93,5)+0,DR$72&gt;=INDEX('Static Data'!$E$3:$X$21,$BW93,6)+0,DR$73&gt;=INDEX('Static Data'!$E$3:$X$21,$BW93,7)+0,DR$74&gt;=INDEX('Static Data'!$E$3:$X$21,$BW93,8)+0,DR$75&gt;=INDEX('Static Data'!$E$3:$X$21,$BW93,9)+0,DR$76&gt;=INDEX('Static Data'!$E$3:$X$21,$BW93,10)+0,DR$77&gt;=INDEX('Static Data'!$E$3:$X$21,$BW93,11)+0,DR$78&gt;=INDEX('Static Data'!$E$3:$X$21,$BW93,12)+0,DR$79&gt;=INDEX('Static Data'!$E$3:$X$21,$BW93,13)+0,DR$80&gt;=INDEX('Static Data'!$E$3:$X$21,$BW93,14)+0,DR$81&gt;=INDEX('Static Data'!$E$3:$X$21,$BW93,15)+0,DR$82&gt;=INDEX('Static Data'!$E$3:$X$21,$BW93,16)+0,DR$83&gt;=INDEX('Static Data'!$E$3:$X$21,$BW93,17)+0,DR$84&gt;=INDEX('Static Data'!$E$3:$X$21,$BW93,18)+0,DR$85&gt;=INDEX('Static Data'!$E$3:$X$21,$BW93,19)+0,DR$86&gt;=INDEX('Static Data'!$E$3:$X$21,$BW93,20)+0)</f>
        <v>0</v>
      </c>
      <c r="DS93" t="b">
        <f ca="1">AND($BV93,DS$67&gt;=INDEX('Static Data'!$E$3:$X$21,$BW93,1)+0,DS$68&gt;=INDEX('Static Data'!$E$3:$X$21,$BW93,2)+0,DS$69&gt;=INDEX('Static Data'!$E$3:$X$21,$BW93,3)+0,DS$70&gt;=INDEX('Static Data'!$E$3:$X$21,$BW93,4)+0,DS$71&gt;=INDEX('Static Data'!$E$3:$X$21,$BW93,5)+0,DS$72&gt;=INDEX('Static Data'!$E$3:$X$21,$BW93,6)+0,DS$73&gt;=INDEX('Static Data'!$E$3:$X$21,$BW93,7)+0,DS$74&gt;=INDEX('Static Data'!$E$3:$X$21,$BW93,8)+0,DS$75&gt;=INDEX('Static Data'!$E$3:$X$21,$BW93,9)+0,DS$76&gt;=INDEX('Static Data'!$E$3:$X$21,$BW93,10)+0,DS$77&gt;=INDEX('Static Data'!$E$3:$X$21,$BW93,11)+0,DS$78&gt;=INDEX('Static Data'!$E$3:$X$21,$BW93,12)+0,DS$79&gt;=INDEX('Static Data'!$E$3:$X$21,$BW93,13)+0,DS$80&gt;=INDEX('Static Data'!$E$3:$X$21,$BW93,14)+0,DS$81&gt;=INDEX('Static Data'!$E$3:$X$21,$BW93,15)+0,DS$82&gt;=INDEX('Static Data'!$E$3:$X$21,$BW93,16)+0,DS$83&gt;=INDEX('Static Data'!$E$3:$X$21,$BW93,17)+0,DS$84&gt;=INDEX('Static Data'!$E$3:$X$21,$BW93,18)+0,DS$85&gt;=INDEX('Static Data'!$E$3:$X$21,$BW93,19)+0,DS$86&gt;=INDEX('Static Data'!$E$3:$X$21,$BW93,20)+0)</f>
        <v>0</v>
      </c>
      <c r="DT93" t="b">
        <f ca="1">AND($BV93,DT$67&gt;=INDEX('Static Data'!$E$3:$X$21,$BW93,1)+0,DT$68&gt;=INDEX('Static Data'!$E$3:$X$21,$BW93,2)+0,DT$69&gt;=INDEX('Static Data'!$E$3:$X$21,$BW93,3)+0,DT$70&gt;=INDEX('Static Data'!$E$3:$X$21,$BW93,4)+0,DT$71&gt;=INDEX('Static Data'!$E$3:$X$21,$BW93,5)+0,DT$72&gt;=INDEX('Static Data'!$E$3:$X$21,$BW93,6)+0,DT$73&gt;=INDEX('Static Data'!$E$3:$X$21,$BW93,7)+0,DT$74&gt;=INDEX('Static Data'!$E$3:$X$21,$BW93,8)+0,DT$75&gt;=INDEX('Static Data'!$E$3:$X$21,$BW93,9)+0,DT$76&gt;=INDEX('Static Data'!$E$3:$X$21,$BW93,10)+0,DT$77&gt;=INDEX('Static Data'!$E$3:$X$21,$BW93,11)+0,DT$78&gt;=INDEX('Static Data'!$E$3:$X$21,$BW93,12)+0,DT$79&gt;=INDEX('Static Data'!$E$3:$X$21,$BW93,13)+0,DT$80&gt;=INDEX('Static Data'!$E$3:$X$21,$BW93,14)+0,DT$81&gt;=INDEX('Static Data'!$E$3:$X$21,$BW93,15)+0,DT$82&gt;=INDEX('Static Data'!$E$3:$X$21,$BW93,16)+0,DT$83&gt;=INDEX('Static Data'!$E$3:$X$21,$BW93,17)+0,DT$84&gt;=INDEX('Static Data'!$E$3:$X$21,$BW93,18)+0,DT$85&gt;=INDEX('Static Data'!$E$3:$X$21,$BW93,19)+0,DT$86&gt;=INDEX('Static Data'!$E$3:$X$21,$BW93,20)+0)</f>
        <v>0</v>
      </c>
      <c r="DU93" t="b">
        <f ca="1">AND($BV93,DU$67&gt;=INDEX('Static Data'!$E$3:$X$21,$BW93,1)+0,DU$68&gt;=INDEX('Static Data'!$E$3:$X$21,$BW93,2)+0,DU$69&gt;=INDEX('Static Data'!$E$3:$X$21,$BW93,3)+0,DU$70&gt;=INDEX('Static Data'!$E$3:$X$21,$BW93,4)+0,DU$71&gt;=INDEX('Static Data'!$E$3:$X$21,$BW93,5)+0,DU$72&gt;=INDEX('Static Data'!$E$3:$X$21,$BW93,6)+0,DU$73&gt;=INDEX('Static Data'!$E$3:$X$21,$BW93,7)+0,DU$74&gt;=INDEX('Static Data'!$E$3:$X$21,$BW93,8)+0,DU$75&gt;=INDEX('Static Data'!$E$3:$X$21,$BW93,9)+0,DU$76&gt;=INDEX('Static Data'!$E$3:$X$21,$BW93,10)+0,DU$77&gt;=INDEX('Static Data'!$E$3:$X$21,$BW93,11)+0,DU$78&gt;=INDEX('Static Data'!$E$3:$X$21,$BW93,12)+0,DU$79&gt;=INDEX('Static Data'!$E$3:$X$21,$BW93,13)+0,DU$80&gt;=INDEX('Static Data'!$E$3:$X$21,$BW93,14)+0,DU$81&gt;=INDEX('Static Data'!$E$3:$X$21,$BW93,15)+0,DU$82&gt;=INDEX('Static Data'!$E$3:$X$21,$BW93,16)+0,DU$83&gt;=INDEX('Static Data'!$E$3:$X$21,$BW93,17)+0,DU$84&gt;=INDEX('Static Data'!$E$3:$X$21,$BW93,18)+0,DU$85&gt;=INDEX('Static Data'!$E$3:$X$21,$BW93,19)+0,DU$86&gt;=INDEX('Static Data'!$E$3:$X$21,$BW93,20)+0)</f>
        <v>0</v>
      </c>
      <c r="DV93" t="b">
        <f ca="1">AND($BV93,DV$67&gt;=INDEX('Static Data'!$E$3:$X$21,$BW93,1)+0,DV$68&gt;=INDEX('Static Data'!$E$3:$X$21,$BW93,2)+0,DV$69&gt;=INDEX('Static Data'!$E$3:$X$21,$BW93,3)+0,DV$70&gt;=INDEX('Static Data'!$E$3:$X$21,$BW93,4)+0,DV$71&gt;=INDEX('Static Data'!$E$3:$X$21,$BW93,5)+0,DV$72&gt;=INDEX('Static Data'!$E$3:$X$21,$BW93,6)+0,DV$73&gt;=INDEX('Static Data'!$E$3:$X$21,$BW93,7)+0,DV$74&gt;=INDEX('Static Data'!$E$3:$X$21,$BW93,8)+0,DV$75&gt;=INDEX('Static Data'!$E$3:$X$21,$BW93,9)+0,DV$76&gt;=INDEX('Static Data'!$E$3:$X$21,$BW93,10)+0,DV$77&gt;=INDEX('Static Data'!$E$3:$X$21,$BW93,11)+0,DV$78&gt;=INDEX('Static Data'!$E$3:$X$21,$BW93,12)+0,DV$79&gt;=INDEX('Static Data'!$E$3:$X$21,$BW93,13)+0,DV$80&gt;=INDEX('Static Data'!$E$3:$X$21,$BW93,14)+0,DV$81&gt;=INDEX('Static Data'!$E$3:$X$21,$BW93,15)+0,DV$82&gt;=INDEX('Static Data'!$E$3:$X$21,$BW93,16)+0,DV$83&gt;=INDEX('Static Data'!$E$3:$X$21,$BW93,17)+0,DV$84&gt;=INDEX('Static Data'!$E$3:$X$21,$BW93,18)+0,DV$85&gt;=INDEX('Static Data'!$E$3:$X$21,$BW93,19)+0,DV$86&gt;=INDEX('Static Data'!$E$3:$X$21,$BW93,20)+0)</f>
        <v>0</v>
      </c>
      <c r="DW93" t="b">
        <f ca="1">AND($BV93,DW$67&gt;=INDEX('Static Data'!$E$3:$X$21,$BW93,1)+0,DW$68&gt;=INDEX('Static Data'!$E$3:$X$21,$BW93,2)+0,DW$69&gt;=INDEX('Static Data'!$E$3:$X$21,$BW93,3)+0,DW$70&gt;=INDEX('Static Data'!$E$3:$X$21,$BW93,4)+0,DW$71&gt;=INDEX('Static Data'!$E$3:$X$21,$BW93,5)+0,DW$72&gt;=INDEX('Static Data'!$E$3:$X$21,$BW93,6)+0,DW$73&gt;=INDEX('Static Data'!$E$3:$X$21,$BW93,7)+0,DW$74&gt;=INDEX('Static Data'!$E$3:$X$21,$BW93,8)+0,DW$75&gt;=INDEX('Static Data'!$E$3:$X$21,$BW93,9)+0,DW$76&gt;=INDEX('Static Data'!$E$3:$X$21,$BW93,10)+0,DW$77&gt;=INDEX('Static Data'!$E$3:$X$21,$BW93,11)+0,DW$78&gt;=INDEX('Static Data'!$E$3:$X$21,$BW93,12)+0,DW$79&gt;=INDEX('Static Data'!$E$3:$X$21,$BW93,13)+0,DW$80&gt;=INDEX('Static Data'!$E$3:$X$21,$BW93,14)+0,DW$81&gt;=INDEX('Static Data'!$E$3:$X$21,$BW93,15)+0,DW$82&gt;=INDEX('Static Data'!$E$3:$X$21,$BW93,16)+0,DW$83&gt;=INDEX('Static Data'!$E$3:$X$21,$BW93,17)+0,DW$84&gt;=INDEX('Static Data'!$E$3:$X$21,$BW93,18)+0,DW$85&gt;=INDEX('Static Data'!$E$3:$X$21,$BW93,19)+0,DW$86&gt;=INDEX('Static Data'!$E$3:$X$21,$BW93,20)+0)</f>
        <v>0</v>
      </c>
      <c r="DX93" t="b">
        <f ca="1">AND($BV93,DX$67&gt;=INDEX('Static Data'!$E$3:$X$21,$BW93,1)+0,DX$68&gt;=INDEX('Static Data'!$E$3:$X$21,$BW93,2)+0,DX$69&gt;=INDEX('Static Data'!$E$3:$X$21,$BW93,3)+0,DX$70&gt;=INDEX('Static Data'!$E$3:$X$21,$BW93,4)+0,DX$71&gt;=INDEX('Static Data'!$E$3:$X$21,$BW93,5)+0,DX$72&gt;=INDEX('Static Data'!$E$3:$X$21,$BW93,6)+0,DX$73&gt;=INDEX('Static Data'!$E$3:$X$21,$BW93,7)+0,DX$74&gt;=INDEX('Static Data'!$E$3:$X$21,$BW93,8)+0,DX$75&gt;=INDEX('Static Data'!$E$3:$X$21,$BW93,9)+0,DX$76&gt;=INDEX('Static Data'!$E$3:$X$21,$BW93,10)+0,DX$77&gt;=INDEX('Static Data'!$E$3:$X$21,$BW93,11)+0,DX$78&gt;=INDEX('Static Data'!$E$3:$X$21,$BW93,12)+0,DX$79&gt;=INDEX('Static Data'!$E$3:$X$21,$BW93,13)+0,DX$80&gt;=INDEX('Static Data'!$E$3:$X$21,$BW93,14)+0,DX$81&gt;=INDEX('Static Data'!$E$3:$X$21,$BW93,15)+0,DX$82&gt;=INDEX('Static Data'!$E$3:$X$21,$BW93,16)+0,DX$83&gt;=INDEX('Static Data'!$E$3:$X$21,$BW93,17)+0,DX$84&gt;=INDEX('Static Data'!$E$3:$X$21,$BW93,18)+0,DX$85&gt;=INDEX('Static Data'!$E$3:$X$21,$BW93,19)+0,DX$86&gt;=INDEX('Static Data'!$E$3:$X$21,$BW93,20)+0)</f>
        <v>0</v>
      </c>
      <c r="DY93" t="b">
        <f ca="1">AND($BV93,DY$67&gt;=INDEX('Static Data'!$E$3:$X$21,$BW93,1)+0,DY$68&gt;=INDEX('Static Data'!$E$3:$X$21,$BW93,2)+0,DY$69&gt;=INDEX('Static Data'!$E$3:$X$21,$BW93,3)+0,DY$70&gt;=INDEX('Static Data'!$E$3:$X$21,$BW93,4)+0,DY$71&gt;=INDEX('Static Data'!$E$3:$X$21,$BW93,5)+0,DY$72&gt;=INDEX('Static Data'!$E$3:$X$21,$BW93,6)+0,DY$73&gt;=INDEX('Static Data'!$E$3:$X$21,$BW93,7)+0,DY$74&gt;=INDEX('Static Data'!$E$3:$X$21,$BW93,8)+0,DY$75&gt;=INDEX('Static Data'!$E$3:$X$21,$BW93,9)+0,DY$76&gt;=INDEX('Static Data'!$E$3:$X$21,$BW93,10)+0,DY$77&gt;=INDEX('Static Data'!$E$3:$X$21,$BW93,11)+0,DY$78&gt;=INDEX('Static Data'!$E$3:$X$21,$BW93,12)+0,DY$79&gt;=INDEX('Static Data'!$E$3:$X$21,$BW93,13)+0,DY$80&gt;=INDEX('Static Data'!$E$3:$X$21,$BW93,14)+0,DY$81&gt;=INDEX('Static Data'!$E$3:$X$21,$BW93,15)+0,DY$82&gt;=INDEX('Static Data'!$E$3:$X$21,$BW93,16)+0,DY$83&gt;=INDEX('Static Data'!$E$3:$X$21,$BW93,17)+0,DY$84&gt;=INDEX('Static Data'!$E$3:$X$21,$BW93,18)+0,DY$85&gt;=INDEX('Static Data'!$E$3:$X$21,$BW93,19)+0,DY$86&gt;=INDEX('Static Data'!$E$3:$X$21,$BW93,20)+0)</f>
        <v>0</v>
      </c>
      <c r="DZ93" t="b">
        <f ca="1">AND($BV93,DZ$67&gt;=INDEX('Static Data'!$E$3:$X$21,$BW93,1)+0,DZ$68&gt;=INDEX('Static Data'!$E$3:$X$21,$BW93,2)+0,DZ$69&gt;=INDEX('Static Data'!$E$3:$X$21,$BW93,3)+0,DZ$70&gt;=INDEX('Static Data'!$E$3:$X$21,$BW93,4)+0,DZ$71&gt;=INDEX('Static Data'!$E$3:$X$21,$BW93,5)+0,DZ$72&gt;=INDEX('Static Data'!$E$3:$X$21,$BW93,6)+0,DZ$73&gt;=INDEX('Static Data'!$E$3:$X$21,$BW93,7)+0,DZ$74&gt;=INDEX('Static Data'!$E$3:$X$21,$BW93,8)+0,DZ$75&gt;=INDEX('Static Data'!$E$3:$X$21,$BW93,9)+0,DZ$76&gt;=INDEX('Static Data'!$E$3:$X$21,$BW93,10)+0,DZ$77&gt;=INDEX('Static Data'!$E$3:$X$21,$BW93,11)+0,DZ$78&gt;=INDEX('Static Data'!$E$3:$X$21,$BW93,12)+0,DZ$79&gt;=INDEX('Static Data'!$E$3:$X$21,$BW93,13)+0,DZ$80&gt;=INDEX('Static Data'!$E$3:$X$21,$BW93,14)+0,DZ$81&gt;=INDEX('Static Data'!$E$3:$X$21,$BW93,15)+0,DZ$82&gt;=INDEX('Static Data'!$E$3:$X$21,$BW93,16)+0,DZ$83&gt;=INDEX('Static Data'!$E$3:$X$21,$BW93,17)+0,DZ$84&gt;=INDEX('Static Data'!$E$3:$X$21,$BW93,18)+0,DZ$85&gt;=INDEX('Static Data'!$E$3:$X$21,$BW93,19)+0,DZ$86&gt;=INDEX('Static Data'!$E$3:$X$21,$BW93,20)+0)</f>
        <v>0</v>
      </c>
      <c r="EA93" t="b">
        <f ca="1">AND($BV93,EA$67&gt;=INDEX('Static Data'!$E$3:$X$21,$BW93,1)+0,EA$68&gt;=INDEX('Static Data'!$E$3:$X$21,$BW93,2)+0,EA$69&gt;=INDEX('Static Data'!$E$3:$X$21,$BW93,3)+0,EA$70&gt;=INDEX('Static Data'!$E$3:$X$21,$BW93,4)+0,EA$71&gt;=INDEX('Static Data'!$E$3:$X$21,$BW93,5)+0,EA$72&gt;=INDEX('Static Data'!$E$3:$X$21,$BW93,6)+0,EA$73&gt;=INDEX('Static Data'!$E$3:$X$21,$BW93,7)+0,EA$74&gt;=INDEX('Static Data'!$E$3:$X$21,$BW93,8)+0,EA$75&gt;=INDEX('Static Data'!$E$3:$X$21,$BW93,9)+0,EA$76&gt;=INDEX('Static Data'!$E$3:$X$21,$BW93,10)+0,EA$77&gt;=INDEX('Static Data'!$E$3:$X$21,$BW93,11)+0,EA$78&gt;=INDEX('Static Data'!$E$3:$X$21,$BW93,12)+0,EA$79&gt;=INDEX('Static Data'!$E$3:$X$21,$BW93,13)+0,EA$80&gt;=INDEX('Static Data'!$E$3:$X$21,$BW93,14)+0,EA$81&gt;=INDEX('Static Data'!$E$3:$X$21,$BW93,15)+0,EA$82&gt;=INDEX('Static Data'!$E$3:$X$21,$BW93,16)+0,EA$83&gt;=INDEX('Static Data'!$E$3:$X$21,$BW93,17)+0,EA$84&gt;=INDEX('Static Data'!$E$3:$X$21,$BW93,18)+0,EA$85&gt;=INDEX('Static Data'!$E$3:$X$21,$BW93,19)+0,EA$86&gt;=INDEX('Static Data'!$E$3:$X$21,$BW93,20)+0)</f>
        <v>0</v>
      </c>
      <c r="EB93" t="b">
        <f ca="1">AND($BV93,EB$67&gt;=INDEX('Static Data'!$E$3:$X$21,$BW93,1)+0,EB$68&gt;=INDEX('Static Data'!$E$3:$X$21,$BW93,2)+0,EB$69&gt;=INDEX('Static Data'!$E$3:$X$21,$BW93,3)+0,EB$70&gt;=INDEX('Static Data'!$E$3:$X$21,$BW93,4)+0,EB$71&gt;=INDEX('Static Data'!$E$3:$X$21,$BW93,5)+0,EB$72&gt;=INDEX('Static Data'!$E$3:$X$21,$BW93,6)+0,EB$73&gt;=INDEX('Static Data'!$E$3:$X$21,$BW93,7)+0,EB$74&gt;=INDEX('Static Data'!$E$3:$X$21,$BW93,8)+0,EB$75&gt;=INDEX('Static Data'!$E$3:$X$21,$BW93,9)+0,EB$76&gt;=INDEX('Static Data'!$E$3:$X$21,$BW93,10)+0,EB$77&gt;=INDEX('Static Data'!$E$3:$X$21,$BW93,11)+0,EB$78&gt;=INDEX('Static Data'!$E$3:$X$21,$BW93,12)+0,EB$79&gt;=INDEX('Static Data'!$E$3:$X$21,$BW93,13)+0,EB$80&gt;=INDEX('Static Data'!$E$3:$X$21,$BW93,14)+0,EB$81&gt;=INDEX('Static Data'!$E$3:$X$21,$BW93,15)+0,EB$82&gt;=INDEX('Static Data'!$E$3:$X$21,$BW93,16)+0,EB$83&gt;=INDEX('Static Data'!$E$3:$X$21,$BW93,17)+0,EB$84&gt;=INDEX('Static Data'!$E$3:$X$21,$BW93,18)+0,EB$85&gt;=INDEX('Static Data'!$E$3:$X$21,$BW93,19)+0,EB$86&gt;=INDEX('Static Data'!$E$3:$X$21,$BW93,20)+0)</f>
        <v>0</v>
      </c>
      <c r="EC93" t="b">
        <f ca="1">AND($BV93,EC$67&gt;=INDEX('Static Data'!$E$3:$X$21,$BW93,1)+0,EC$68&gt;=INDEX('Static Data'!$E$3:$X$21,$BW93,2)+0,EC$69&gt;=INDEX('Static Data'!$E$3:$X$21,$BW93,3)+0,EC$70&gt;=INDEX('Static Data'!$E$3:$X$21,$BW93,4)+0,EC$71&gt;=INDEX('Static Data'!$E$3:$X$21,$BW93,5)+0,EC$72&gt;=INDEX('Static Data'!$E$3:$X$21,$BW93,6)+0,EC$73&gt;=INDEX('Static Data'!$E$3:$X$21,$BW93,7)+0,EC$74&gt;=INDEX('Static Data'!$E$3:$X$21,$BW93,8)+0,EC$75&gt;=INDEX('Static Data'!$E$3:$X$21,$BW93,9)+0,EC$76&gt;=INDEX('Static Data'!$E$3:$X$21,$BW93,10)+0,EC$77&gt;=INDEX('Static Data'!$E$3:$X$21,$BW93,11)+0,EC$78&gt;=INDEX('Static Data'!$E$3:$X$21,$BW93,12)+0,EC$79&gt;=INDEX('Static Data'!$E$3:$X$21,$BW93,13)+0,EC$80&gt;=INDEX('Static Data'!$E$3:$X$21,$BW93,14)+0,EC$81&gt;=INDEX('Static Data'!$E$3:$X$21,$BW93,15)+0,EC$82&gt;=INDEX('Static Data'!$E$3:$X$21,$BW93,16)+0,EC$83&gt;=INDEX('Static Data'!$E$3:$X$21,$BW93,17)+0,EC$84&gt;=INDEX('Static Data'!$E$3:$X$21,$BW93,18)+0,EC$85&gt;=INDEX('Static Data'!$E$3:$X$21,$BW93,19)+0,EC$86&gt;=INDEX('Static Data'!$E$3:$X$21,$BW93,20)+0)</f>
        <v>0</v>
      </c>
      <c r="ED93" t="b">
        <f ca="1">AND($BV93,ED$67&gt;=INDEX('Static Data'!$E$3:$X$21,$BW93,1)+0,ED$68&gt;=INDEX('Static Data'!$E$3:$X$21,$BW93,2)+0,ED$69&gt;=INDEX('Static Data'!$E$3:$X$21,$BW93,3)+0,ED$70&gt;=INDEX('Static Data'!$E$3:$X$21,$BW93,4)+0,ED$71&gt;=INDEX('Static Data'!$E$3:$X$21,$BW93,5)+0,ED$72&gt;=INDEX('Static Data'!$E$3:$X$21,$BW93,6)+0,ED$73&gt;=INDEX('Static Data'!$E$3:$X$21,$BW93,7)+0,ED$74&gt;=INDEX('Static Data'!$E$3:$X$21,$BW93,8)+0,ED$75&gt;=INDEX('Static Data'!$E$3:$X$21,$BW93,9)+0,ED$76&gt;=INDEX('Static Data'!$E$3:$X$21,$BW93,10)+0,ED$77&gt;=INDEX('Static Data'!$E$3:$X$21,$BW93,11)+0,ED$78&gt;=INDEX('Static Data'!$E$3:$X$21,$BW93,12)+0,ED$79&gt;=INDEX('Static Data'!$E$3:$X$21,$BW93,13)+0,ED$80&gt;=INDEX('Static Data'!$E$3:$X$21,$BW93,14)+0,ED$81&gt;=INDEX('Static Data'!$E$3:$X$21,$BW93,15)+0,ED$82&gt;=INDEX('Static Data'!$E$3:$X$21,$BW93,16)+0,ED$83&gt;=INDEX('Static Data'!$E$3:$X$21,$BW93,17)+0,ED$84&gt;=INDEX('Static Data'!$E$3:$X$21,$BW93,18)+0,ED$85&gt;=INDEX('Static Data'!$E$3:$X$21,$BW93,19)+0,ED$86&gt;=INDEX('Static Data'!$E$3:$X$21,$BW93,20)+0)</f>
        <v>0</v>
      </c>
      <c r="EE93" t="b">
        <f ca="1">AND($BV93,EE$67&gt;=INDEX('Static Data'!$E$3:$X$21,$BW93,1)+0,EE$68&gt;=INDEX('Static Data'!$E$3:$X$21,$BW93,2)+0,EE$69&gt;=INDEX('Static Data'!$E$3:$X$21,$BW93,3)+0,EE$70&gt;=INDEX('Static Data'!$E$3:$X$21,$BW93,4)+0,EE$71&gt;=INDEX('Static Data'!$E$3:$X$21,$BW93,5)+0,EE$72&gt;=INDEX('Static Data'!$E$3:$X$21,$BW93,6)+0,EE$73&gt;=INDEX('Static Data'!$E$3:$X$21,$BW93,7)+0,EE$74&gt;=INDEX('Static Data'!$E$3:$X$21,$BW93,8)+0,EE$75&gt;=INDEX('Static Data'!$E$3:$X$21,$BW93,9)+0,EE$76&gt;=INDEX('Static Data'!$E$3:$X$21,$BW93,10)+0,EE$77&gt;=INDEX('Static Data'!$E$3:$X$21,$BW93,11)+0,EE$78&gt;=INDEX('Static Data'!$E$3:$X$21,$BW93,12)+0,EE$79&gt;=INDEX('Static Data'!$E$3:$X$21,$BW93,13)+0,EE$80&gt;=INDEX('Static Data'!$E$3:$X$21,$BW93,14)+0,EE$81&gt;=INDEX('Static Data'!$E$3:$X$21,$BW93,15)+0,EE$82&gt;=INDEX('Static Data'!$E$3:$X$21,$BW93,16)+0,EE$83&gt;=INDEX('Static Data'!$E$3:$X$21,$BW93,17)+0,EE$84&gt;=INDEX('Static Data'!$E$3:$X$21,$BW93,18)+0,EE$85&gt;=INDEX('Static Data'!$E$3:$X$21,$BW93,19)+0,EE$86&gt;=INDEX('Static Data'!$E$3:$X$21,$BW93,20)+0)</f>
        <v>0</v>
      </c>
      <c r="EF93" t="b">
        <f ca="1">AND($BV93,EF$67&gt;=INDEX('Static Data'!$E$3:$X$21,$BW93,1)+0,EF$68&gt;=INDEX('Static Data'!$E$3:$X$21,$BW93,2)+0,EF$69&gt;=INDEX('Static Data'!$E$3:$X$21,$BW93,3)+0,EF$70&gt;=INDEX('Static Data'!$E$3:$X$21,$BW93,4)+0,EF$71&gt;=INDEX('Static Data'!$E$3:$X$21,$BW93,5)+0,EF$72&gt;=INDEX('Static Data'!$E$3:$X$21,$BW93,6)+0,EF$73&gt;=INDEX('Static Data'!$E$3:$X$21,$BW93,7)+0,EF$74&gt;=INDEX('Static Data'!$E$3:$X$21,$BW93,8)+0,EF$75&gt;=INDEX('Static Data'!$E$3:$X$21,$BW93,9)+0,EF$76&gt;=INDEX('Static Data'!$E$3:$X$21,$BW93,10)+0,EF$77&gt;=INDEX('Static Data'!$E$3:$X$21,$BW93,11)+0,EF$78&gt;=INDEX('Static Data'!$E$3:$X$21,$BW93,12)+0,EF$79&gt;=INDEX('Static Data'!$E$3:$X$21,$BW93,13)+0,EF$80&gt;=INDEX('Static Data'!$E$3:$X$21,$BW93,14)+0,EF$81&gt;=INDEX('Static Data'!$E$3:$X$21,$BW93,15)+0,EF$82&gt;=INDEX('Static Data'!$E$3:$X$21,$BW93,16)+0,EF$83&gt;=INDEX('Static Data'!$E$3:$X$21,$BW93,17)+0,EF$84&gt;=INDEX('Static Data'!$E$3:$X$21,$BW93,18)+0,EF$85&gt;=INDEX('Static Data'!$E$3:$X$21,$BW93,19)+0,EF$86&gt;=INDEX('Static Data'!$E$3:$X$21,$BW93,20)+0)</f>
        <v>0</v>
      </c>
      <c r="EG93" t="b">
        <f ca="1">AND($BV93,EG$67&gt;=INDEX('Static Data'!$E$3:$X$21,$BW93,1)+0,EG$68&gt;=INDEX('Static Data'!$E$3:$X$21,$BW93,2)+0,EG$69&gt;=INDEX('Static Data'!$E$3:$X$21,$BW93,3)+0,EG$70&gt;=INDEX('Static Data'!$E$3:$X$21,$BW93,4)+0,EG$71&gt;=INDEX('Static Data'!$E$3:$X$21,$BW93,5)+0,EG$72&gt;=INDEX('Static Data'!$E$3:$X$21,$BW93,6)+0,EG$73&gt;=INDEX('Static Data'!$E$3:$X$21,$BW93,7)+0,EG$74&gt;=INDEX('Static Data'!$E$3:$X$21,$BW93,8)+0,EG$75&gt;=INDEX('Static Data'!$E$3:$X$21,$BW93,9)+0,EG$76&gt;=INDEX('Static Data'!$E$3:$X$21,$BW93,10)+0,EG$77&gt;=INDEX('Static Data'!$E$3:$X$21,$BW93,11)+0,EG$78&gt;=INDEX('Static Data'!$E$3:$X$21,$BW93,12)+0,EG$79&gt;=INDEX('Static Data'!$E$3:$X$21,$BW93,13)+0,EG$80&gt;=INDEX('Static Data'!$E$3:$X$21,$BW93,14)+0,EG$81&gt;=INDEX('Static Data'!$E$3:$X$21,$BW93,15)+0,EG$82&gt;=INDEX('Static Data'!$E$3:$X$21,$BW93,16)+0,EG$83&gt;=INDEX('Static Data'!$E$3:$X$21,$BW93,17)+0,EG$84&gt;=INDEX('Static Data'!$E$3:$X$21,$BW93,18)+0,EG$85&gt;=INDEX('Static Data'!$E$3:$X$21,$BW93,19)+0,EG$86&gt;=INDEX('Static Data'!$E$3:$X$21,$BW93,20)+0)</f>
        <v>0</v>
      </c>
      <c r="EH93" t="b">
        <f ca="1">AND($BV93,EH$67&gt;=INDEX('Static Data'!$E$3:$X$21,$BW93,1)+0,EH$68&gt;=INDEX('Static Data'!$E$3:$X$21,$BW93,2)+0,EH$69&gt;=INDEX('Static Data'!$E$3:$X$21,$BW93,3)+0,EH$70&gt;=INDEX('Static Data'!$E$3:$X$21,$BW93,4)+0,EH$71&gt;=INDEX('Static Data'!$E$3:$X$21,$BW93,5)+0,EH$72&gt;=INDEX('Static Data'!$E$3:$X$21,$BW93,6)+0,EH$73&gt;=INDEX('Static Data'!$E$3:$X$21,$BW93,7)+0,EH$74&gt;=INDEX('Static Data'!$E$3:$X$21,$BW93,8)+0,EH$75&gt;=INDEX('Static Data'!$E$3:$X$21,$BW93,9)+0,EH$76&gt;=INDEX('Static Data'!$E$3:$X$21,$BW93,10)+0,EH$77&gt;=INDEX('Static Data'!$E$3:$X$21,$BW93,11)+0,EH$78&gt;=INDEX('Static Data'!$E$3:$X$21,$BW93,12)+0,EH$79&gt;=INDEX('Static Data'!$E$3:$X$21,$BW93,13)+0,EH$80&gt;=INDEX('Static Data'!$E$3:$X$21,$BW93,14)+0,EH$81&gt;=INDEX('Static Data'!$E$3:$X$21,$BW93,15)+0,EH$82&gt;=INDEX('Static Data'!$E$3:$X$21,$BW93,16)+0,EH$83&gt;=INDEX('Static Data'!$E$3:$X$21,$BW93,17)+0,EH$84&gt;=INDEX('Static Data'!$E$3:$X$21,$BW93,18)+0,EH$85&gt;=INDEX('Static Data'!$E$3:$X$21,$BW93,19)+0,EH$86&gt;=INDEX('Static Data'!$E$3:$X$21,$BW93,20)+0)</f>
        <v>0</v>
      </c>
      <c r="EI93" t="b">
        <f ca="1">AND($BV93,EI$67&gt;=INDEX('Static Data'!$E$3:$X$21,$BW93,1)+0,EI$68&gt;=INDEX('Static Data'!$E$3:$X$21,$BW93,2)+0,EI$69&gt;=INDEX('Static Data'!$E$3:$X$21,$BW93,3)+0,EI$70&gt;=INDEX('Static Data'!$E$3:$X$21,$BW93,4)+0,EI$71&gt;=INDEX('Static Data'!$E$3:$X$21,$BW93,5)+0,EI$72&gt;=INDEX('Static Data'!$E$3:$X$21,$BW93,6)+0,EI$73&gt;=INDEX('Static Data'!$E$3:$X$21,$BW93,7)+0,EI$74&gt;=INDEX('Static Data'!$E$3:$X$21,$BW93,8)+0,EI$75&gt;=INDEX('Static Data'!$E$3:$X$21,$BW93,9)+0,EI$76&gt;=INDEX('Static Data'!$E$3:$X$21,$BW93,10)+0,EI$77&gt;=INDEX('Static Data'!$E$3:$X$21,$BW93,11)+0,EI$78&gt;=INDEX('Static Data'!$E$3:$X$21,$BW93,12)+0,EI$79&gt;=INDEX('Static Data'!$E$3:$X$21,$BW93,13)+0,EI$80&gt;=INDEX('Static Data'!$E$3:$X$21,$BW93,14)+0,EI$81&gt;=INDEX('Static Data'!$E$3:$X$21,$BW93,15)+0,EI$82&gt;=INDEX('Static Data'!$E$3:$X$21,$BW93,16)+0,EI$83&gt;=INDEX('Static Data'!$E$3:$X$21,$BW93,17)+0,EI$84&gt;=INDEX('Static Data'!$E$3:$X$21,$BW93,18)+0,EI$85&gt;=INDEX('Static Data'!$E$3:$X$21,$BW93,19)+0,EI$86&gt;=INDEX('Static Data'!$E$3:$X$21,$BW93,20)+0)</f>
        <v>0</v>
      </c>
      <c r="EJ93" t="b">
        <f ca="1">AND($BV93,EJ$67&gt;=INDEX('Static Data'!$E$3:$X$21,$BW93,1)+0,EJ$68&gt;=INDEX('Static Data'!$E$3:$X$21,$BW93,2)+0,EJ$69&gt;=INDEX('Static Data'!$E$3:$X$21,$BW93,3)+0,EJ$70&gt;=INDEX('Static Data'!$E$3:$X$21,$BW93,4)+0,EJ$71&gt;=INDEX('Static Data'!$E$3:$X$21,$BW93,5)+0,EJ$72&gt;=INDEX('Static Data'!$E$3:$X$21,$BW93,6)+0,EJ$73&gt;=INDEX('Static Data'!$E$3:$X$21,$BW93,7)+0,EJ$74&gt;=INDEX('Static Data'!$E$3:$X$21,$BW93,8)+0,EJ$75&gt;=INDEX('Static Data'!$E$3:$X$21,$BW93,9)+0,EJ$76&gt;=INDEX('Static Data'!$E$3:$X$21,$BW93,10)+0,EJ$77&gt;=INDEX('Static Data'!$E$3:$X$21,$BW93,11)+0,EJ$78&gt;=INDEX('Static Data'!$E$3:$X$21,$BW93,12)+0,EJ$79&gt;=INDEX('Static Data'!$E$3:$X$21,$BW93,13)+0,EJ$80&gt;=INDEX('Static Data'!$E$3:$X$21,$BW93,14)+0,EJ$81&gt;=INDEX('Static Data'!$E$3:$X$21,$BW93,15)+0,EJ$82&gt;=INDEX('Static Data'!$E$3:$X$21,$BW93,16)+0,EJ$83&gt;=INDEX('Static Data'!$E$3:$X$21,$BW93,17)+0,EJ$84&gt;=INDEX('Static Data'!$E$3:$X$21,$BW93,18)+0,EJ$85&gt;=INDEX('Static Data'!$E$3:$X$21,$BW93,19)+0,EJ$86&gt;=INDEX('Static Data'!$E$3:$X$21,$BW93,20)+0)</f>
        <v>0</v>
      </c>
      <c r="EK93" t="b">
        <f ca="1">AND($BV93,EK$67&gt;=INDEX('Static Data'!$E$3:$X$21,$BW93,1)+0,EK$68&gt;=INDEX('Static Data'!$E$3:$X$21,$BW93,2)+0,EK$69&gt;=INDEX('Static Data'!$E$3:$X$21,$BW93,3)+0,EK$70&gt;=INDEX('Static Data'!$E$3:$X$21,$BW93,4)+0,EK$71&gt;=INDEX('Static Data'!$E$3:$X$21,$BW93,5)+0,EK$72&gt;=INDEX('Static Data'!$E$3:$X$21,$BW93,6)+0,EK$73&gt;=INDEX('Static Data'!$E$3:$X$21,$BW93,7)+0,EK$74&gt;=INDEX('Static Data'!$E$3:$X$21,$BW93,8)+0,EK$75&gt;=INDEX('Static Data'!$E$3:$X$21,$BW93,9)+0,EK$76&gt;=INDEX('Static Data'!$E$3:$X$21,$BW93,10)+0,EK$77&gt;=INDEX('Static Data'!$E$3:$X$21,$BW93,11)+0,EK$78&gt;=INDEX('Static Data'!$E$3:$X$21,$BW93,12)+0,EK$79&gt;=INDEX('Static Data'!$E$3:$X$21,$BW93,13)+0,EK$80&gt;=INDEX('Static Data'!$E$3:$X$21,$BW93,14)+0,EK$81&gt;=INDEX('Static Data'!$E$3:$X$21,$BW93,15)+0,EK$82&gt;=INDEX('Static Data'!$E$3:$X$21,$BW93,16)+0,EK$83&gt;=INDEX('Static Data'!$E$3:$X$21,$BW93,17)+0,EK$84&gt;=INDEX('Static Data'!$E$3:$X$21,$BW93,18)+0,EK$85&gt;=INDEX('Static Data'!$E$3:$X$21,$BW93,19)+0,EK$86&gt;=INDEX('Static Data'!$E$3:$X$21,$BW93,20)+0)</f>
        <v>0</v>
      </c>
      <c r="EL93" t="b">
        <f ca="1">AND($BV93,EL$67&gt;=INDEX('Static Data'!$E$3:$X$21,$BW93,1)+0,EL$68&gt;=INDEX('Static Data'!$E$3:$X$21,$BW93,2)+0,EL$69&gt;=INDEX('Static Data'!$E$3:$X$21,$BW93,3)+0,EL$70&gt;=INDEX('Static Data'!$E$3:$X$21,$BW93,4)+0,EL$71&gt;=INDEX('Static Data'!$E$3:$X$21,$BW93,5)+0,EL$72&gt;=INDEX('Static Data'!$E$3:$X$21,$BW93,6)+0,EL$73&gt;=INDEX('Static Data'!$E$3:$X$21,$BW93,7)+0,EL$74&gt;=INDEX('Static Data'!$E$3:$X$21,$BW93,8)+0,EL$75&gt;=INDEX('Static Data'!$E$3:$X$21,$BW93,9)+0,EL$76&gt;=INDEX('Static Data'!$E$3:$X$21,$BW93,10)+0,EL$77&gt;=INDEX('Static Data'!$E$3:$X$21,$BW93,11)+0,EL$78&gt;=INDEX('Static Data'!$E$3:$X$21,$BW93,12)+0,EL$79&gt;=INDEX('Static Data'!$E$3:$X$21,$BW93,13)+0,EL$80&gt;=INDEX('Static Data'!$E$3:$X$21,$BW93,14)+0,EL$81&gt;=INDEX('Static Data'!$E$3:$X$21,$BW93,15)+0,EL$82&gt;=INDEX('Static Data'!$E$3:$X$21,$BW93,16)+0,EL$83&gt;=INDEX('Static Data'!$E$3:$X$21,$BW93,17)+0,EL$84&gt;=INDEX('Static Data'!$E$3:$X$21,$BW93,18)+0,EL$85&gt;=INDEX('Static Data'!$E$3:$X$21,$BW93,19)+0,EL$86&gt;=INDEX('Static Data'!$E$3:$X$21,$BW93,20)+0)</f>
        <v>0</v>
      </c>
      <c r="EM93" t="b">
        <f ca="1">AND($BV93,EM$67&gt;=INDEX('Static Data'!$E$3:$X$21,$BW93,1)+0,EM$68&gt;=INDEX('Static Data'!$E$3:$X$21,$BW93,2)+0,EM$69&gt;=INDEX('Static Data'!$E$3:$X$21,$BW93,3)+0,EM$70&gt;=INDEX('Static Data'!$E$3:$X$21,$BW93,4)+0,EM$71&gt;=INDEX('Static Data'!$E$3:$X$21,$BW93,5)+0,EM$72&gt;=INDEX('Static Data'!$E$3:$X$21,$BW93,6)+0,EM$73&gt;=INDEX('Static Data'!$E$3:$X$21,$BW93,7)+0,EM$74&gt;=INDEX('Static Data'!$E$3:$X$21,$BW93,8)+0,EM$75&gt;=INDEX('Static Data'!$E$3:$X$21,$BW93,9)+0,EM$76&gt;=INDEX('Static Data'!$E$3:$X$21,$BW93,10)+0,EM$77&gt;=INDEX('Static Data'!$E$3:$X$21,$BW93,11)+0,EM$78&gt;=INDEX('Static Data'!$E$3:$X$21,$BW93,12)+0,EM$79&gt;=INDEX('Static Data'!$E$3:$X$21,$BW93,13)+0,EM$80&gt;=INDEX('Static Data'!$E$3:$X$21,$BW93,14)+0,EM$81&gt;=INDEX('Static Data'!$E$3:$X$21,$BW93,15)+0,EM$82&gt;=INDEX('Static Data'!$E$3:$X$21,$BW93,16)+0,EM$83&gt;=INDEX('Static Data'!$E$3:$X$21,$BW93,17)+0,EM$84&gt;=INDEX('Static Data'!$E$3:$X$21,$BW93,18)+0,EM$85&gt;=INDEX('Static Data'!$E$3:$X$21,$BW93,19)+0,EM$86&gt;=INDEX('Static Data'!$E$3:$X$21,$BW93,20)+0)</f>
        <v>0</v>
      </c>
      <c r="EN93" t="b">
        <f ca="1">AND($BV93,EN$67&gt;=INDEX('Static Data'!$E$3:$X$21,$BW93,1)+0,EN$68&gt;=INDEX('Static Data'!$E$3:$X$21,$BW93,2)+0,EN$69&gt;=INDEX('Static Data'!$E$3:$X$21,$BW93,3)+0,EN$70&gt;=INDEX('Static Data'!$E$3:$X$21,$BW93,4)+0,EN$71&gt;=INDEX('Static Data'!$E$3:$X$21,$BW93,5)+0,EN$72&gt;=INDEX('Static Data'!$E$3:$X$21,$BW93,6)+0,EN$73&gt;=INDEX('Static Data'!$E$3:$X$21,$BW93,7)+0,EN$74&gt;=INDEX('Static Data'!$E$3:$X$21,$BW93,8)+0,EN$75&gt;=INDEX('Static Data'!$E$3:$X$21,$BW93,9)+0,EN$76&gt;=INDEX('Static Data'!$E$3:$X$21,$BW93,10)+0,EN$77&gt;=INDEX('Static Data'!$E$3:$X$21,$BW93,11)+0,EN$78&gt;=INDEX('Static Data'!$E$3:$X$21,$BW93,12)+0,EN$79&gt;=INDEX('Static Data'!$E$3:$X$21,$BW93,13)+0,EN$80&gt;=INDEX('Static Data'!$E$3:$X$21,$BW93,14)+0,EN$81&gt;=INDEX('Static Data'!$E$3:$X$21,$BW93,15)+0,EN$82&gt;=INDEX('Static Data'!$E$3:$X$21,$BW93,16)+0,EN$83&gt;=INDEX('Static Data'!$E$3:$X$21,$BW93,17)+0,EN$84&gt;=INDEX('Static Data'!$E$3:$X$21,$BW93,18)+0,EN$85&gt;=INDEX('Static Data'!$E$3:$X$21,$BW93,19)+0,EN$86&gt;=INDEX('Static Data'!$E$3:$X$21,$BW93,20)+0)</f>
        <v>0</v>
      </c>
      <c r="EO93" t="b">
        <f ca="1">AND($BV93,EO$67&gt;=INDEX('Static Data'!$E$3:$X$21,$BW93,1)+0,EO$68&gt;=INDEX('Static Data'!$E$3:$X$21,$BW93,2)+0,EO$69&gt;=INDEX('Static Data'!$E$3:$X$21,$BW93,3)+0,EO$70&gt;=INDEX('Static Data'!$E$3:$X$21,$BW93,4)+0,EO$71&gt;=INDEX('Static Data'!$E$3:$X$21,$BW93,5)+0,EO$72&gt;=INDEX('Static Data'!$E$3:$X$21,$BW93,6)+0,EO$73&gt;=INDEX('Static Data'!$E$3:$X$21,$BW93,7)+0,EO$74&gt;=INDEX('Static Data'!$E$3:$X$21,$BW93,8)+0,EO$75&gt;=INDEX('Static Data'!$E$3:$X$21,$BW93,9)+0,EO$76&gt;=INDEX('Static Data'!$E$3:$X$21,$BW93,10)+0,EO$77&gt;=INDEX('Static Data'!$E$3:$X$21,$BW93,11)+0,EO$78&gt;=INDEX('Static Data'!$E$3:$X$21,$BW93,12)+0,EO$79&gt;=INDEX('Static Data'!$E$3:$X$21,$BW93,13)+0,EO$80&gt;=INDEX('Static Data'!$E$3:$X$21,$BW93,14)+0,EO$81&gt;=INDEX('Static Data'!$E$3:$X$21,$BW93,15)+0,EO$82&gt;=INDEX('Static Data'!$E$3:$X$21,$BW93,16)+0,EO$83&gt;=INDEX('Static Data'!$E$3:$X$21,$BW93,17)+0,EO$84&gt;=INDEX('Static Data'!$E$3:$X$21,$BW93,18)+0,EO$85&gt;=INDEX('Static Data'!$E$3:$X$21,$BW93,19)+0,EO$86&gt;=INDEX('Static Data'!$E$3:$X$21,$BW93,20)+0)</f>
        <v>0</v>
      </c>
      <c r="EP93" t="b">
        <f ca="1">AND($BV93,EP$67&gt;=INDEX('Static Data'!$E$3:$X$21,$BW93,1)+0,EP$68&gt;=INDEX('Static Data'!$E$3:$X$21,$BW93,2)+0,EP$69&gt;=INDEX('Static Data'!$E$3:$X$21,$BW93,3)+0,EP$70&gt;=INDEX('Static Data'!$E$3:$X$21,$BW93,4)+0,EP$71&gt;=INDEX('Static Data'!$E$3:$X$21,$BW93,5)+0,EP$72&gt;=INDEX('Static Data'!$E$3:$X$21,$BW93,6)+0,EP$73&gt;=INDEX('Static Data'!$E$3:$X$21,$BW93,7)+0,EP$74&gt;=INDEX('Static Data'!$E$3:$X$21,$BW93,8)+0,EP$75&gt;=INDEX('Static Data'!$E$3:$X$21,$BW93,9)+0,EP$76&gt;=INDEX('Static Data'!$E$3:$X$21,$BW93,10)+0,EP$77&gt;=INDEX('Static Data'!$E$3:$X$21,$BW93,11)+0,EP$78&gt;=INDEX('Static Data'!$E$3:$X$21,$BW93,12)+0,EP$79&gt;=INDEX('Static Data'!$E$3:$X$21,$BW93,13)+0,EP$80&gt;=INDEX('Static Data'!$E$3:$X$21,$BW93,14)+0,EP$81&gt;=INDEX('Static Data'!$E$3:$X$21,$BW93,15)+0,EP$82&gt;=INDEX('Static Data'!$E$3:$X$21,$BW93,16)+0,EP$83&gt;=INDEX('Static Data'!$E$3:$X$21,$BW93,17)+0,EP$84&gt;=INDEX('Static Data'!$E$3:$X$21,$BW93,18)+0,EP$85&gt;=INDEX('Static Data'!$E$3:$X$21,$BW93,19)+0,EP$86&gt;=INDEX('Static Data'!$E$3:$X$21,$BW93,20)+0)</f>
        <v>0</v>
      </c>
      <c r="EQ93" t="b">
        <f ca="1">AND($BV93,EQ$67&gt;=INDEX('Static Data'!$E$3:$X$21,$BW93,1)+0,EQ$68&gt;=INDEX('Static Data'!$E$3:$X$21,$BW93,2)+0,EQ$69&gt;=INDEX('Static Data'!$E$3:$X$21,$BW93,3)+0,EQ$70&gt;=INDEX('Static Data'!$E$3:$X$21,$BW93,4)+0,EQ$71&gt;=INDEX('Static Data'!$E$3:$X$21,$BW93,5)+0,EQ$72&gt;=INDEX('Static Data'!$E$3:$X$21,$BW93,6)+0,EQ$73&gt;=INDEX('Static Data'!$E$3:$X$21,$BW93,7)+0,EQ$74&gt;=INDEX('Static Data'!$E$3:$X$21,$BW93,8)+0,EQ$75&gt;=INDEX('Static Data'!$E$3:$X$21,$BW93,9)+0,EQ$76&gt;=INDEX('Static Data'!$E$3:$X$21,$BW93,10)+0,EQ$77&gt;=INDEX('Static Data'!$E$3:$X$21,$BW93,11)+0,EQ$78&gt;=INDEX('Static Data'!$E$3:$X$21,$BW93,12)+0,EQ$79&gt;=INDEX('Static Data'!$E$3:$X$21,$BW93,13)+0,EQ$80&gt;=INDEX('Static Data'!$E$3:$X$21,$BW93,14)+0,EQ$81&gt;=INDEX('Static Data'!$E$3:$X$21,$BW93,15)+0,EQ$82&gt;=INDEX('Static Data'!$E$3:$X$21,$BW93,16)+0,EQ$83&gt;=INDEX('Static Data'!$E$3:$X$21,$BW93,17)+0,EQ$84&gt;=INDEX('Static Data'!$E$3:$X$21,$BW93,18)+0,EQ$85&gt;=INDEX('Static Data'!$E$3:$X$21,$BW93,19)+0,EQ$86&gt;=INDEX('Static Data'!$E$3:$X$21,$BW93,20)+0)</f>
        <v>0</v>
      </c>
      <c r="ER93" t="b">
        <f ca="1">AND($BV93,ER$67&gt;=INDEX('Static Data'!$E$3:$X$21,$BW93,1)+0,ER$68&gt;=INDEX('Static Data'!$E$3:$X$21,$BW93,2)+0,ER$69&gt;=INDEX('Static Data'!$E$3:$X$21,$BW93,3)+0,ER$70&gt;=INDEX('Static Data'!$E$3:$X$21,$BW93,4)+0,ER$71&gt;=INDEX('Static Data'!$E$3:$X$21,$BW93,5)+0,ER$72&gt;=INDEX('Static Data'!$E$3:$X$21,$BW93,6)+0,ER$73&gt;=INDEX('Static Data'!$E$3:$X$21,$BW93,7)+0,ER$74&gt;=INDEX('Static Data'!$E$3:$X$21,$BW93,8)+0,ER$75&gt;=INDEX('Static Data'!$E$3:$X$21,$BW93,9)+0,ER$76&gt;=INDEX('Static Data'!$E$3:$X$21,$BW93,10)+0,ER$77&gt;=INDEX('Static Data'!$E$3:$X$21,$BW93,11)+0,ER$78&gt;=INDEX('Static Data'!$E$3:$X$21,$BW93,12)+0,ER$79&gt;=INDEX('Static Data'!$E$3:$X$21,$BW93,13)+0,ER$80&gt;=INDEX('Static Data'!$E$3:$X$21,$BW93,14)+0,ER$81&gt;=INDEX('Static Data'!$E$3:$X$21,$BW93,15)+0,ER$82&gt;=INDEX('Static Data'!$E$3:$X$21,$BW93,16)+0,ER$83&gt;=INDEX('Static Data'!$E$3:$X$21,$BW93,17)+0,ER$84&gt;=INDEX('Static Data'!$E$3:$X$21,$BW93,18)+0,ER$85&gt;=INDEX('Static Data'!$E$3:$X$21,$BW93,19)+0,ER$86&gt;=INDEX('Static Data'!$E$3:$X$21,$BW93,20)+0)</f>
        <v>0</v>
      </c>
      <c r="ES93" t="b">
        <f ca="1">AND($BV93,ES$67&gt;=INDEX('Static Data'!$E$3:$X$21,$BW93,1)+0,ES$68&gt;=INDEX('Static Data'!$E$3:$X$21,$BW93,2)+0,ES$69&gt;=INDEX('Static Data'!$E$3:$X$21,$BW93,3)+0,ES$70&gt;=INDEX('Static Data'!$E$3:$X$21,$BW93,4)+0,ES$71&gt;=INDEX('Static Data'!$E$3:$X$21,$BW93,5)+0,ES$72&gt;=INDEX('Static Data'!$E$3:$X$21,$BW93,6)+0,ES$73&gt;=INDEX('Static Data'!$E$3:$X$21,$BW93,7)+0,ES$74&gt;=INDEX('Static Data'!$E$3:$X$21,$BW93,8)+0,ES$75&gt;=INDEX('Static Data'!$E$3:$X$21,$BW93,9)+0,ES$76&gt;=INDEX('Static Data'!$E$3:$X$21,$BW93,10)+0,ES$77&gt;=INDEX('Static Data'!$E$3:$X$21,$BW93,11)+0,ES$78&gt;=INDEX('Static Data'!$E$3:$X$21,$BW93,12)+0,ES$79&gt;=INDEX('Static Data'!$E$3:$X$21,$BW93,13)+0,ES$80&gt;=INDEX('Static Data'!$E$3:$X$21,$BW93,14)+0,ES$81&gt;=INDEX('Static Data'!$E$3:$X$21,$BW93,15)+0,ES$82&gt;=INDEX('Static Data'!$E$3:$X$21,$BW93,16)+0,ES$83&gt;=INDEX('Static Data'!$E$3:$X$21,$BW93,17)+0,ES$84&gt;=INDEX('Static Data'!$E$3:$X$21,$BW93,18)+0,ES$85&gt;=INDEX('Static Data'!$E$3:$X$21,$BW93,19)+0,ES$86&gt;=INDEX('Static Data'!$E$3:$X$21,$BW93,20)+0)</f>
        <v>0</v>
      </c>
      <c r="ET93" t="b">
        <f ca="1">AND($BV93,ET$67&gt;=INDEX('Static Data'!$E$3:$X$21,$BW93,1)+0,ET$68&gt;=INDEX('Static Data'!$E$3:$X$21,$BW93,2)+0,ET$69&gt;=INDEX('Static Data'!$E$3:$X$21,$BW93,3)+0,ET$70&gt;=INDEX('Static Data'!$E$3:$X$21,$BW93,4)+0,ET$71&gt;=INDEX('Static Data'!$E$3:$X$21,$BW93,5)+0,ET$72&gt;=INDEX('Static Data'!$E$3:$X$21,$BW93,6)+0,ET$73&gt;=INDEX('Static Data'!$E$3:$X$21,$BW93,7)+0,ET$74&gt;=INDEX('Static Data'!$E$3:$X$21,$BW93,8)+0,ET$75&gt;=INDEX('Static Data'!$E$3:$X$21,$BW93,9)+0,ET$76&gt;=INDEX('Static Data'!$E$3:$X$21,$BW93,10)+0,ET$77&gt;=INDEX('Static Data'!$E$3:$X$21,$BW93,11)+0,ET$78&gt;=INDEX('Static Data'!$E$3:$X$21,$BW93,12)+0,ET$79&gt;=INDEX('Static Data'!$E$3:$X$21,$BW93,13)+0,ET$80&gt;=INDEX('Static Data'!$E$3:$X$21,$BW93,14)+0,ET$81&gt;=INDEX('Static Data'!$E$3:$X$21,$BW93,15)+0,ET$82&gt;=INDEX('Static Data'!$E$3:$X$21,$BW93,16)+0,ET$83&gt;=INDEX('Static Data'!$E$3:$X$21,$BW93,17)+0,ET$84&gt;=INDEX('Static Data'!$E$3:$X$21,$BW93,18)+0,ET$85&gt;=INDEX('Static Data'!$E$3:$X$21,$BW93,19)+0,ET$86&gt;=INDEX('Static Data'!$E$3:$X$21,$BW93,20)+0)</f>
        <v>0</v>
      </c>
      <c r="EU93" t="b">
        <f ca="1">AND($BV93,EU$67&gt;=INDEX('Static Data'!$E$3:$X$21,$BW93,1)+0,EU$68&gt;=INDEX('Static Data'!$E$3:$X$21,$BW93,2)+0,EU$69&gt;=INDEX('Static Data'!$E$3:$X$21,$BW93,3)+0,EU$70&gt;=INDEX('Static Data'!$E$3:$X$21,$BW93,4)+0,EU$71&gt;=INDEX('Static Data'!$E$3:$X$21,$BW93,5)+0,EU$72&gt;=INDEX('Static Data'!$E$3:$X$21,$BW93,6)+0,EU$73&gt;=INDEX('Static Data'!$E$3:$X$21,$BW93,7)+0,EU$74&gt;=INDEX('Static Data'!$E$3:$X$21,$BW93,8)+0,EU$75&gt;=INDEX('Static Data'!$E$3:$X$21,$BW93,9)+0,EU$76&gt;=INDEX('Static Data'!$E$3:$X$21,$BW93,10)+0,EU$77&gt;=INDEX('Static Data'!$E$3:$X$21,$BW93,11)+0,EU$78&gt;=INDEX('Static Data'!$E$3:$X$21,$BW93,12)+0,EU$79&gt;=INDEX('Static Data'!$E$3:$X$21,$BW93,13)+0,EU$80&gt;=INDEX('Static Data'!$E$3:$X$21,$BW93,14)+0,EU$81&gt;=INDEX('Static Data'!$E$3:$X$21,$BW93,15)+0,EU$82&gt;=INDEX('Static Data'!$E$3:$X$21,$BW93,16)+0,EU$83&gt;=INDEX('Static Data'!$E$3:$X$21,$BW93,17)+0,EU$84&gt;=INDEX('Static Data'!$E$3:$X$21,$BW93,18)+0,EU$85&gt;=INDEX('Static Data'!$E$3:$X$21,$BW93,19)+0,EU$86&gt;=INDEX('Static Data'!$E$3:$X$21,$BW93,20)+0)</f>
        <v>0</v>
      </c>
      <c r="EV93" t="b">
        <f ca="1">AND($BV93,EV$67&gt;=INDEX('Static Data'!$E$3:$X$21,$BW93,1)+0,EV$68&gt;=INDEX('Static Data'!$E$3:$X$21,$BW93,2)+0,EV$69&gt;=INDEX('Static Data'!$E$3:$X$21,$BW93,3)+0,EV$70&gt;=INDEX('Static Data'!$E$3:$X$21,$BW93,4)+0,EV$71&gt;=INDEX('Static Data'!$E$3:$X$21,$BW93,5)+0,EV$72&gt;=INDEX('Static Data'!$E$3:$X$21,$BW93,6)+0,EV$73&gt;=INDEX('Static Data'!$E$3:$X$21,$BW93,7)+0,EV$74&gt;=INDEX('Static Data'!$E$3:$X$21,$BW93,8)+0,EV$75&gt;=INDEX('Static Data'!$E$3:$X$21,$BW93,9)+0,EV$76&gt;=INDEX('Static Data'!$E$3:$X$21,$BW93,10)+0,EV$77&gt;=INDEX('Static Data'!$E$3:$X$21,$BW93,11)+0,EV$78&gt;=INDEX('Static Data'!$E$3:$X$21,$BW93,12)+0,EV$79&gt;=INDEX('Static Data'!$E$3:$X$21,$BW93,13)+0,EV$80&gt;=INDEX('Static Data'!$E$3:$X$21,$BW93,14)+0,EV$81&gt;=INDEX('Static Data'!$E$3:$X$21,$BW93,15)+0,EV$82&gt;=INDEX('Static Data'!$E$3:$X$21,$BW93,16)+0,EV$83&gt;=INDEX('Static Data'!$E$3:$X$21,$BW93,17)+0,EV$84&gt;=INDEX('Static Data'!$E$3:$X$21,$BW93,18)+0,EV$85&gt;=INDEX('Static Data'!$E$3:$X$21,$BW93,19)+0,EV$86&gt;=INDEX('Static Data'!$E$3:$X$21,$BW93,20)+0)</f>
        <v>0</v>
      </c>
      <c r="EW93" t="b">
        <f ca="1">AND($BV93,EW$67&gt;=INDEX('Static Data'!$E$3:$X$21,$BW93,1)+0,EW$68&gt;=INDEX('Static Data'!$E$3:$X$21,$BW93,2)+0,EW$69&gt;=INDEX('Static Data'!$E$3:$X$21,$BW93,3)+0,EW$70&gt;=INDEX('Static Data'!$E$3:$X$21,$BW93,4)+0,EW$71&gt;=INDEX('Static Data'!$E$3:$X$21,$BW93,5)+0,EW$72&gt;=INDEX('Static Data'!$E$3:$X$21,$BW93,6)+0,EW$73&gt;=INDEX('Static Data'!$E$3:$X$21,$BW93,7)+0,EW$74&gt;=INDEX('Static Data'!$E$3:$X$21,$BW93,8)+0,EW$75&gt;=INDEX('Static Data'!$E$3:$X$21,$BW93,9)+0,EW$76&gt;=INDEX('Static Data'!$E$3:$X$21,$BW93,10)+0,EW$77&gt;=INDEX('Static Data'!$E$3:$X$21,$BW93,11)+0,EW$78&gt;=INDEX('Static Data'!$E$3:$X$21,$BW93,12)+0,EW$79&gt;=INDEX('Static Data'!$E$3:$X$21,$BW93,13)+0,EW$80&gt;=INDEX('Static Data'!$E$3:$X$21,$BW93,14)+0,EW$81&gt;=INDEX('Static Data'!$E$3:$X$21,$BW93,15)+0,EW$82&gt;=INDEX('Static Data'!$E$3:$X$21,$BW93,16)+0,EW$83&gt;=INDEX('Static Data'!$E$3:$X$21,$BW93,17)+0,EW$84&gt;=INDEX('Static Data'!$E$3:$X$21,$BW93,18)+0,EW$85&gt;=INDEX('Static Data'!$E$3:$X$21,$BW93,19)+0,EW$86&gt;=INDEX('Static Data'!$E$3:$X$21,$BW93,20)+0)</f>
        <v>0</v>
      </c>
      <c r="EX93" t="b">
        <f ca="1">AND($BV93,EX$67&gt;=INDEX('Static Data'!$E$3:$X$21,$BW93,1)+0,EX$68&gt;=INDEX('Static Data'!$E$3:$X$21,$BW93,2)+0,EX$69&gt;=INDEX('Static Data'!$E$3:$X$21,$BW93,3)+0,EX$70&gt;=INDEX('Static Data'!$E$3:$X$21,$BW93,4)+0,EX$71&gt;=INDEX('Static Data'!$E$3:$X$21,$BW93,5)+0,EX$72&gt;=INDEX('Static Data'!$E$3:$X$21,$BW93,6)+0,EX$73&gt;=INDEX('Static Data'!$E$3:$X$21,$BW93,7)+0,EX$74&gt;=INDEX('Static Data'!$E$3:$X$21,$BW93,8)+0,EX$75&gt;=INDEX('Static Data'!$E$3:$X$21,$BW93,9)+0,EX$76&gt;=INDEX('Static Data'!$E$3:$X$21,$BW93,10)+0,EX$77&gt;=INDEX('Static Data'!$E$3:$X$21,$BW93,11)+0,EX$78&gt;=INDEX('Static Data'!$E$3:$X$21,$BW93,12)+0,EX$79&gt;=INDEX('Static Data'!$E$3:$X$21,$BW93,13)+0,EX$80&gt;=INDEX('Static Data'!$E$3:$X$21,$BW93,14)+0,EX$81&gt;=INDEX('Static Data'!$E$3:$X$21,$BW93,15)+0,EX$82&gt;=INDEX('Static Data'!$E$3:$X$21,$BW93,16)+0,EX$83&gt;=INDEX('Static Data'!$E$3:$X$21,$BW93,17)+0,EX$84&gt;=INDEX('Static Data'!$E$3:$X$21,$BW93,18)+0,EX$85&gt;=INDEX('Static Data'!$E$3:$X$21,$BW93,19)+0,EX$86&gt;=INDEX('Static Data'!$E$3:$X$21,$BW93,20)+0)</f>
        <v>0</v>
      </c>
      <c r="EY93" t="b">
        <f ca="1">AND($BV93,EY$67&gt;=INDEX('Static Data'!$E$3:$X$21,$BW93,1)+0,EY$68&gt;=INDEX('Static Data'!$E$3:$X$21,$BW93,2)+0,EY$69&gt;=INDEX('Static Data'!$E$3:$X$21,$BW93,3)+0,EY$70&gt;=INDEX('Static Data'!$E$3:$X$21,$BW93,4)+0,EY$71&gt;=INDEX('Static Data'!$E$3:$X$21,$BW93,5)+0,EY$72&gt;=INDEX('Static Data'!$E$3:$X$21,$BW93,6)+0,EY$73&gt;=INDEX('Static Data'!$E$3:$X$21,$BW93,7)+0,EY$74&gt;=INDEX('Static Data'!$E$3:$X$21,$BW93,8)+0,EY$75&gt;=INDEX('Static Data'!$E$3:$X$21,$BW93,9)+0,EY$76&gt;=INDEX('Static Data'!$E$3:$X$21,$BW93,10)+0,EY$77&gt;=INDEX('Static Data'!$E$3:$X$21,$BW93,11)+0,EY$78&gt;=INDEX('Static Data'!$E$3:$X$21,$BW93,12)+0,EY$79&gt;=INDEX('Static Data'!$E$3:$X$21,$BW93,13)+0,EY$80&gt;=INDEX('Static Data'!$E$3:$X$21,$BW93,14)+0,EY$81&gt;=INDEX('Static Data'!$E$3:$X$21,$BW93,15)+0,EY$82&gt;=INDEX('Static Data'!$E$3:$X$21,$BW93,16)+0,EY$83&gt;=INDEX('Static Data'!$E$3:$X$21,$BW93,17)+0,EY$84&gt;=INDEX('Static Data'!$E$3:$X$21,$BW93,18)+0,EY$85&gt;=INDEX('Static Data'!$E$3:$X$21,$BW93,19)+0,EY$86&gt;=INDEX('Static Data'!$E$3:$X$21,$BW93,20)+0)</f>
        <v>0</v>
      </c>
      <c r="EZ93" t="b">
        <f ca="1">AND($BV93,EZ$67&gt;=INDEX('Static Data'!$E$3:$X$21,$BW93,1)+0,EZ$68&gt;=INDEX('Static Data'!$E$3:$X$21,$BW93,2)+0,EZ$69&gt;=INDEX('Static Data'!$E$3:$X$21,$BW93,3)+0,EZ$70&gt;=INDEX('Static Data'!$E$3:$X$21,$BW93,4)+0,EZ$71&gt;=INDEX('Static Data'!$E$3:$X$21,$BW93,5)+0,EZ$72&gt;=INDEX('Static Data'!$E$3:$X$21,$BW93,6)+0,EZ$73&gt;=INDEX('Static Data'!$E$3:$X$21,$BW93,7)+0,EZ$74&gt;=INDEX('Static Data'!$E$3:$X$21,$BW93,8)+0,EZ$75&gt;=INDEX('Static Data'!$E$3:$X$21,$BW93,9)+0,EZ$76&gt;=INDEX('Static Data'!$E$3:$X$21,$BW93,10)+0,EZ$77&gt;=INDEX('Static Data'!$E$3:$X$21,$BW93,11)+0,EZ$78&gt;=INDEX('Static Data'!$E$3:$X$21,$BW93,12)+0,EZ$79&gt;=INDEX('Static Data'!$E$3:$X$21,$BW93,13)+0,EZ$80&gt;=INDEX('Static Data'!$E$3:$X$21,$BW93,14)+0,EZ$81&gt;=INDEX('Static Data'!$E$3:$X$21,$BW93,15)+0,EZ$82&gt;=INDEX('Static Data'!$E$3:$X$21,$BW93,16)+0,EZ$83&gt;=INDEX('Static Data'!$E$3:$X$21,$BW93,17)+0,EZ$84&gt;=INDEX('Static Data'!$E$3:$X$21,$BW93,18)+0,EZ$85&gt;=INDEX('Static Data'!$E$3:$X$21,$BW93,19)+0,EZ$86&gt;=INDEX('Static Data'!$E$3:$X$21,$BW93,20)+0)</f>
        <v>0</v>
      </c>
      <c r="FA93" t="b">
        <f ca="1">AND($BV93,FA$67&gt;=INDEX('Static Data'!$E$3:$X$21,$BW93,1)+0,FA$68&gt;=INDEX('Static Data'!$E$3:$X$21,$BW93,2)+0,FA$69&gt;=INDEX('Static Data'!$E$3:$X$21,$BW93,3)+0,FA$70&gt;=INDEX('Static Data'!$E$3:$X$21,$BW93,4)+0,FA$71&gt;=INDEX('Static Data'!$E$3:$X$21,$BW93,5)+0,FA$72&gt;=INDEX('Static Data'!$E$3:$X$21,$BW93,6)+0,FA$73&gt;=INDEX('Static Data'!$E$3:$X$21,$BW93,7)+0,FA$74&gt;=INDEX('Static Data'!$E$3:$X$21,$BW93,8)+0,FA$75&gt;=INDEX('Static Data'!$E$3:$X$21,$BW93,9)+0,FA$76&gt;=INDEX('Static Data'!$E$3:$X$21,$BW93,10)+0,FA$77&gt;=INDEX('Static Data'!$E$3:$X$21,$BW93,11)+0,FA$78&gt;=INDEX('Static Data'!$E$3:$X$21,$BW93,12)+0,FA$79&gt;=INDEX('Static Data'!$E$3:$X$21,$BW93,13)+0,FA$80&gt;=INDEX('Static Data'!$E$3:$X$21,$BW93,14)+0,FA$81&gt;=INDEX('Static Data'!$E$3:$X$21,$BW93,15)+0,FA$82&gt;=INDEX('Static Data'!$E$3:$X$21,$BW93,16)+0,FA$83&gt;=INDEX('Static Data'!$E$3:$X$21,$BW93,17)+0,FA$84&gt;=INDEX('Static Data'!$E$3:$X$21,$BW93,18)+0,FA$85&gt;=INDEX('Static Data'!$E$3:$X$21,$BW93,19)+0,FA$86&gt;=INDEX('Static Data'!$E$3:$X$21,$BW93,20)+0)</f>
        <v>0</v>
      </c>
      <c r="FB93" t="b">
        <f ca="1">AND($BV93,FB$67&gt;=INDEX('Static Data'!$E$3:$X$21,$BW93,1)+0,FB$68&gt;=INDEX('Static Data'!$E$3:$X$21,$BW93,2)+0,FB$69&gt;=INDEX('Static Data'!$E$3:$X$21,$BW93,3)+0,FB$70&gt;=INDEX('Static Data'!$E$3:$X$21,$BW93,4)+0,FB$71&gt;=INDEX('Static Data'!$E$3:$X$21,$BW93,5)+0,FB$72&gt;=INDEX('Static Data'!$E$3:$X$21,$BW93,6)+0,FB$73&gt;=INDEX('Static Data'!$E$3:$X$21,$BW93,7)+0,FB$74&gt;=INDEX('Static Data'!$E$3:$X$21,$BW93,8)+0,FB$75&gt;=INDEX('Static Data'!$E$3:$X$21,$BW93,9)+0,FB$76&gt;=INDEX('Static Data'!$E$3:$X$21,$BW93,10)+0,FB$77&gt;=INDEX('Static Data'!$E$3:$X$21,$BW93,11)+0,FB$78&gt;=INDEX('Static Data'!$E$3:$X$21,$BW93,12)+0,FB$79&gt;=INDEX('Static Data'!$E$3:$X$21,$BW93,13)+0,FB$80&gt;=INDEX('Static Data'!$E$3:$X$21,$BW93,14)+0,FB$81&gt;=INDEX('Static Data'!$E$3:$X$21,$BW93,15)+0,FB$82&gt;=INDEX('Static Data'!$E$3:$X$21,$BW93,16)+0,FB$83&gt;=INDEX('Static Data'!$E$3:$X$21,$BW93,17)+0,FB$84&gt;=INDEX('Static Data'!$E$3:$X$21,$BW93,18)+0,FB$85&gt;=INDEX('Static Data'!$E$3:$X$21,$BW93,19)+0,FB$86&gt;=INDEX('Static Data'!$E$3:$X$21,$BW93,20)+0)</f>
        <v>0</v>
      </c>
      <c r="FC93" t="b">
        <f ca="1">AND($BV93,FC$67&gt;=INDEX('Static Data'!$E$3:$X$21,$BW93,1)+0,FC$68&gt;=INDEX('Static Data'!$E$3:$X$21,$BW93,2)+0,FC$69&gt;=INDEX('Static Data'!$E$3:$X$21,$BW93,3)+0,FC$70&gt;=INDEX('Static Data'!$E$3:$X$21,$BW93,4)+0,FC$71&gt;=INDEX('Static Data'!$E$3:$X$21,$BW93,5)+0,FC$72&gt;=INDEX('Static Data'!$E$3:$X$21,$BW93,6)+0,FC$73&gt;=INDEX('Static Data'!$E$3:$X$21,$BW93,7)+0,FC$74&gt;=INDEX('Static Data'!$E$3:$X$21,$BW93,8)+0,FC$75&gt;=INDEX('Static Data'!$E$3:$X$21,$BW93,9)+0,FC$76&gt;=INDEX('Static Data'!$E$3:$X$21,$BW93,10)+0,FC$77&gt;=INDEX('Static Data'!$E$3:$X$21,$BW93,11)+0,FC$78&gt;=INDEX('Static Data'!$E$3:$X$21,$BW93,12)+0,FC$79&gt;=INDEX('Static Data'!$E$3:$X$21,$BW93,13)+0,FC$80&gt;=INDEX('Static Data'!$E$3:$X$21,$BW93,14)+0,FC$81&gt;=INDEX('Static Data'!$E$3:$X$21,$BW93,15)+0,FC$82&gt;=INDEX('Static Data'!$E$3:$X$21,$BW93,16)+0,FC$83&gt;=INDEX('Static Data'!$E$3:$X$21,$BW93,17)+0,FC$84&gt;=INDEX('Static Data'!$E$3:$X$21,$BW93,18)+0,FC$85&gt;=INDEX('Static Data'!$E$3:$X$21,$BW93,19)+0,FC$86&gt;=INDEX('Static Data'!$E$3:$X$21,$BW93,20)+0)</f>
        <v>0</v>
      </c>
      <c r="FD93" t="b">
        <f ca="1">AND($BV93,FD$67&gt;=INDEX('Static Data'!$E$3:$X$21,$BW93,1)+0,FD$68&gt;=INDEX('Static Data'!$E$3:$X$21,$BW93,2)+0,FD$69&gt;=INDEX('Static Data'!$E$3:$X$21,$BW93,3)+0,FD$70&gt;=INDEX('Static Data'!$E$3:$X$21,$BW93,4)+0,FD$71&gt;=INDEX('Static Data'!$E$3:$X$21,$BW93,5)+0,FD$72&gt;=INDEX('Static Data'!$E$3:$X$21,$BW93,6)+0,FD$73&gt;=INDEX('Static Data'!$E$3:$X$21,$BW93,7)+0,FD$74&gt;=INDEX('Static Data'!$E$3:$X$21,$BW93,8)+0,FD$75&gt;=INDEX('Static Data'!$E$3:$X$21,$BW93,9)+0,FD$76&gt;=INDEX('Static Data'!$E$3:$X$21,$BW93,10)+0,FD$77&gt;=INDEX('Static Data'!$E$3:$X$21,$BW93,11)+0,FD$78&gt;=INDEX('Static Data'!$E$3:$X$21,$BW93,12)+0,FD$79&gt;=INDEX('Static Data'!$E$3:$X$21,$BW93,13)+0,FD$80&gt;=INDEX('Static Data'!$E$3:$X$21,$BW93,14)+0,FD$81&gt;=INDEX('Static Data'!$E$3:$X$21,$BW93,15)+0,FD$82&gt;=INDEX('Static Data'!$E$3:$X$21,$BW93,16)+0,FD$83&gt;=INDEX('Static Data'!$E$3:$X$21,$BW93,17)+0,FD$84&gt;=INDEX('Static Data'!$E$3:$X$21,$BW93,18)+0,FD$85&gt;=INDEX('Static Data'!$E$3:$X$21,$BW93,19)+0,FD$86&gt;=INDEX('Static Data'!$E$3:$X$21,$BW93,20)+0)</f>
        <v>0</v>
      </c>
      <c r="FE93" t="b">
        <f ca="1">AND($BV93,FE$67&gt;=INDEX('Static Data'!$E$3:$X$21,$BW93,1)+0,FE$68&gt;=INDEX('Static Data'!$E$3:$X$21,$BW93,2)+0,FE$69&gt;=INDEX('Static Data'!$E$3:$X$21,$BW93,3)+0,FE$70&gt;=INDEX('Static Data'!$E$3:$X$21,$BW93,4)+0,FE$71&gt;=INDEX('Static Data'!$E$3:$X$21,$BW93,5)+0,FE$72&gt;=INDEX('Static Data'!$E$3:$X$21,$BW93,6)+0,FE$73&gt;=INDEX('Static Data'!$E$3:$X$21,$BW93,7)+0,FE$74&gt;=INDEX('Static Data'!$E$3:$X$21,$BW93,8)+0,FE$75&gt;=INDEX('Static Data'!$E$3:$X$21,$BW93,9)+0,FE$76&gt;=INDEX('Static Data'!$E$3:$X$21,$BW93,10)+0,FE$77&gt;=INDEX('Static Data'!$E$3:$X$21,$BW93,11)+0,FE$78&gt;=INDEX('Static Data'!$E$3:$X$21,$BW93,12)+0,FE$79&gt;=INDEX('Static Data'!$E$3:$X$21,$BW93,13)+0,FE$80&gt;=INDEX('Static Data'!$E$3:$X$21,$BW93,14)+0,FE$81&gt;=INDEX('Static Data'!$E$3:$X$21,$BW93,15)+0,FE$82&gt;=INDEX('Static Data'!$E$3:$X$21,$BW93,16)+0,FE$83&gt;=INDEX('Static Data'!$E$3:$X$21,$BW93,17)+0,FE$84&gt;=INDEX('Static Data'!$E$3:$X$21,$BW93,18)+0,FE$85&gt;=INDEX('Static Data'!$E$3:$X$21,$BW93,19)+0,FE$86&gt;=INDEX('Static Data'!$E$3:$X$21,$BW93,20)+0)</f>
        <v>0</v>
      </c>
      <c r="FF93" t="b">
        <f ca="1">AND($BV93,FF$67&gt;=INDEX('Static Data'!$E$3:$X$21,$BW93,1)+0,FF$68&gt;=INDEX('Static Data'!$E$3:$X$21,$BW93,2)+0,FF$69&gt;=INDEX('Static Data'!$E$3:$X$21,$BW93,3)+0,FF$70&gt;=INDEX('Static Data'!$E$3:$X$21,$BW93,4)+0,FF$71&gt;=INDEX('Static Data'!$E$3:$X$21,$BW93,5)+0,FF$72&gt;=INDEX('Static Data'!$E$3:$X$21,$BW93,6)+0,FF$73&gt;=INDEX('Static Data'!$E$3:$X$21,$BW93,7)+0,FF$74&gt;=INDEX('Static Data'!$E$3:$X$21,$BW93,8)+0,FF$75&gt;=INDEX('Static Data'!$E$3:$X$21,$BW93,9)+0,FF$76&gt;=INDEX('Static Data'!$E$3:$X$21,$BW93,10)+0,FF$77&gt;=INDEX('Static Data'!$E$3:$X$21,$BW93,11)+0,FF$78&gt;=INDEX('Static Data'!$E$3:$X$21,$BW93,12)+0,FF$79&gt;=INDEX('Static Data'!$E$3:$X$21,$BW93,13)+0,FF$80&gt;=INDEX('Static Data'!$E$3:$X$21,$BW93,14)+0,FF$81&gt;=INDEX('Static Data'!$E$3:$X$21,$BW93,15)+0,FF$82&gt;=INDEX('Static Data'!$E$3:$X$21,$BW93,16)+0,FF$83&gt;=INDEX('Static Data'!$E$3:$X$21,$BW93,17)+0,FF$84&gt;=INDEX('Static Data'!$E$3:$X$21,$BW93,18)+0,FF$85&gt;=INDEX('Static Data'!$E$3:$X$21,$BW93,19)+0,FF$86&gt;=INDEX('Static Data'!$E$3:$X$21,$BW93,20)+0)</f>
        <v>0</v>
      </c>
      <c r="FG93" t="b">
        <f ca="1">AND($BV93,FG$67&gt;=INDEX('Static Data'!$E$3:$X$21,$BW93,1)+0,FG$68&gt;=INDEX('Static Data'!$E$3:$X$21,$BW93,2)+0,FG$69&gt;=INDEX('Static Data'!$E$3:$X$21,$BW93,3)+0,FG$70&gt;=INDEX('Static Data'!$E$3:$X$21,$BW93,4)+0,FG$71&gt;=INDEX('Static Data'!$E$3:$X$21,$BW93,5)+0,FG$72&gt;=INDEX('Static Data'!$E$3:$X$21,$BW93,6)+0,FG$73&gt;=INDEX('Static Data'!$E$3:$X$21,$BW93,7)+0,FG$74&gt;=INDEX('Static Data'!$E$3:$X$21,$BW93,8)+0,FG$75&gt;=INDEX('Static Data'!$E$3:$X$21,$BW93,9)+0,FG$76&gt;=INDEX('Static Data'!$E$3:$X$21,$BW93,10)+0,FG$77&gt;=INDEX('Static Data'!$E$3:$X$21,$BW93,11)+0,FG$78&gt;=INDEX('Static Data'!$E$3:$X$21,$BW93,12)+0,FG$79&gt;=INDEX('Static Data'!$E$3:$X$21,$BW93,13)+0,FG$80&gt;=INDEX('Static Data'!$E$3:$X$21,$BW93,14)+0,FG$81&gt;=INDEX('Static Data'!$E$3:$X$21,$BW93,15)+0,FG$82&gt;=INDEX('Static Data'!$E$3:$X$21,$BW93,16)+0,FG$83&gt;=INDEX('Static Data'!$E$3:$X$21,$BW93,17)+0,FG$84&gt;=INDEX('Static Data'!$E$3:$X$21,$BW93,18)+0,FG$85&gt;=INDEX('Static Data'!$E$3:$X$21,$BW93,19)+0,FG$86&gt;=INDEX('Static Data'!$E$3:$X$21,$BW93,20)+0)</f>
        <v>0</v>
      </c>
      <c r="FH93" t="b">
        <f ca="1">AND($BV93,FH$67&gt;=INDEX('Static Data'!$E$3:$X$21,$BW93,1)+0,FH$68&gt;=INDEX('Static Data'!$E$3:$X$21,$BW93,2)+0,FH$69&gt;=INDEX('Static Data'!$E$3:$X$21,$BW93,3)+0,FH$70&gt;=INDEX('Static Data'!$E$3:$X$21,$BW93,4)+0,FH$71&gt;=INDEX('Static Data'!$E$3:$X$21,$BW93,5)+0,FH$72&gt;=INDEX('Static Data'!$E$3:$X$21,$BW93,6)+0,FH$73&gt;=INDEX('Static Data'!$E$3:$X$21,$BW93,7)+0,FH$74&gt;=INDEX('Static Data'!$E$3:$X$21,$BW93,8)+0,FH$75&gt;=INDEX('Static Data'!$E$3:$X$21,$BW93,9)+0,FH$76&gt;=INDEX('Static Data'!$E$3:$X$21,$BW93,10)+0,FH$77&gt;=INDEX('Static Data'!$E$3:$X$21,$BW93,11)+0,FH$78&gt;=INDEX('Static Data'!$E$3:$X$21,$BW93,12)+0,FH$79&gt;=INDEX('Static Data'!$E$3:$X$21,$BW93,13)+0,FH$80&gt;=INDEX('Static Data'!$E$3:$X$21,$BW93,14)+0,FH$81&gt;=INDEX('Static Data'!$E$3:$X$21,$BW93,15)+0,FH$82&gt;=INDEX('Static Data'!$E$3:$X$21,$BW93,16)+0,FH$83&gt;=INDEX('Static Data'!$E$3:$X$21,$BW93,17)+0,FH$84&gt;=INDEX('Static Data'!$E$3:$X$21,$BW93,18)+0,FH$85&gt;=INDEX('Static Data'!$E$3:$X$21,$BW93,19)+0,FH$86&gt;=INDEX('Static Data'!$E$3:$X$21,$BW93,20)+0)</f>
        <v>0</v>
      </c>
      <c r="FI93" t="b">
        <f ca="1">AND($BV93,FI$67&gt;=INDEX('Static Data'!$E$3:$X$21,$BW93,1)+0,FI$68&gt;=INDEX('Static Data'!$E$3:$X$21,$BW93,2)+0,FI$69&gt;=INDEX('Static Data'!$E$3:$X$21,$BW93,3)+0,FI$70&gt;=INDEX('Static Data'!$E$3:$X$21,$BW93,4)+0,FI$71&gt;=INDEX('Static Data'!$E$3:$X$21,$BW93,5)+0,FI$72&gt;=INDEX('Static Data'!$E$3:$X$21,$BW93,6)+0,FI$73&gt;=INDEX('Static Data'!$E$3:$X$21,$BW93,7)+0,FI$74&gt;=INDEX('Static Data'!$E$3:$X$21,$BW93,8)+0,FI$75&gt;=INDEX('Static Data'!$E$3:$X$21,$BW93,9)+0,FI$76&gt;=INDEX('Static Data'!$E$3:$X$21,$BW93,10)+0,FI$77&gt;=INDEX('Static Data'!$E$3:$X$21,$BW93,11)+0,FI$78&gt;=INDEX('Static Data'!$E$3:$X$21,$BW93,12)+0,FI$79&gt;=INDEX('Static Data'!$E$3:$X$21,$BW93,13)+0,FI$80&gt;=INDEX('Static Data'!$E$3:$X$21,$BW93,14)+0,FI$81&gt;=INDEX('Static Data'!$E$3:$X$21,$BW93,15)+0,FI$82&gt;=INDEX('Static Data'!$E$3:$X$21,$BW93,16)+0,FI$83&gt;=INDEX('Static Data'!$E$3:$X$21,$BW93,17)+0,FI$84&gt;=INDEX('Static Data'!$E$3:$X$21,$BW93,18)+0,FI$85&gt;=INDEX('Static Data'!$E$3:$X$21,$BW93,19)+0,FI$86&gt;=INDEX('Static Data'!$E$3:$X$21,$BW93,20)+0)</f>
        <v>0</v>
      </c>
      <c r="FJ93" t="b">
        <f ca="1">AND($BV93,FJ$67&gt;=INDEX('Static Data'!$E$3:$X$21,$BW93,1)+0,FJ$68&gt;=INDEX('Static Data'!$E$3:$X$21,$BW93,2)+0,FJ$69&gt;=INDEX('Static Data'!$E$3:$X$21,$BW93,3)+0,FJ$70&gt;=INDEX('Static Data'!$E$3:$X$21,$BW93,4)+0,FJ$71&gt;=INDEX('Static Data'!$E$3:$X$21,$BW93,5)+0,FJ$72&gt;=INDEX('Static Data'!$E$3:$X$21,$BW93,6)+0,FJ$73&gt;=INDEX('Static Data'!$E$3:$X$21,$BW93,7)+0,FJ$74&gt;=INDEX('Static Data'!$E$3:$X$21,$BW93,8)+0,FJ$75&gt;=INDEX('Static Data'!$E$3:$X$21,$BW93,9)+0,FJ$76&gt;=INDEX('Static Data'!$E$3:$X$21,$BW93,10)+0,FJ$77&gt;=INDEX('Static Data'!$E$3:$X$21,$BW93,11)+0,FJ$78&gt;=INDEX('Static Data'!$E$3:$X$21,$BW93,12)+0,FJ$79&gt;=INDEX('Static Data'!$E$3:$X$21,$BW93,13)+0,FJ$80&gt;=INDEX('Static Data'!$E$3:$X$21,$BW93,14)+0,FJ$81&gt;=INDEX('Static Data'!$E$3:$X$21,$BW93,15)+0,FJ$82&gt;=INDEX('Static Data'!$E$3:$X$21,$BW93,16)+0,FJ$83&gt;=INDEX('Static Data'!$E$3:$X$21,$BW93,17)+0,FJ$84&gt;=INDEX('Static Data'!$E$3:$X$21,$BW93,18)+0,FJ$85&gt;=INDEX('Static Data'!$E$3:$X$21,$BW93,19)+0,FJ$86&gt;=INDEX('Static Data'!$E$3:$X$21,$BW93,20)+0)</f>
        <v>0</v>
      </c>
      <c r="FK93" t="b">
        <f ca="1">AND($BV93,FK$67&gt;=INDEX('Static Data'!$E$3:$X$21,$BW93,1)+0,FK$68&gt;=INDEX('Static Data'!$E$3:$X$21,$BW93,2)+0,FK$69&gt;=INDEX('Static Data'!$E$3:$X$21,$BW93,3)+0,FK$70&gt;=INDEX('Static Data'!$E$3:$X$21,$BW93,4)+0,FK$71&gt;=INDEX('Static Data'!$E$3:$X$21,$BW93,5)+0,FK$72&gt;=INDEX('Static Data'!$E$3:$X$21,$BW93,6)+0,FK$73&gt;=INDEX('Static Data'!$E$3:$X$21,$BW93,7)+0,FK$74&gt;=INDEX('Static Data'!$E$3:$X$21,$BW93,8)+0,FK$75&gt;=INDEX('Static Data'!$E$3:$X$21,$BW93,9)+0,FK$76&gt;=INDEX('Static Data'!$E$3:$X$21,$BW93,10)+0,FK$77&gt;=INDEX('Static Data'!$E$3:$X$21,$BW93,11)+0,FK$78&gt;=INDEX('Static Data'!$E$3:$X$21,$BW93,12)+0,FK$79&gt;=INDEX('Static Data'!$E$3:$X$21,$BW93,13)+0,FK$80&gt;=INDEX('Static Data'!$E$3:$X$21,$BW93,14)+0,FK$81&gt;=INDEX('Static Data'!$E$3:$X$21,$BW93,15)+0,FK$82&gt;=INDEX('Static Data'!$E$3:$X$21,$BW93,16)+0,FK$83&gt;=INDEX('Static Data'!$E$3:$X$21,$BW93,17)+0,FK$84&gt;=INDEX('Static Data'!$E$3:$X$21,$BW93,18)+0,FK$85&gt;=INDEX('Static Data'!$E$3:$X$21,$BW93,19)+0,FK$86&gt;=INDEX('Static Data'!$E$3:$X$21,$BW93,20)+0)</f>
        <v>0</v>
      </c>
      <c r="FL93" t="b">
        <f ca="1">AND($BV93,FL$67&gt;=INDEX('Static Data'!$E$3:$X$21,$BW93,1)+0,FL$68&gt;=INDEX('Static Data'!$E$3:$X$21,$BW93,2)+0,FL$69&gt;=INDEX('Static Data'!$E$3:$X$21,$BW93,3)+0,FL$70&gt;=INDEX('Static Data'!$E$3:$X$21,$BW93,4)+0,FL$71&gt;=INDEX('Static Data'!$E$3:$X$21,$BW93,5)+0,FL$72&gt;=INDEX('Static Data'!$E$3:$X$21,$BW93,6)+0,FL$73&gt;=INDEX('Static Data'!$E$3:$X$21,$BW93,7)+0,FL$74&gt;=INDEX('Static Data'!$E$3:$X$21,$BW93,8)+0,FL$75&gt;=INDEX('Static Data'!$E$3:$X$21,$BW93,9)+0,FL$76&gt;=INDEX('Static Data'!$E$3:$X$21,$BW93,10)+0,FL$77&gt;=INDEX('Static Data'!$E$3:$X$21,$BW93,11)+0,FL$78&gt;=INDEX('Static Data'!$E$3:$X$21,$BW93,12)+0,FL$79&gt;=INDEX('Static Data'!$E$3:$X$21,$BW93,13)+0,FL$80&gt;=INDEX('Static Data'!$E$3:$X$21,$BW93,14)+0,FL$81&gt;=INDEX('Static Data'!$E$3:$X$21,$BW93,15)+0,FL$82&gt;=INDEX('Static Data'!$E$3:$X$21,$BW93,16)+0,FL$83&gt;=INDEX('Static Data'!$E$3:$X$21,$BW93,17)+0,FL$84&gt;=INDEX('Static Data'!$E$3:$X$21,$BW93,18)+0,FL$85&gt;=INDEX('Static Data'!$E$3:$X$21,$BW93,19)+0,FL$86&gt;=INDEX('Static Data'!$E$3:$X$21,$BW93,20)+0)</f>
        <v>0</v>
      </c>
      <c r="FM93" t="b">
        <f ca="1">AND($BV93,FM$67&gt;=INDEX('Static Data'!$E$3:$X$21,$BW93,1)+0,FM$68&gt;=INDEX('Static Data'!$E$3:$X$21,$BW93,2)+0,FM$69&gt;=INDEX('Static Data'!$E$3:$X$21,$BW93,3)+0,FM$70&gt;=INDEX('Static Data'!$E$3:$X$21,$BW93,4)+0,FM$71&gt;=INDEX('Static Data'!$E$3:$X$21,$BW93,5)+0,FM$72&gt;=INDEX('Static Data'!$E$3:$X$21,$BW93,6)+0,FM$73&gt;=INDEX('Static Data'!$E$3:$X$21,$BW93,7)+0,FM$74&gt;=INDEX('Static Data'!$E$3:$X$21,$BW93,8)+0,FM$75&gt;=INDEX('Static Data'!$E$3:$X$21,$BW93,9)+0,FM$76&gt;=INDEX('Static Data'!$E$3:$X$21,$BW93,10)+0,FM$77&gt;=INDEX('Static Data'!$E$3:$X$21,$BW93,11)+0,FM$78&gt;=INDEX('Static Data'!$E$3:$X$21,$BW93,12)+0,FM$79&gt;=INDEX('Static Data'!$E$3:$X$21,$BW93,13)+0,FM$80&gt;=INDEX('Static Data'!$E$3:$X$21,$BW93,14)+0,FM$81&gt;=INDEX('Static Data'!$E$3:$X$21,$BW93,15)+0,FM$82&gt;=INDEX('Static Data'!$E$3:$X$21,$BW93,16)+0,FM$83&gt;=INDEX('Static Data'!$E$3:$X$21,$BW93,17)+0,FM$84&gt;=INDEX('Static Data'!$E$3:$X$21,$BW93,18)+0,FM$85&gt;=INDEX('Static Data'!$E$3:$X$21,$BW93,19)+0,FM$86&gt;=INDEX('Static Data'!$E$3:$X$21,$BW93,20)+0)</f>
        <v>0</v>
      </c>
      <c r="FN93" t="b">
        <f ca="1">AND($BV93,FN$67&gt;=INDEX('Static Data'!$E$3:$X$21,$BW93,1)+0,FN$68&gt;=INDEX('Static Data'!$E$3:$X$21,$BW93,2)+0,FN$69&gt;=INDEX('Static Data'!$E$3:$X$21,$BW93,3)+0,FN$70&gt;=INDEX('Static Data'!$E$3:$X$21,$BW93,4)+0,FN$71&gt;=INDEX('Static Data'!$E$3:$X$21,$BW93,5)+0,FN$72&gt;=INDEX('Static Data'!$E$3:$X$21,$BW93,6)+0,FN$73&gt;=INDEX('Static Data'!$E$3:$X$21,$BW93,7)+0,FN$74&gt;=INDEX('Static Data'!$E$3:$X$21,$BW93,8)+0,FN$75&gt;=INDEX('Static Data'!$E$3:$X$21,$BW93,9)+0,FN$76&gt;=INDEX('Static Data'!$E$3:$X$21,$BW93,10)+0,FN$77&gt;=INDEX('Static Data'!$E$3:$X$21,$BW93,11)+0,FN$78&gt;=INDEX('Static Data'!$E$3:$X$21,$BW93,12)+0,FN$79&gt;=INDEX('Static Data'!$E$3:$X$21,$BW93,13)+0,FN$80&gt;=INDEX('Static Data'!$E$3:$X$21,$BW93,14)+0,FN$81&gt;=INDEX('Static Data'!$E$3:$X$21,$BW93,15)+0,FN$82&gt;=INDEX('Static Data'!$E$3:$X$21,$BW93,16)+0,FN$83&gt;=INDEX('Static Data'!$E$3:$X$21,$BW93,17)+0,FN$84&gt;=INDEX('Static Data'!$E$3:$X$21,$BW93,18)+0,FN$85&gt;=INDEX('Static Data'!$E$3:$X$21,$BW93,19)+0,FN$86&gt;=INDEX('Static Data'!$E$3:$X$21,$BW93,20)+0)</f>
        <v>0</v>
      </c>
      <c r="FO93" t="b">
        <f ca="1">AND($BV93,FO$67&gt;=INDEX('Static Data'!$E$3:$X$21,$BW93,1)+0,FO$68&gt;=INDEX('Static Data'!$E$3:$X$21,$BW93,2)+0,FO$69&gt;=INDEX('Static Data'!$E$3:$X$21,$BW93,3)+0,FO$70&gt;=INDEX('Static Data'!$E$3:$X$21,$BW93,4)+0,FO$71&gt;=INDEX('Static Data'!$E$3:$X$21,$BW93,5)+0,FO$72&gt;=INDEX('Static Data'!$E$3:$X$21,$BW93,6)+0,FO$73&gt;=INDEX('Static Data'!$E$3:$X$21,$BW93,7)+0,FO$74&gt;=INDEX('Static Data'!$E$3:$X$21,$BW93,8)+0,FO$75&gt;=INDEX('Static Data'!$E$3:$X$21,$BW93,9)+0,FO$76&gt;=INDEX('Static Data'!$E$3:$X$21,$BW93,10)+0,FO$77&gt;=INDEX('Static Data'!$E$3:$X$21,$BW93,11)+0,FO$78&gt;=INDEX('Static Data'!$E$3:$X$21,$BW93,12)+0,FO$79&gt;=INDEX('Static Data'!$E$3:$X$21,$BW93,13)+0,FO$80&gt;=INDEX('Static Data'!$E$3:$X$21,$BW93,14)+0,FO$81&gt;=INDEX('Static Data'!$E$3:$X$21,$BW93,15)+0,FO$82&gt;=INDEX('Static Data'!$E$3:$X$21,$BW93,16)+0,FO$83&gt;=INDEX('Static Data'!$E$3:$X$21,$BW93,17)+0,FO$84&gt;=INDEX('Static Data'!$E$3:$X$21,$BW93,18)+0,FO$85&gt;=INDEX('Static Data'!$E$3:$X$21,$BW93,19)+0,FO$86&gt;=INDEX('Static Data'!$E$3:$X$21,$BW93,20)+0)</f>
        <v>0</v>
      </c>
      <c r="FP93" t="b">
        <f ca="1">AND($BV93,FP$67&gt;=INDEX('Static Data'!$E$3:$X$21,$BW93,1)+0,FP$68&gt;=INDEX('Static Data'!$E$3:$X$21,$BW93,2)+0,FP$69&gt;=INDEX('Static Data'!$E$3:$X$21,$BW93,3)+0,FP$70&gt;=INDEX('Static Data'!$E$3:$X$21,$BW93,4)+0,FP$71&gt;=INDEX('Static Data'!$E$3:$X$21,$BW93,5)+0,FP$72&gt;=INDEX('Static Data'!$E$3:$X$21,$BW93,6)+0,FP$73&gt;=INDEX('Static Data'!$E$3:$X$21,$BW93,7)+0,FP$74&gt;=INDEX('Static Data'!$E$3:$X$21,$BW93,8)+0,FP$75&gt;=INDEX('Static Data'!$E$3:$X$21,$BW93,9)+0,FP$76&gt;=INDEX('Static Data'!$E$3:$X$21,$BW93,10)+0,FP$77&gt;=INDEX('Static Data'!$E$3:$X$21,$BW93,11)+0,FP$78&gt;=INDEX('Static Data'!$E$3:$X$21,$BW93,12)+0,FP$79&gt;=INDEX('Static Data'!$E$3:$X$21,$BW93,13)+0,FP$80&gt;=INDEX('Static Data'!$E$3:$X$21,$BW93,14)+0,FP$81&gt;=INDEX('Static Data'!$E$3:$X$21,$BW93,15)+0,FP$82&gt;=INDEX('Static Data'!$E$3:$X$21,$BW93,16)+0,FP$83&gt;=INDEX('Static Data'!$E$3:$X$21,$BW93,17)+0,FP$84&gt;=INDEX('Static Data'!$E$3:$X$21,$BW93,18)+0,FP$85&gt;=INDEX('Static Data'!$E$3:$X$21,$BW93,19)+0,FP$86&gt;=INDEX('Static Data'!$E$3:$X$21,$BW93,20)+0)</f>
        <v>0</v>
      </c>
      <c r="FQ93" t="b">
        <f ca="1">AND($BV93,FQ$67&gt;=INDEX('Static Data'!$E$3:$X$21,$BW93,1)+0,FQ$68&gt;=INDEX('Static Data'!$E$3:$X$21,$BW93,2)+0,FQ$69&gt;=INDEX('Static Data'!$E$3:$X$21,$BW93,3)+0,FQ$70&gt;=INDEX('Static Data'!$E$3:$X$21,$BW93,4)+0,FQ$71&gt;=INDEX('Static Data'!$E$3:$X$21,$BW93,5)+0,FQ$72&gt;=INDEX('Static Data'!$E$3:$X$21,$BW93,6)+0,FQ$73&gt;=INDEX('Static Data'!$E$3:$X$21,$BW93,7)+0,FQ$74&gt;=INDEX('Static Data'!$E$3:$X$21,$BW93,8)+0,FQ$75&gt;=INDEX('Static Data'!$E$3:$X$21,$BW93,9)+0,FQ$76&gt;=INDEX('Static Data'!$E$3:$X$21,$BW93,10)+0,FQ$77&gt;=INDEX('Static Data'!$E$3:$X$21,$BW93,11)+0,FQ$78&gt;=INDEX('Static Data'!$E$3:$X$21,$BW93,12)+0,FQ$79&gt;=INDEX('Static Data'!$E$3:$X$21,$BW93,13)+0,FQ$80&gt;=INDEX('Static Data'!$E$3:$X$21,$BW93,14)+0,FQ$81&gt;=INDEX('Static Data'!$E$3:$X$21,$BW93,15)+0,FQ$82&gt;=INDEX('Static Data'!$E$3:$X$21,$BW93,16)+0,FQ$83&gt;=INDEX('Static Data'!$E$3:$X$21,$BW93,17)+0,FQ$84&gt;=INDEX('Static Data'!$E$3:$X$21,$BW93,18)+0,FQ$85&gt;=INDEX('Static Data'!$E$3:$X$21,$BW93,19)+0,FQ$86&gt;=INDEX('Static Data'!$E$3:$X$21,$BW93,20)+0)</f>
        <v>0</v>
      </c>
      <c r="FR93" t="b">
        <f ca="1">AND($BV93,FR$67&gt;=INDEX('Static Data'!$E$3:$X$21,$BW93,1)+0,FR$68&gt;=INDEX('Static Data'!$E$3:$X$21,$BW93,2)+0,FR$69&gt;=INDEX('Static Data'!$E$3:$X$21,$BW93,3)+0,FR$70&gt;=INDEX('Static Data'!$E$3:$X$21,$BW93,4)+0,FR$71&gt;=INDEX('Static Data'!$E$3:$X$21,$BW93,5)+0,FR$72&gt;=INDEX('Static Data'!$E$3:$X$21,$BW93,6)+0,FR$73&gt;=INDEX('Static Data'!$E$3:$X$21,$BW93,7)+0,FR$74&gt;=INDEX('Static Data'!$E$3:$X$21,$BW93,8)+0,FR$75&gt;=INDEX('Static Data'!$E$3:$X$21,$BW93,9)+0,FR$76&gt;=INDEX('Static Data'!$E$3:$X$21,$BW93,10)+0,FR$77&gt;=INDEX('Static Data'!$E$3:$X$21,$BW93,11)+0,FR$78&gt;=INDEX('Static Data'!$E$3:$X$21,$BW93,12)+0,FR$79&gt;=INDEX('Static Data'!$E$3:$X$21,$BW93,13)+0,FR$80&gt;=INDEX('Static Data'!$E$3:$X$21,$BW93,14)+0,FR$81&gt;=INDEX('Static Data'!$E$3:$X$21,$BW93,15)+0,FR$82&gt;=INDEX('Static Data'!$E$3:$X$21,$BW93,16)+0,FR$83&gt;=INDEX('Static Data'!$E$3:$X$21,$BW93,17)+0,FR$84&gt;=INDEX('Static Data'!$E$3:$X$21,$BW93,18)+0,FR$85&gt;=INDEX('Static Data'!$E$3:$X$21,$BW93,19)+0,FR$86&gt;=INDEX('Static Data'!$E$3:$X$21,$BW93,20)+0)</f>
        <v>0</v>
      </c>
      <c r="FS93" t="b">
        <f ca="1">AND($BV93,FS$67&gt;=INDEX('Static Data'!$E$3:$X$21,$BW93,1)+0,FS$68&gt;=INDEX('Static Data'!$E$3:$X$21,$BW93,2)+0,FS$69&gt;=INDEX('Static Data'!$E$3:$X$21,$BW93,3)+0,FS$70&gt;=INDEX('Static Data'!$E$3:$X$21,$BW93,4)+0,FS$71&gt;=INDEX('Static Data'!$E$3:$X$21,$BW93,5)+0,FS$72&gt;=INDEX('Static Data'!$E$3:$X$21,$BW93,6)+0,FS$73&gt;=INDEX('Static Data'!$E$3:$X$21,$BW93,7)+0,FS$74&gt;=INDEX('Static Data'!$E$3:$X$21,$BW93,8)+0,FS$75&gt;=INDEX('Static Data'!$E$3:$X$21,$BW93,9)+0,FS$76&gt;=INDEX('Static Data'!$E$3:$X$21,$BW93,10)+0,FS$77&gt;=INDEX('Static Data'!$E$3:$X$21,$BW93,11)+0,FS$78&gt;=INDEX('Static Data'!$E$3:$X$21,$BW93,12)+0,FS$79&gt;=INDEX('Static Data'!$E$3:$X$21,$BW93,13)+0,FS$80&gt;=INDEX('Static Data'!$E$3:$X$21,$BW93,14)+0,FS$81&gt;=INDEX('Static Data'!$E$3:$X$21,$BW93,15)+0,FS$82&gt;=INDEX('Static Data'!$E$3:$X$21,$BW93,16)+0,FS$83&gt;=INDEX('Static Data'!$E$3:$X$21,$BW93,17)+0,FS$84&gt;=INDEX('Static Data'!$E$3:$X$21,$BW93,18)+0,FS$85&gt;=INDEX('Static Data'!$E$3:$X$21,$BW93,19)+0,FS$86&gt;=INDEX('Static Data'!$E$3:$X$21,$BW93,20)+0)</f>
        <v>0</v>
      </c>
      <c r="FT93" t="b">
        <f ca="1">AND($BV93,FT$67&gt;=INDEX('Static Data'!$E$3:$X$21,$BW93,1)+0,FT$68&gt;=INDEX('Static Data'!$E$3:$X$21,$BW93,2)+0,FT$69&gt;=INDEX('Static Data'!$E$3:$X$21,$BW93,3)+0,FT$70&gt;=INDEX('Static Data'!$E$3:$X$21,$BW93,4)+0,FT$71&gt;=INDEX('Static Data'!$E$3:$X$21,$BW93,5)+0,FT$72&gt;=INDEX('Static Data'!$E$3:$X$21,$BW93,6)+0,FT$73&gt;=INDEX('Static Data'!$E$3:$X$21,$BW93,7)+0,FT$74&gt;=INDEX('Static Data'!$E$3:$X$21,$BW93,8)+0,FT$75&gt;=INDEX('Static Data'!$E$3:$X$21,$BW93,9)+0,FT$76&gt;=INDEX('Static Data'!$E$3:$X$21,$BW93,10)+0,FT$77&gt;=INDEX('Static Data'!$E$3:$X$21,$BW93,11)+0,FT$78&gt;=INDEX('Static Data'!$E$3:$X$21,$BW93,12)+0,FT$79&gt;=INDEX('Static Data'!$E$3:$X$21,$BW93,13)+0,FT$80&gt;=INDEX('Static Data'!$E$3:$X$21,$BW93,14)+0,FT$81&gt;=INDEX('Static Data'!$E$3:$X$21,$BW93,15)+0,FT$82&gt;=INDEX('Static Data'!$E$3:$X$21,$BW93,16)+0,FT$83&gt;=INDEX('Static Data'!$E$3:$X$21,$BW93,17)+0,FT$84&gt;=INDEX('Static Data'!$E$3:$X$21,$BW93,18)+0,FT$85&gt;=INDEX('Static Data'!$E$3:$X$21,$BW93,19)+0,FT$86&gt;=INDEX('Static Data'!$E$3:$X$21,$BW93,20)+0)</f>
        <v>0</v>
      </c>
      <c r="FU93" t="b">
        <f ca="1">AND($BV93,FU$67&gt;=INDEX('Static Data'!$E$3:$X$21,$BW93,1)+0,FU$68&gt;=INDEX('Static Data'!$E$3:$X$21,$BW93,2)+0,FU$69&gt;=INDEX('Static Data'!$E$3:$X$21,$BW93,3)+0,FU$70&gt;=INDEX('Static Data'!$E$3:$X$21,$BW93,4)+0,FU$71&gt;=INDEX('Static Data'!$E$3:$X$21,$BW93,5)+0,FU$72&gt;=INDEX('Static Data'!$E$3:$X$21,$BW93,6)+0,FU$73&gt;=INDEX('Static Data'!$E$3:$X$21,$BW93,7)+0,FU$74&gt;=INDEX('Static Data'!$E$3:$X$21,$BW93,8)+0,FU$75&gt;=INDEX('Static Data'!$E$3:$X$21,$BW93,9)+0,FU$76&gt;=INDEX('Static Data'!$E$3:$X$21,$BW93,10)+0,FU$77&gt;=INDEX('Static Data'!$E$3:$X$21,$BW93,11)+0,FU$78&gt;=INDEX('Static Data'!$E$3:$X$21,$BW93,12)+0,FU$79&gt;=INDEX('Static Data'!$E$3:$X$21,$BW93,13)+0,FU$80&gt;=INDEX('Static Data'!$E$3:$X$21,$BW93,14)+0,FU$81&gt;=INDEX('Static Data'!$E$3:$X$21,$BW93,15)+0,FU$82&gt;=INDEX('Static Data'!$E$3:$X$21,$BW93,16)+0,FU$83&gt;=INDEX('Static Data'!$E$3:$X$21,$BW93,17)+0,FU$84&gt;=INDEX('Static Data'!$E$3:$X$21,$BW93,18)+0,FU$85&gt;=INDEX('Static Data'!$E$3:$X$21,$BW93,19)+0,FU$86&gt;=INDEX('Static Data'!$E$3:$X$21,$BW93,20)+0)</f>
        <v>0</v>
      </c>
      <c r="FV93" t="b">
        <f ca="1">AND($BV93,FV$67&gt;=INDEX('Static Data'!$E$3:$X$21,$BW93,1)+0,FV$68&gt;=INDEX('Static Data'!$E$3:$X$21,$BW93,2)+0,FV$69&gt;=INDEX('Static Data'!$E$3:$X$21,$BW93,3)+0,FV$70&gt;=INDEX('Static Data'!$E$3:$X$21,$BW93,4)+0,FV$71&gt;=INDEX('Static Data'!$E$3:$X$21,$BW93,5)+0,FV$72&gt;=INDEX('Static Data'!$E$3:$X$21,$BW93,6)+0,FV$73&gt;=INDEX('Static Data'!$E$3:$X$21,$BW93,7)+0,FV$74&gt;=INDEX('Static Data'!$E$3:$X$21,$BW93,8)+0,FV$75&gt;=INDEX('Static Data'!$E$3:$X$21,$BW93,9)+0,FV$76&gt;=INDEX('Static Data'!$E$3:$X$21,$BW93,10)+0,FV$77&gt;=INDEX('Static Data'!$E$3:$X$21,$BW93,11)+0,FV$78&gt;=INDEX('Static Data'!$E$3:$X$21,$BW93,12)+0,FV$79&gt;=INDEX('Static Data'!$E$3:$X$21,$BW93,13)+0,FV$80&gt;=INDEX('Static Data'!$E$3:$X$21,$BW93,14)+0,FV$81&gt;=INDEX('Static Data'!$E$3:$X$21,$BW93,15)+0,FV$82&gt;=INDEX('Static Data'!$E$3:$X$21,$BW93,16)+0,FV$83&gt;=INDEX('Static Data'!$E$3:$X$21,$BW93,17)+0,FV$84&gt;=INDEX('Static Data'!$E$3:$X$21,$BW93,18)+0,FV$85&gt;=INDEX('Static Data'!$E$3:$X$21,$BW93,19)+0,FV$86&gt;=INDEX('Static Data'!$E$3:$X$21,$BW93,20)+0)</f>
        <v>0</v>
      </c>
      <c r="FW93" t="b">
        <f ca="1">AND($BV93,FW$67&gt;=INDEX('Static Data'!$E$3:$X$21,$BW93,1)+0,FW$68&gt;=INDEX('Static Data'!$E$3:$X$21,$BW93,2)+0,FW$69&gt;=INDEX('Static Data'!$E$3:$X$21,$BW93,3)+0,FW$70&gt;=INDEX('Static Data'!$E$3:$X$21,$BW93,4)+0,FW$71&gt;=INDEX('Static Data'!$E$3:$X$21,$BW93,5)+0,FW$72&gt;=INDEX('Static Data'!$E$3:$X$21,$BW93,6)+0,FW$73&gt;=INDEX('Static Data'!$E$3:$X$21,$BW93,7)+0,FW$74&gt;=INDEX('Static Data'!$E$3:$X$21,$BW93,8)+0,FW$75&gt;=INDEX('Static Data'!$E$3:$X$21,$BW93,9)+0,FW$76&gt;=INDEX('Static Data'!$E$3:$X$21,$BW93,10)+0,FW$77&gt;=INDEX('Static Data'!$E$3:$X$21,$BW93,11)+0,FW$78&gt;=INDEX('Static Data'!$E$3:$X$21,$BW93,12)+0,FW$79&gt;=INDEX('Static Data'!$E$3:$X$21,$BW93,13)+0,FW$80&gt;=INDEX('Static Data'!$E$3:$X$21,$BW93,14)+0,FW$81&gt;=INDEX('Static Data'!$E$3:$X$21,$BW93,15)+0,FW$82&gt;=INDEX('Static Data'!$E$3:$X$21,$BW93,16)+0,FW$83&gt;=INDEX('Static Data'!$E$3:$X$21,$BW93,17)+0,FW$84&gt;=INDEX('Static Data'!$E$3:$X$21,$BW93,18)+0,FW$85&gt;=INDEX('Static Data'!$E$3:$X$21,$BW93,19)+0,FW$86&gt;=INDEX('Static Data'!$E$3:$X$21,$BW93,20)+0)</f>
        <v>0</v>
      </c>
      <c r="FX93" t="b">
        <f ca="1">AND($BV93,FX$67&gt;=INDEX('Static Data'!$E$3:$X$21,$BW93,1)+0,FX$68&gt;=INDEX('Static Data'!$E$3:$X$21,$BW93,2)+0,FX$69&gt;=INDEX('Static Data'!$E$3:$X$21,$BW93,3)+0,FX$70&gt;=INDEX('Static Data'!$E$3:$X$21,$BW93,4)+0,FX$71&gt;=INDEX('Static Data'!$E$3:$X$21,$BW93,5)+0,FX$72&gt;=INDEX('Static Data'!$E$3:$X$21,$BW93,6)+0,FX$73&gt;=INDEX('Static Data'!$E$3:$X$21,$BW93,7)+0,FX$74&gt;=INDEX('Static Data'!$E$3:$X$21,$BW93,8)+0,FX$75&gt;=INDEX('Static Data'!$E$3:$X$21,$BW93,9)+0,FX$76&gt;=INDEX('Static Data'!$E$3:$X$21,$BW93,10)+0,FX$77&gt;=INDEX('Static Data'!$E$3:$X$21,$BW93,11)+0,FX$78&gt;=INDEX('Static Data'!$E$3:$X$21,$BW93,12)+0,FX$79&gt;=INDEX('Static Data'!$E$3:$X$21,$BW93,13)+0,FX$80&gt;=INDEX('Static Data'!$E$3:$X$21,$BW93,14)+0,FX$81&gt;=INDEX('Static Data'!$E$3:$X$21,$BW93,15)+0,FX$82&gt;=INDEX('Static Data'!$E$3:$X$21,$BW93,16)+0,FX$83&gt;=INDEX('Static Data'!$E$3:$X$21,$BW93,17)+0,FX$84&gt;=INDEX('Static Data'!$E$3:$X$21,$BW93,18)+0,FX$85&gt;=INDEX('Static Data'!$E$3:$X$21,$BW93,19)+0,FX$86&gt;=INDEX('Static Data'!$E$3:$X$21,$BW93,20)+0)</f>
        <v>0</v>
      </c>
      <c r="FY93" t="b">
        <f ca="1">AND($BV93,FY$67&gt;=INDEX('Static Data'!$E$3:$X$21,$BW93,1)+0,FY$68&gt;=INDEX('Static Data'!$E$3:$X$21,$BW93,2)+0,FY$69&gt;=INDEX('Static Data'!$E$3:$X$21,$BW93,3)+0,FY$70&gt;=INDEX('Static Data'!$E$3:$X$21,$BW93,4)+0,FY$71&gt;=INDEX('Static Data'!$E$3:$X$21,$BW93,5)+0,FY$72&gt;=INDEX('Static Data'!$E$3:$X$21,$BW93,6)+0,FY$73&gt;=INDEX('Static Data'!$E$3:$X$21,$BW93,7)+0,FY$74&gt;=INDEX('Static Data'!$E$3:$X$21,$BW93,8)+0,FY$75&gt;=INDEX('Static Data'!$E$3:$X$21,$BW93,9)+0,FY$76&gt;=INDEX('Static Data'!$E$3:$X$21,$BW93,10)+0,FY$77&gt;=INDEX('Static Data'!$E$3:$X$21,$BW93,11)+0,FY$78&gt;=INDEX('Static Data'!$E$3:$X$21,$BW93,12)+0,FY$79&gt;=INDEX('Static Data'!$E$3:$X$21,$BW93,13)+0,FY$80&gt;=INDEX('Static Data'!$E$3:$X$21,$BW93,14)+0,FY$81&gt;=INDEX('Static Data'!$E$3:$X$21,$BW93,15)+0,FY$82&gt;=INDEX('Static Data'!$E$3:$X$21,$BW93,16)+0,FY$83&gt;=INDEX('Static Data'!$E$3:$X$21,$BW93,17)+0,FY$84&gt;=INDEX('Static Data'!$E$3:$X$21,$BW93,18)+0,FY$85&gt;=INDEX('Static Data'!$E$3:$X$21,$BW93,19)+0,FY$86&gt;=INDEX('Static Data'!$E$3:$X$21,$BW93,20)+0)</f>
        <v>0</v>
      </c>
      <c r="FZ93" t="b">
        <f ca="1">AND($BV93,FZ$67&gt;=INDEX('Static Data'!$E$3:$X$21,$BW93,1)+0,FZ$68&gt;=INDEX('Static Data'!$E$3:$X$21,$BW93,2)+0,FZ$69&gt;=INDEX('Static Data'!$E$3:$X$21,$BW93,3)+0,FZ$70&gt;=INDEX('Static Data'!$E$3:$X$21,$BW93,4)+0,FZ$71&gt;=INDEX('Static Data'!$E$3:$X$21,$BW93,5)+0,FZ$72&gt;=INDEX('Static Data'!$E$3:$X$21,$BW93,6)+0,FZ$73&gt;=INDEX('Static Data'!$E$3:$X$21,$BW93,7)+0,FZ$74&gt;=INDEX('Static Data'!$E$3:$X$21,$BW93,8)+0,FZ$75&gt;=INDEX('Static Data'!$E$3:$X$21,$BW93,9)+0,FZ$76&gt;=INDEX('Static Data'!$E$3:$X$21,$BW93,10)+0,FZ$77&gt;=INDEX('Static Data'!$E$3:$X$21,$BW93,11)+0,FZ$78&gt;=INDEX('Static Data'!$E$3:$X$21,$BW93,12)+0,FZ$79&gt;=INDEX('Static Data'!$E$3:$X$21,$BW93,13)+0,FZ$80&gt;=INDEX('Static Data'!$E$3:$X$21,$BW93,14)+0,FZ$81&gt;=INDEX('Static Data'!$E$3:$X$21,$BW93,15)+0,FZ$82&gt;=INDEX('Static Data'!$E$3:$X$21,$BW93,16)+0,FZ$83&gt;=INDEX('Static Data'!$E$3:$X$21,$BW93,17)+0,FZ$84&gt;=INDEX('Static Data'!$E$3:$X$21,$BW93,18)+0,FZ$85&gt;=INDEX('Static Data'!$E$3:$X$21,$BW93,19)+0,FZ$86&gt;=INDEX('Static Data'!$E$3:$X$21,$BW93,20)+0)</f>
        <v>0</v>
      </c>
      <c r="GA93" t="b">
        <f ca="1">AND($BV93,GA$67&gt;=INDEX('Static Data'!$E$3:$X$21,$BW93,1)+0,GA$68&gt;=INDEX('Static Data'!$E$3:$X$21,$BW93,2)+0,GA$69&gt;=INDEX('Static Data'!$E$3:$X$21,$BW93,3)+0,GA$70&gt;=INDEX('Static Data'!$E$3:$X$21,$BW93,4)+0,GA$71&gt;=INDEX('Static Data'!$E$3:$X$21,$BW93,5)+0,GA$72&gt;=INDEX('Static Data'!$E$3:$X$21,$BW93,6)+0,GA$73&gt;=INDEX('Static Data'!$E$3:$X$21,$BW93,7)+0,GA$74&gt;=INDEX('Static Data'!$E$3:$X$21,$BW93,8)+0,GA$75&gt;=INDEX('Static Data'!$E$3:$X$21,$BW93,9)+0,GA$76&gt;=INDEX('Static Data'!$E$3:$X$21,$BW93,10)+0,GA$77&gt;=INDEX('Static Data'!$E$3:$X$21,$BW93,11)+0,GA$78&gt;=INDEX('Static Data'!$E$3:$X$21,$BW93,12)+0,GA$79&gt;=INDEX('Static Data'!$E$3:$X$21,$BW93,13)+0,GA$80&gt;=INDEX('Static Data'!$E$3:$X$21,$BW93,14)+0,GA$81&gt;=INDEX('Static Data'!$E$3:$X$21,$BW93,15)+0,GA$82&gt;=INDEX('Static Data'!$E$3:$X$21,$BW93,16)+0,GA$83&gt;=INDEX('Static Data'!$E$3:$X$21,$BW93,17)+0,GA$84&gt;=INDEX('Static Data'!$E$3:$X$21,$BW93,18)+0,GA$85&gt;=INDEX('Static Data'!$E$3:$X$21,$BW93,19)+0,GA$86&gt;=INDEX('Static Data'!$E$3:$X$21,$BW93,20)+0)</f>
        <v>0</v>
      </c>
      <c r="GB93" t="b">
        <f ca="1">AND($BV93,GB$67&gt;=INDEX('Static Data'!$E$3:$X$21,$BW93,1)+0,GB$68&gt;=INDEX('Static Data'!$E$3:$X$21,$BW93,2)+0,GB$69&gt;=INDEX('Static Data'!$E$3:$X$21,$BW93,3)+0,GB$70&gt;=INDEX('Static Data'!$E$3:$X$21,$BW93,4)+0,GB$71&gt;=INDEX('Static Data'!$E$3:$X$21,$BW93,5)+0,GB$72&gt;=INDEX('Static Data'!$E$3:$X$21,$BW93,6)+0,GB$73&gt;=INDEX('Static Data'!$E$3:$X$21,$BW93,7)+0,GB$74&gt;=INDEX('Static Data'!$E$3:$X$21,$BW93,8)+0,GB$75&gt;=INDEX('Static Data'!$E$3:$X$21,$BW93,9)+0,GB$76&gt;=INDEX('Static Data'!$E$3:$X$21,$BW93,10)+0,GB$77&gt;=INDEX('Static Data'!$E$3:$X$21,$BW93,11)+0,GB$78&gt;=INDEX('Static Data'!$E$3:$X$21,$BW93,12)+0,GB$79&gt;=INDEX('Static Data'!$E$3:$X$21,$BW93,13)+0,GB$80&gt;=INDEX('Static Data'!$E$3:$X$21,$BW93,14)+0,GB$81&gt;=INDEX('Static Data'!$E$3:$X$21,$BW93,15)+0,GB$82&gt;=INDEX('Static Data'!$E$3:$X$21,$BW93,16)+0,GB$83&gt;=INDEX('Static Data'!$E$3:$X$21,$BW93,17)+0,GB$84&gt;=INDEX('Static Data'!$E$3:$X$21,$BW93,18)+0,GB$85&gt;=INDEX('Static Data'!$E$3:$X$21,$BW93,19)+0,GB$86&gt;=INDEX('Static Data'!$E$3:$X$21,$BW93,20)+0)</f>
        <v>0</v>
      </c>
      <c r="GC93" t="b">
        <f ca="1">AND($BV93,GC$67&gt;=INDEX('Static Data'!$E$3:$X$21,$BW93,1)+0,GC$68&gt;=INDEX('Static Data'!$E$3:$X$21,$BW93,2)+0,GC$69&gt;=INDEX('Static Data'!$E$3:$X$21,$BW93,3)+0,GC$70&gt;=INDEX('Static Data'!$E$3:$X$21,$BW93,4)+0,GC$71&gt;=INDEX('Static Data'!$E$3:$X$21,$BW93,5)+0,GC$72&gt;=INDEX('Static Data'!$E$3:$X$21,$BW93,6)+0,GC$73&gt;=INDEX('Static Data'!$E$3:$X$21,$BW93,7)+0,GC$74&gt;=INDEX('Static Data'!$E$3:$X$21,$BW93,8)+0,GC$75&gt;=INDEX('Static Data'!$E$3:$X$21,$BW93,9)+0,GC$76&gt;=INDEX('Static Data'!$E$3:$X$21,$BW93,10)+0,GC$77&gt;=INDEX('Static Data'!$E$3:$X$21,$BW93,11)+0,GC$78&gt;=INDEX('Static Data'!$E$3:$X$21,$BW93,12)+0,GC$79&gt;=INDEX('Static Data'!$E$3:$X$21,$BW93,13)+0,GC$80&gt;=INDEX('Static Data'!$E$3:$X$21,$BW93,14)+0,GC$81&gt;=INDEX('Static Data'!$E$3:$X$21,$BW93,15)+0,GC$82&gt;=INDEX('Static Data'!$E$3:$X$21,$BW93,16)+0,GC$83&gt;=INDEX('Static Data'!$E$3:$X$21,$BW93,17)+0,GC$84&gt;=INDEX('Static Data'!$E$3:$X$21,$BW93,18)+0,GC$85&gt;=INDEX('Static Data'!$E$3:$X$21,$BW93,19)+0,GC$86&gt;=INDEX('Static Data'!$E$3:$X$21,$BW93,20)+0)</f>
        <v>0</v>
      </c>
      <c r="GD93" t="b">
        <f ca="1">AND($BV93,GD$67&gt;=INDEX('Static Data'!$E$3:$X$21,$BW93,1)+0,GD$68&gt;=INDEX('Static Data'!$E$3:$X$21,$BW93,2)+0,GD$69&gt;=INDEX('Static Data'!$E$3:$X$21,$BW93,3)+0,GD$70&gt;=INDEX('Static Data'!$E$3:$X$21,$BW93,4)+0,GD$71&gt;=INDEX('Static Data'!$E$3:$X$21,$BW93,5)+0,GD$72&gt;=INDEX('Static Data'!$E$3:$X$21,$BW93,6)+0,GD$73&gt;=INDEX('Static Data'!$E$3:$X$21,$BW93,7)+0,GD$74&gt;=INDEX('Static Data'!$E$3:$X$21,$BW93,8)+0,GD$75&gt;=INDEX('Static Data'!$E$3:$X$21,$BW93,9)+0,GD$76&gt;=INDEX('Static Data'!$E$3:$X$21,$BW93,10)+0,GD$77&gt;=INDEX('Static Data'!$E$3:$X$21,$BW93,11)+0,GD$78&gt;=INDEX('Static Data'!$E$3:$X$21,$BW93,12)+0,GD$79&gt;=INDEX('Static Data'!$E$3:$X$21,$BW93,13)+0,GD$80&gt;=INDEX('Static Data'!$E$3:$X$21,$BW93,14)+0,GD$81&gt;=INDEX('Static Data'!$E$3:$X$21,$BW93,15)+0,GD$82&gt;=INDEX('Static Data'!$E$3:$X$21,$BW93,16)+0,GD$83&gt;=INDEX('Static Data'!$E$3:$X$21,$BW93,17)+0,GD$84&gt;=INDEX('Static Data'!$E$3:$X$21,$BW93,18)+0,GD$85&gt;=INDEX('Static Data'!$E$3:$X$21,$BW93,19)+0,GD$86&gt;=INDEX('Static Data'!$E$3:$X$21,$BW93,20)+0)</f>
        <v>0</v>
      </c>
      <c r="GE93" t="b">
        <f ca="1">AND($BV93,GE$67&gt;=INDEX('Static Data'!$E$3:$X$21,$BW93,1)+0,GE$68&gt;=INDEX('Static Data'!$E$3:$X$21,$BW93,2)+0,GE$69&gt;=INDEX('Static Data'!$E$3:$X$21,$BW93,3)+0,GE$70&gt;=INDEX('Static Data'!$E$3:$X$21,$BW93,4)+0,GE$71&gt;=INDEX('Static Data'!$E$3:$X$21,$BW93,5)+0,GE$72&gt;=INDEX('Static Data'!$E$3:$X$21,$BW93,6)+0,GE$73&gt;=INDEX('Static Data'!$E$3:$X$21,$BW93,7)+0,GE$74&gt;=INDEX('Static Data'!$E$3:$X$21,$BW93,8)+0,GE$75&gt;=INDEX('Static Data'!$E$3:$X$21,$BW93,9)+0,GE$76&gt;=INDEX('Static Data'!$E$3:$X$21,$BW93,10)+0,GE$77&gt;=INDEX('Static Data'!$E$3:$X$21,$BW93,11)+0,GE$78&gt;=INDEX('Static Data'!$E$3:$X$21,$BW93,12)+0,GE$79&gt;=INDEX('Static Data'!$E$3:$X$21,$BW93,13)+0,GE$80&gt;=INDEX('Static Data'!$E$3:$X$21,$BW93,14)+0,GE$81&gt;=INDEX('Static Data'!$E$3:$X$21,$BW93,15)+0,GE$82&gt;=INDEX('Static Data'!$E$3:$X$21,$BW93,16)+0,GE$83&gt;=INDEX('Static Data'!$E$3:$X$21,$BW93,17)+0,GE$84&gt;=INDEX('Static Data'!$E$3:$X$21,$BW93,18)+0,GE$85&gt;=INDEX('Static Data'!$E$3:$X$21,$BW93,19)+0,GE$86&gt;=INDEX('Static Data'!$E$3:$X$21,$BW93,20)+0)</f>
        <v>0</v>
      </c>
      <c r="GF93" t="b">
        <f ca="1">AND($BV93,GF$67&gt;=INDEX('Static Data'!$E$3:$X$21,$BW93,1)+0,GF$68&gt;=INDEX('Static Data'!$E$3:$X$21,$BW93,2)+0,GF$69&gt;=INDEX('Static Data'!$E$3:$X$21,$BW93,3)+0,GF$70&gt;=INDEX('Static Data'!$E$3:$X$21,$BW93,4)+0,GF$71&gt;=INDEX('Static Data'!$E$3:$X$21,$BW93,5)+0,GF$72&gt;=INDEX('Static Data'!$E$3:$X$21,$BW93,6)+0,GF$73&gt;=INDEX('Static Data'!$E$3:$X$21,$BW93,7)+0,GF$74&gt;=INDEX('Static Data'!$E$3:$X$21,$BW93,8)+0,GF$75&gt;=INDEX('Static Data'!$E$3:$X$21,$BW93,9)+0,GF$76&gt;=INDEX('Static Data'!$E$3:$X$21,$BW93,10)+0,GF$77&gt;=INDEX('Static Data'!$E$3:$X$21,$BW93,11)+0,GF$78&gt;=INDEX('Static Data'!$E$3:$X$21,$BW93,12)+0,GF$79&gt;=INDEX('Static Data'!$E$3:$X$21,$BW93,13)+0,GF$80&gt;=INDEX('Static Data'!$E$3:$X$21,$BW93,14)+0,GF$81&gt;=INDEX('Static Data'!$E$3:$X$21,$BW93,15)+0,GF$82&gt;=INDEX('Static Data'!$E$3:$X$21,$BW93,16)+0,GF$83&gt;=INDEX('Static Data'!$E$3:$X$21,$BW93,17)+0,GF$84&gt;=INDEX('Static Data'!$E$3:$X$21,$BW93,18)+0,GF$85&gt;=INDEX('Static Data'!$E$3:$X$21,$BW93,19)+0,GF$86&gt;=INDEX('Static Data'!$E$3:$X$21,$BW93,20)+0)</f>
        <v>0</v>
      </c>
      <c r="GG93" t="b">
        <f ca="1">AND($BV93,GG$67&gt;=INDEX('Static Data'!$E$3:$X$21,$BW93,1)+0,GG$68&gt;=INDEX('Static Data'!$E$3:$X$21,$BW93,2)+0,GG$69&gt;=INDEX('Static Data'!$E$3:$X$21,$BW93,3)+0,GG$70&gt;=INDEX('Static Data'!$E$3:$X$21,$BW93,4)+0,GG$71&gt;=INDEX('Static Data'!$E$3:$X$21,$BW93,5)+0,GG$72&gt;=INDEX('Static Data'!$E$3:$X$21,$BW93,6)+0,GG$73&gt;=INDEX('Static Data'!$E$3:$X$21,$BW93,7)+0,GG$74&gt;=INDEX('Static Data'!$E$3:$X$21,$BW93,8)+0,GG$75&gt;=INDEX('Static Data'!$E$3:$X$21,$BW93,9)+0,GG$76&gt;=INDEX('Static Data'!$E$3:$X$21,$BW93,10)+0,GG$77&gt;=INDEX('Static Data'!$E$3:$X$21,$BW93,11)+0,GG$78&gt;=INDEX('Static Data'!$E$3:$X$21,$BW93,12)+0,GG$79&gt;=INDEX('Static Data'!$E$3:$X$21,$BW93,13)+0,GG$80&gt;=INDEX('Static Data'!$E$3:$X$21,$BW93,14)+0,GG$81&gt;=INDEX('Static Data'!$E$3:$X$21,$BW93,15)+0,GG$82&gt;=INDEX('Static Data'!$E$3:$X$21,$BW93,16)+0,GG$83&gt;=INDEX('Static Data'!$E$3:$X$21,$BW93,17)+0,GG$84&gt;=INDEX('Static Data'!$E$3:$X$21,$BW93,18)+0,GG$85&gt;=INDEX('Static Data'!$E$3:$X$21,$BW93,19)+0,GG$86&gt;=INDEX('Static Data'!$E$3:$X$21,$BW93,20)+0)</f>
        <v>0</v>
      </c>
      <c r="GH93" t="b">
        <f ca="1">AND($BV93,GH$67&gt;=INDEX('Static Data'!$E$3:$X$21,$BW93,1)+0,GH$68&gt;=INDEX('Static Data'!$E$3:$X$21,$BW93,2)+0,GH$69&gt;=INDEX('Static Data'!$E$3:$X$21,$BW93,3)+0,GH$70&gt;=INDEX('Static Data'!$E$3:$X$21,$BW93,4)+0,GH$71&gt;=INDEX('Static Data'!$E$3:$X$21,$BW93,5)+0,GH$72&gt;=INDEX('Static Data'!$E$3:$X$21,$BW93,6)+0,GH$73&gt;=INDEX('Static Data'!$E$3:$X$21,$BW93,7)+0,GH$74&gt;=INDEX('Static Data'!$E$3:$X$21,$BW93,8)+0,GH$75&gt;=INDEX('Static Data'!$E$3:$X$21,$BW93,9)+0,GH$76&gt;=INDEX('Static Data'!$E$3:$X$21,$BW93,10)+0,GH$77&gt;=INDEX('Static Data'!$E$3:$X$21,$BW93,11)+0,GH$78&gt;=INDEX('Static Data'!$E$3:$X$21,$BW93,12)+0,GH$79&gt;=INDEX('Static Data'!$E$3:$X$21,$BW93,13)+0,GH$80&gt;=INDEX('Static Data'!$E$3:$X$21,$BW93,14)+0,GH$81&gt;=INDEX('Static Data'!$E$3:$X$21,$BW93,15)+0,GH$82&gt;=INDEX('Static Data'!$E$3:$X$21,$BW93,16)+0,GH$83&gt;=INDEX('Static Data'!$E$3:$X$21,$BW93,17)+0,GH$84&gt;=INDEX('Static Data'!$E$3:$X$21,$BW93,18)+0,GH$85&gt;=INDEX('Static Data'!$E$3:$X$21,$BW93,19)+0,GH$86&gt;=INDEX('Static Data'!$E$3:$X$21,$BW93,20)+0)</f>
        <v>0</v>
      </c>
      <c r="GI93" t="b">
        <f ca="1">AND($BV93,GI$67&gt;=INDEX('Static Data'!$E$3:$X$21,$BW93,1)+0,GI$68&gt;=INDEX('Static Data'!$E$3:$X$21,$BW93,2)+0,GI$69&gt;=INDEX('Static Data'!$E$3:$X$21,$BW93,3)+0,GI$70&gt;=INDEX('Static Data'!$E$3:$X$21,$BW93,4)+0,GI$71&gt;=INDEX('Static Data'!$E$3:$X$21,$BW93,5)+0,GI$72&gt;=INDEX('Static Data'!$E$3:$X$21,$BW93,6)+0,GI$73&gt;=INDEX('Static Data'!$E$3:$X$21,$BW93,7)+0,GI$74&gt;=INDEX('Static Data'!$E$3:$X$21,$BW93,8)+0,GI$75&gt;=INDEX('Static Data'!$E$3:$X$21,$BW93,9)+0,GI$76&gt;=INDEX('Static Data'!$E$3:$X$21,$BW93,10)+0,GI$77&gt;=INDEX('Static Data'!$E$3:$X$21,$BW93,11)+0,GI$78&gt;=INDEX('Static Data'!$E$3:$X$21,$BW93,12)+0,GI$79&gt;=INDEX('Static Data'!$E$3:$X$21,$BW93,13)+0,GI$80&gt;=INDEX('Static Data'!$E$3:$X$21,$BW93,14)+0,GI$81&gt;=INDEX('Static Data'!$E$3:$X$21,$BW93,15)+0,GI$82&gt;=INDEX('Static Data'!$E$3:$X$21,$BW93,16)+0,GI$83&gt;=INDEX('Static Data'!$E$3:$X$21,$BW93,17)+0,GI$84&gt;=INDEX('Static Data'!$E$3:$X$21,$BW93,18)+0,GI$85&gt;=INDEX('Static Data'!$E$3:$X$21,$BW93,19)+0,GI$86&gt;=INDEX('Static Data'!$E$3:$X$21,$BW93,20)+0)</f>
        <v>0</v>
      </c>
      <c r="GJ93" t="b">
        <f ca="1">AND($BV93,GJ$67&gt;=INDEX('Static Data'!$E$3:$X$21,$BW93,1)+0,GJ$68&gt;=INDEX('Static Data'!$E$3:$X$21,$BW93,2)+0,GJ$69&gt;=INDEX('Static Data'!$E$3:$X$21,$BW93,3)+0,GJ$70&gt;=INDEX('Static Data'!$E$3:$X$21,$BW93,4)+0,GJ$71&gt;=INDEX('Static Data'!$E$3:$X$21,$BW93,5)+0,GJ$72&gt;=INDEX('Static Data'!$E$3:$X$21,$BW93,6)+0,GJ$73&gt;=INDEX('Static Data'!$E$3:$X$21,$BW93,7)+0,GJ$74&gt;=INDEX('Static Data'!$E$3:$X$21,$BW93,8)+0,GJ$75&gt;=INDEX('Static Data'!$E$3:$X$21,$BW93,9)+0,GJ$76&gt;=INDEX('Static Data'!$E$3:$X$21,$BW93,10)+0,GJ$77&gt;=INDEX('Static Data'!$E$3:$X$21,$BW93,11)+0,GJ$78&gt;=INDEX('Static Data'!$E$3:$X$21,$BW93,12)+0,GJ$79&gt;=INDEX('Static Data'!$E$3:$X$21,$BW93,13)+0,GJ$80&gt;=INDEX('Static Data'!$E$3:$X$21,$BW93,14)+0,GJ$81&gt;=INDEX('Static Data'!$E$3:$X$21,$BW93,15)+0,GJ$82&gt;=INDEX('Static Data'!$E$3:$X$21,$BW93,16)+0,GJ$83&gt;=INDEX('Static Data'!$E$3:$X$21,$BW93,17)+0,GJ$84&gt;=INDEX('Static Data'!$E$3:$X$21,$BW93,18)+0,GJ$85&gt;=INDEX('Static Data'!$E$3:$X$21,$BW93,19)+0,GJ$86&gt;=INDEX('Static Data'!$E$3:$X$21,$BW93,20)+0)</f>
        <v>0</v>
      </c>
      <c r="GK93" t="b">
        <f ca="1">AND($BV93,GK$67&gt;=INDEX('Static Data'!$E$3:$X$21,$BW93,1)+0,GK$68&gt;=INDEX('Static Data'!$E$3:$X$21,$BW93,2)+0,GK$69&gt;=INDEX('Static Data'!$E$3:$X$21,$BW93,3)+0,GK$70&gt;=INDEX('Static Data'!$E$3:$X$21,$BW93,4)+0,GK$71&gt;=INDEX('Static Data'!$E$3:$X$21,$BW93,5)+0,GK$72&gt;=INDEX('Static Data'!$E$3:$X$21,$BW93,6)+0,GK$73&gt;=INDEX('Static Data'!$E$3:$X$21,$BW93,7)+0,GK$74&gt;=INDEX('Static Data'!$E$3:$X$21,$BW93,8)+0,GK$75&gt;=INDEX('Static Data'!$E$3:$X$21,$BW93,9)+0,GK$76&gt;=INDEX('Static Data'!$E$3:$X$21,$BW93,10)+0,GK$77&gt;=INDEX('Static Data'!$E$3:$X$21,$BW93,11)+0,GK$78&gt;=INDEX('Static Data'!$E$3:$X$21,$BW93,12)+0,GK$79&gt;=INDEX('Static Data'!$E$3:$X$21,$BW93,13)+0,GK$80&gt;=INDEX('Static Data'!$E$3:$X$21,$BW93,14)+0,GK$81&gt;=INDEX('Static Data'!$E$3:$X$21,$BW93,15)+0,GK$82&gt;=INDEX('Static Data'!$E$3:$X$21,$BW93,16)+0,GK$83&gt;=INDEX('Static Data'!$E$3:$X$21,$BW93,17)+0,GK$84&gt;=INDEX('Static Data'!$E$3:$X$21,$BW93,18)+0,GK$85&gt;=INDEX('Static Data'!$E$3:$X$21,$BW93,19)+0,GK$86&gt;=INDEX('Static Data'!$E$3:$X$21,$BW93,20)+0)</f>
        <v>0</v>
      </c>
      <c r="GL93" t="b">
        <f ca="1">AND($BV93,GL$67&gt;=INDEX('Static Data'!$E$3:$X$21,$BW93,1)+0,GL$68&gt;=INDEX('Static Data'!$E$3:$X$21,$BW93,2)+0,GL$69&gt;=INDEX('Static Data'!$E$3:$X$21,$BW93,3)+0,GL$70&gt;=INDEX('Static Data'!$E$3:$X$21,$BW93,4)+0,GL$71&gt;=INDEX('Static Data'!$E$3:$X$21,$BW93,5)+0,GL$72&gt;=INDEX('Static Data'!$E$3:$X$21,$BW93,6)+0,GL$73&gt;=INDEX('Static Data'!$E$3:$X$21,$BW93,7)+0,GL$74&gt;=INDEX('Static Data'!$E$3:$X$21,$BW93,8)+0,GL$75&gt;=INDEX('Static Data'!$E$3:$X$21,$BW93,9)+0,GL$76&gt;=INDEX('Static Data'!$E$3:$X$21,$BW93,10)+0,GL$77&gt;=INDEX('Static Data'!$E$3:$X$21,$BW93,11)+0,GL$78&gt;=INDEX('Static Data'!$E$3:$X$21,$BW93,12)+0,GL$79&gt;=INDEX('Static Data'!$E$3:$X$21,$BW93,13)+0,GL$80&gt;=INDEX('Static Data'!$E$3:$X$21,$BW93,14)+0,GL$81&gt;=INDEX('Static Data'!$E$3:$X$21,$BW93,15)+0,GL$82&gt;=INDEX('Static Data'!$E$3:$X$21,$BW93,16)+0,GL$83&gt;=INDEX('Static Data'!$E$3:$X$21,$BW93,17)+0,GL$84&gt;=INDEX('Static Data'!$E$3:$X$21,$BW93,18)+0,GL$85&gt;=INDEX('Static Data'!$E$3:$X$21,$BW93,19)+0,GL$86&gt;=INDEX('Static Data'!$E$3:$X$21,$BW93,20)+0)</f>
        <v>0</v>
      </c>
      <c r="GM93" t="b">
        <f ca="1">AND($BV93,GM$67&gt;=INDEX('Static Data'!$E$3:$X$21,$BW93,1)+0,GM$68&gt;=INDEX('Static Data'!$E$3:$X$21,$BW93,2)+0,GM$69&gt;=INDEX('Static Data'!$E$3:$X$21,$BW93,3)+0,GM$70&gt;=INDEX('Static Data'!$E$3:$X$21,$BW93,4)+0,GM$71&gt;=INDEX('Static Data'!$E$3:$X$21,$BW93,5)+0,GM$72&gt;=INDEX('Static Data'!$E$3:$X$21,$BW93,6)+0,GM$73&gt;=INDEX('Static Data'!$E$3:$X$21,$BW93,7)+0,GM$74&gt;=INDEX('Static Data'!$E$3:$X$21,$BW93,8)+0,GM$75&gt;=INDEX('Static Data'!$E$3:$X$21,$BW93,9)+0,GM$76&gt;=INDEX('Static Data'!$E$3:$X$21,$BW93,10)+0,GM$77&gt;=INDEX('Static Data'!$E$3:$X$21,$BW93,11)+0,GM$78&gt;=INDEX('Static Data'!$E$3:$X$21,$BW93,12)+0,GM$79&gt;=INDEX('Static Data'!$E$3:$X$21,$BW93,13)+0,GM$80&gt;=INDEX('Static Data'!$E$3:$X$21,$BW93,14)+0,GM$81&gt;=INDEX('Static Data'!$E$3:$X$21,$BW93,15)+0,GM$82&gt;=INDEX('Static Data'!$E$3:$X$21,$BW93,16)+0,GM$83&gt;=INDEX('Static Data'!$E$3:$X$21,$BW93,17)+0,GM$84&gt;=INDEX('Static Data'!$E$3:$X$21,$BW93,18)+0,GM$85&gt;=INDEX('Static Data'!$E$3:$X$21,$BW93,19)+0,GM$86&gt;=INDEX('Static Data'!$E$3:$X$21,$BW93,20)+0)</f>
        <v>0</v>
      </c>
      <c r="GN93" t="b">
        <f ca="1">AND($BV93,GN$67&gt;=INDEX('Static Data'!$E$3:$X$21,$BW93,1)+0,GN$68&gt;=INDEX('Static Data'!$E$3:$X$21,$BW93,2)+0,GN$69&gt;=INDEX('Static Data'!$E$3:$X$21,$BW93,3)+0,GN$70&gt;=INDEX('Static Data'!$E$3:$X$21,$BW93,4)+0,GN$71&gt;=INDEX('Static Data'!$E$3:$X$21,$BW93,5)+0,GN$72&gt;=INDEX('Static Data'!$E$3:$X$21,$BW93,6)+0,GN$73&gt;=INDEX('Static Data'!$E$3:$X$21,$BW93,7)+0,GN$74&gt;=INDEX('Static Data'!$E$3:$X$21,$BW93,8)+0,GN$75&gt;=INDEX('Static Data'!$E$3:$X$21,$BW93,9)+0,GN$76&gt;=INDEX('Static Data'!$E$3:$X$21,$BW93,10)+0,GN$77&gt;=INDEX('Static Data'!$E$3:$X$21,$BW93,11)+0,GN$78&gt;=INDEX('Static Data'!$E$3:$X$21,$BW93,12)+0,GN$79&gt;=INDEX('Static Data'!$E$3:$X$21,$BW93,13)+0,GN$80&gt;=INDEX('Static Data'!$E$3:$X$21,$BW93,14)+0,GN$81&gt;=INDEX('Static Data'!$E$3:$X$21,$BW93,15)+0,GN$82&gt;=INDEX('Static Data'!$E$3:$X$21,$BW93,16)+0,GN$83&gt;=INDEX('Static Data'!$E$3:$X$21,$BW93,17)+0,GN$84&gt;=INDEX('Static Data'!$E$3:$X$21,$BW93,18)+0,GN$85&gt;=INDEX('Static Data'!$E$3:$X$21,$BW93,19)+0,GN$86&gt;=INDEX('Static Data'!$E$3:$X$21,$BW93,20)+0)</f>
        <v>0</v>
      </c>
      <c r="GO93" t="b">
        <f ca="1">AND($BV93,GO$67&gt;=INDEX('Static Data'!$E$3:$X$21,$BW93,1)+0,GO$68&gt;=INDEX('Static Data'!$E$3:$X$21,$BW93,2)+0,GO$69&gt;=INDEX('Static Data'!$E$3:$X$21,$BW93,3)+0,GO$70&gt;=INDEX('Static Data'!$E$3:$X$21,$BW93,4)+0,GO$71&gt;=INDEX('Static Data'!$E$3:$X$21,$BW93,5)+0,GO$72&gt;=INDEX('Static Data'!$E$3:$X$21,$BW93,6)+0,GO$73&gt;=INDEX('Static Data'!$E$3:$X$21,$BW93,7)+0,GO$74&gt;=INDEX('Static Data'!$E$3:$X$21,$BW93,8)+0,GO$75&gt;=INDEX('Static Data'!$E$3:$X$21,$BW93,9)+0,GO$76&gt;=INDEX('Static Data'!$E$3:$X$21,$BW93,10)+0,GO$77&gt;=INDEX('Static Data'!$E$3:$X$21,$BW93,11)+0,GO$78&gt;=INDEX('Static Data'!$E$3:$X$21,$BW93,12)+0,GO$79&gt;=INDEX('Static Data'!$E$3:$X$21,$BW93,13)+0,GO$80&gt;=INDEX('Static Data'!$E$3:$X$21,$BW93,14)+0,GO$81&gt;=INDEX('Static Data'!$E$3:$X$21,$BW93,15)+0,GO$82&gt;=INDEX('Static Data'!$E$3:$X$21,$BW93,16)+0,GO$83&gt;=INDEX('Static Data'!$E$3:$X$21,$BW93,17)+0,GO$84&gt;=INDEX('Static Data'!$E$3:$X$21,$BW93,18)+0,GO$85&gt;=INDEX('Static Data'!$E$3:$X$21,$BW93,19)+0,GO$86&gt;=INDEX('Static Data'!$E$3:$X$21,$BW93,20)+0)</f>
        <v>0</v>
      </c>
      <c r="GP93" t="b">
        <f ca="1">AND($BV93,GP$67&gt;=INDEX('Static Data'!$E$3:$X$21,$BW93,1)+0,GP$68&gt;=INDEX('Static Data'!$E$3:$X$21,$BW93,2)+0,GP$69&gt;=INDEX('Static Data'!$E$3:$X$21,$BW93,3)+0,GP$70&gt;=INDEX('Static Data'!$E$3:$X$21,$BW93,4)+0,GP$71&gt;=INDEX('Static Data'!$E$3:$X$21,$BW93,5)+0,GP$72&gt;=INDEX('Static Data'!$E$3:$X$21,$BW93,6)+0,GP$73&gt;=INDEX('Static Data'!$E$3:$X$21,$BW93,7)+0,GP$74&gt;=INDEX('Static Data'!$E$3:$X$21,$BW93,8)+0,GP$75&gt;=INDEX('Static Data'!$E$3:$X$21,$BW93,9)+0,GP$76&gt;=INDEX('Static Data'!$E$3:$X$21,$BW93,10)+0,GP$77&gt;=INDEX('Static Data'!$E$3:$X$21,$BW93,11)+0,GP$78&gt;=INDEX('Static Data'!$E$3:$X$21,$BW93,12)+0,GP$79&gt;=INDEX('Static Data'!$E$3:$X$21,$BW93,13)+0,GP$80&gt;=INDEX('Static Data'!$E$3:$X$21,$BW93,14)+0,GP$81&gt;=INDEX('Static Data'!$E$3:$X$21,$BW93,15)+0,GP$82&gt;=INDEX('Static Data'!$E$3:$X$21,$BW93,16)+0,GP$83&gt;=INDEX('Static Data'!$E$3:$X$21,$BW93,17)+0,GP$84&gt;=INDEX('Static Data'!$E$3:$X$21,$BW93,18)+0,GP$85&gt;=INDEX('Static Data'!$E$3:$X$21,$BW93,19)+0,GP$86&gt;=INDEX('Static Data'!$E$3:$X$21,$BW93,20)+0)</f>
        <v>0</v>
      </c>
      <c r="GQ93" t="b">
        <f ca="1">AND($BV93,GQ$67&gt;=INDEX('Static Data'!$E$3:$X$21,$BW93,1)+0,GQ$68&gt;=INDEX('Static Data'!$E$3:$X$21,$BW93,2)+0,GQ$69&gt;=INDEX('Static Data'!$E$3:$X$21,$BW93,3)+0,GQ$70&gt;=INDEX('Static Data'!$E$3:$X$21,$BW93,4)+0,GQ$71&gt;=INDEX('Static Data'!$E$3:$X$21,$BW93,5)+0,GQ$72&gt;=INDEX('Static Data'!$E$3:$X$21,$BW93,6)+0,GQ$73&gt;=INDEX('Static Data'!$E$3:$X$21,$BW93,7)+0,GQ$74&gt;=INDEX('Static Data'!$E$3:$X$21,$BW93,8)+0,GQ$75&gt;=INDEX('Static Data'!$E$3:$X$21,$BW93,9)+0,GQ$76&gt;=INDEX('Static Data'!$E$3:$X$21,$BW93,10)+0,GQ$77&gt;=INDEX('Static Data'!$E$3:$X$21,$BW93,11)+0,GQ$78&gt;=INDEX('Static Data'!$E$3:$X$21,$BW93,12)+0,GQ$79&gt;=INDEX('Static Data'!$E$3:$X$21,$BW93,13)+0,GQ$80&gt;=INDEX('Static Data'!$E$3:$X$21,$BW93,14)+0,GQ$81&gt;=INDEX('Static Data'!$E$3:$X$21,$BW93,15)+0,GQ$82&gt;=INDEX('Static Data'!$E$3:$X$21,$BW93,16)+0,GQ$83&gt;=INDEX('Static Data'!$E$3:$X$21,$BW93,17)+0,GQ$84&gt;=INDEX('Static Data'!$E$3:$X$21,$BW93,18)+0,GQ$85&gt;=INDEX('Static Data'!$E$3:$X$21,$BW93,19)+0,GQ$86&gt;=INDEX('Static Data'!$E$3:$X$21,$BW93,20)+0)</f>
        <v>0</v>
      </c>
      <c r="GR93" t="b">
        <f ca="1">AND($BV93,GR$67&gt;=INDEX('Static Data'!$E$3:$X$21,$BW93,1)+0,GR$68&gt;=INDEX('Static Data'!$E$3:$X$21,$BW93,2)+0,GR$69&gt;=INDEX('Static Data'!$E$3:$X$21,$BW93,3)+0,GR$70&gt;=INDEX('Static Data'!$E$3:$X$21,$BW93,4)+0,GR$71&gt;=INDEX('Static Data'!$E$3:$X$21,$BW93,5)+0,GR$72&gt;=INDEX('Static Data'!$E$3:$X$21,$BW93,6)+0,GR$73&gt;=INDEX('Static Data'!$E$3:$X$21,$BW93,7)+0,GR$74&gt;=INDEX('Static Data'!$E$3:$X$21,$BW93,8)+0,GR$75&gt;=INDEX('Static Data'!$E$3:$X$21,$BW93,9)+0,GR$76&gt;=INDEX('Static Data'!$E$3:$X$21,$BW93,10)+0,GR$77&gt;=INDEX('Static Data'!$E$3:$X$21,$BW93,11)+0,GR$78&gt;=INDEX('Static Data'!$E$3:$X$21,$BW93,12)+0,GR$79&gt;=INDEX('Static Data'!$E$3:$X$21,$BW93,13)+0,GR$80&gt;=INDEX('Static Data'!$E$3:$X$21,$BW93,14)+0,GR$81&gt;=INDEX('Static Data'!$E$3:$X$21,$BW93,15)+0,GR$82&gt;=INDEX('Static Data'!$E$3:$X$21,$BW93,16)+0,GR$83&gt;=INDEX('Static Data'!$E$3:$X$21,$BW93,17)+0,GR$84&gt;=INDEX('Static Data'!$E$3:$X$21,$BW93,18)+0,GR$85&gt;=INDEX('Static Data'!$E$3:$X$21,$BW93,19)+0,GR$86&gt;=INDEX('Static Data'!$E$3:$X$21,$BW93,20)+0)</f>
        <v>0</v>
      </c>
      <c r="GS93" t="b">
        <f ca="1">AND($BV93,GS$67&gt;=INDEX('Static Data'!$E$3:$X$21,$BW93,1)+0,GS$68&gt;=INDEX('Static Data'!$E$3:$X$21,$BW93,2)+0,GS$69&gt;=INDEX('Static Data'!$E$3:$X$21,$BW93,3)+0,GS$70&gt;=INDEX('Static Data'!$E$3:$X$21,$BW93,4)+0,GS$71&gt;=INDEX('Static Data'!$E$3:$X$21,$BW93,5)+0,GS$72&gt;=INDEX('Static Data'!$E$3:$X$21,$BW93,6)+0,GS$73&gt;=INDEX('Static Data'!$E$3:$X$21,$BW93,7)+0,GS$74&gt;=INDEX('Static Data'!$E$3:$X$21,$BW93,8)+0,GS$75&gt;=INDEX('Static Data'!$E$3:$X$21,$BW93,9)+0,GS$76&gt;=INDEX('Static Data'!$E$3:$X$21,$BW93,10)+0,GS$77&gt;=INDEX('Static Data'!$E$3:$X$21,$BW93,11)+0,GS$78&gt;=INDEX('Static Data'!$E$3:$X$21,$BW93,12)+0,GS$79&gt;=INDEX('Static Data'!$E$3:$X$21,$BW93,13)+0,GS$80&gt;=INDEX('Static Data'!$E$3:$X$21,$BW93,14)+0,GS$81&gt;=INDEX('Static Data'!$E$3:$X$21,$BW93,15)+0,GS$82&gt;=INDEX('Static Data'!$E$3:$X$21,$BW93,16)+0,GS$83&gt;=INDEX('Static Data'!$E$3:$X$21,$BW93,17)+0,GS$84&gt;=INDEX('Static Data'!$E$3:$X$21,$BW93,18)+0,GS$85&gt;=INDEX('Static Data'!$E$3:$X$21,$BW93,19)+0,GS$86&gt;=INDEX('Static Data'!$E$3:$X$21,$BW93,20)+0)</f>
        <v>0</v>
      </c>
      <c r="GT93" t="b">
        <f ca="1">AND($BV93,GT$67&gt;=INDEX('Static Data'!$E$3:$X$21,$BW93,1)+0,GT$68&gt;=INDEX('Static Data'!$E$3:$X$21,$BW93,2)+0,GT$69&gt;=INDEX('Static Data'!$E$3:$X$21,$BW93,3)+0,GT$70&gt;=INDEX('Static Data'!$E$3:$X$21,$BW93,4)+0,GT$71&gt;=INDEX('Static Data'!$E$3:$X$21,$BW93,5)+0,GT$72&gt;=INDEX('Static Data'!$E$3:$X$21,$BW93,6)+0,GT$73&gt;=INDEX('Static Data'!$E$3:$X$21,$BW93,7)+0,GT$74&gt;=INDEX('Static Data'!$E$3:$X$21,$BW93,8)+0,GT$75&gt;=INDEX('Static Data'!$E$3:$X$21,$BW93,9)+0,GT$76&gt;=INDEX('Static Data'!$E$3:$X$21,$BW93,10)+0,GT$77&gt;=INDEX('Static Data'!$E$3:$X$21,$BW93,11)+0,GT$78&gt;=INDEX('Static Data'!$E$3:$X$21,$BW93,12)+0,GT$79&gt;=INDEX('Static Data'!$E$3:$X$21,$BW93,13)+0,GT$80&gt;=INDEX('Static Data'!$E$3:$X$21,$BW93,14)+0,GT$81&gt;=INDEX('Static Data'!$E$3:$X$21,$BW93,15)+0,GT$82&gt;=INDEX('Static Data'!$E$3:$X$21,$BW93,16)+0,GT$83&gt;=INDEX('Static Data'!$E$3:$X$21,$BW93,17)+0,GT$84&gt;=INDEX('Static Data'!$E$3:$X$21,$BW93,18)+0,GT$85&gt;=INDEX('Static Data'!$E$3:$X$21,$BW93,19)+0,GT$86&gt;=INDEX('Static Data'!$E$3:$X$21,$BW93,20)+0)</f>
        <v>0</v>
      </c>
      <c r="GU93" t="b">
        <f ca="1">AND($BV93,GU$67&gt;=INDEX('Static Data'!$E$3:$X$21,$BW93,1)+0,GU$68&gt;=INDEX('Static Data'!$E$3:$X$21,$BW93,2)+0,GU$69&gt;=INDEX('Static Data'!$E$3:$X$21,$BW93,3)+0,GU$70&gt;=INDEX('Static Data'!$E$3:$X$21,$BW93,4)+0,GU$71&gt;=INDEX('Static Data'!$E$3:$X$21,$BW93,5)+0,GU$72&gt;=INDEX('Static Data'!$E$3:$X$21,$BW93,6)+0,GU$73&gt;=INDEX('Static Data'!$E$3:$X$21,$BW93,7)+0,GU$74&gt;=INDEX('Static Data'!$E$3:$X$21,$BW93,8)+0,GU$75&gt;=INDEX('Static Data'!$E$3:$X$21,$BW93,9)+0,GU$76&gt;=INDEX('Static Data'!$E$3:$X$21,$BW93,10)+0,GU$77&gt;=INDEX('Static Data'!$E$3:$X$21,$BW93,11)+0,GU$78&gt;=INDEX('Static Data'!$E$3:$X$21,$BW93,12)+0,GU$79&gt;=INDEX('Static Data'!$E$3:$X$21,$BW93,13)+0,GU$80&gt;=INDEX('Static Data'!$E$3:$X$21,$BW93,14)+0,GU$81&gt;=INDEX('Static Data'!$E$3:$X$21,$BW93,15)+0,GU$82&gt;=INDEX('Static Data'!$E$3:$X$21,$BW93,16)+0,GU$83&gt;=INDEX('Static Data'!$E$3:$X$21,$BW93,17)+0,GU$84&gt;=INDEX('Static Data'!$E$3:$X$21,$BW93,18)+0,GU$85&gt;=INDEX('Static Data'!$E$3:$X$21,$BW93,19)+0,GU$86&gt;=INDEX('Static Data'!$E$3:$X$21,$BW93,20)+0)</f>
        <v>0</v>
      </c>
    </row>
    <row r="94" spans="9:203">
      <c r="I94" s="11"/>
      <c r="M94" s="1">
        <f t="shared" si="39"/>
        <v>57</v>
      </c>
      <c r="N94" s="1" t="str">
        <f t="shared" si="205"/>
        <v>006649</v>
      </c>
      <c r="R94" s="90" t="str">
        <f t="shared" si="36"/>
        <v>496600</v>
      </c>
      <c r="T94" s="60">
        <f t="shared" si="209"/>
        <v>87</v>
      </c>
      <c r="U94" s="123">
        <f t="shared" si="208"/>
        <v>810.68197761872705</v>
      </c>
      <c r="V94" s="62">
        <f t="shared" si="206"/>
        <v>49419</v>
      </c>
      <c r="W94" s="59">
        <f t="shared" si="207"/>
        <v>87</v>
      </c>
      <c r="BV94" t="b">
        <f>TRUE()</f>
        <v>1</v>
      </c>
      <c r="BW94">
        <f t="shared" si="211"/>
        <v>6</v>
      </c>
      <c r="BX94" t="b">
        <f ca="1">AND($BV94,BX$67&gt;=INDEX('Static Data'!$E$3:$X$21,$BW94,1)+0,BX$68&gt;=INDEX('Static Data'!$E$3:$X$21,$BW94,2)+0,BX$69&gt;=INDEX('Static Data'!$E$3:$X$21,$BW94,3)+0,BX$70&gt;=INDEX('Static Data'!$E$3:$X$21,$BW94,4)+0,BX$71&gt;=INDEX('Static Data'!$E$3:$X$21,$BW94,5)+0,BX$72&gt;=INDEX('Static Data'!$E$3:$X$21,$BW94,6)+0,BX$73&gt;=INDEX('Static Data'!$E$3:$X$21,$BW94,7)+0,BX$74&gt;=INDEX('Static Data'!$E$3:$X$21,$BW94,8)+0,BX$75&gt;=INDEX('Static Data'!$E$3:$X$21,$BW94,9)+0,BX$76&gt;=INDEX('Static Data'!$E$3:$X$21,$BW94,10)+0,BX$77&gt;=INDEX('Static Data'!$E$3:$X$21,$BW94,11)+0,BX$78&gt;=INDEX('Static Data'!$E$3:$X$21,$BW94,12)+0,BX$79&gt;=INDEX('Static Data'!$E$3:$X$21,$BW94,13)+0,BX$80&gt;=INDEX('Static Data'!$E$3:$X$21,$BW94,14)+0,BX$81&gt;=INDEX('Static Data'!$E$3:$X$21,$BW94,15)+0,BX$82&gt;=INDEX('Static Data'!$E$3:$X$21,$BW94,16)+0,BX$83&gt;=INDEX('Static Data'!$E$3:$X$21,$BW94,17)+0,BX$84&gt;=INDEX('Static Data'!$E$3:$X$21,$BW94,18)+0,BX$85&gt;=INDEX('Static Data'!$E$3:$X$21,$BW94,19)+0,BX$86&gt;=INDEX('Static Data'!$E$3:$X$21,$BW94,20)+0)</f>
        <v>0</v>
      </c>
      <c r="BY94" t="b">
        <f ca="1">AND($BV94,BY$67&gt;=INDEX('Static Data'!$E$3:$X$21,$BW94,1)+0,BY$68&gt;=INDEX('Static Data'!$E$3:$X$21,$BW94,2)+0,BY$69&gt;=INDEX('Static Data'!$E$3:$X$21,$BW94,3)+0,BY$70&gt;=INDEX('Static Data'!$E$3:$X$21,$BW94,4)+0,BY$71&gt;=INDEX('Static Data'!$E$3:$X$21,$BW94,5)+0,BY$72&gt;=INDEX('Static Data'!$E$3:$X$21,$BW94,6)+0,BY$73&gt;=INDEX('Static Data'!$E$3:$X$21,$BW94,7)+0,BY$74&gt;=INDEX('Static Data'!$E$3:$X$21,$BW94,8)+0,BY$75&gt;=INDEX('Static Data'!$E$3:$X$21,$BW94,9)+0,BY$76&gt;=INDEX('Static Data'!$E$3:$X$21,$BW94,10)+0,BY$77&gt;=INDEX('Static Data'!$E$3:$X$21,$BW94,11)+0,BY$78&gt;=INDEX('Static Data'!$E$3:$X$21,$BW94,12)+0,BY$79&gt;=INDEX('Static Data'!$E$3:$X$21,$BW94,13)+0,BY$80&gt;=INDEX('Static Data'!$E$3:$X$21,$BW94,14)+0,BY$81&gt;=INDEX('Static Data'!$E$3:$X$21,$BW94,15)+0,BY$82&gt;=INDEX('Static Data'!$E$3:$X$21,$BW94,16)+0,BY$83&gt;=INDEX('Static Data'!$E$3:$X$21,$BW94,17)+0,BY$84&gt;=INDEX('Static Data'!$E$3:$X$21,$BW94,18)+0,BY$85&gt;=INDEX('Static Data'!$E$3:$X$21,$BW94,19)+0,BY$86&gt;=INDEX('Static Data'!$E$3:$X$21,$BW94,20)+0)</f>
        <v>0</v>
      </c>
      <c r="BZ94" t="b">
        <f ca="1">AND($BV94,BZ$67&gt;=INDEX('Static Data'!$E$3:$X$21,$BW94,1)+0,BZ$68&gt;=INDEX('Static Data'!$E$3:$X$21,$BW94,2)+0,BZ$69&gt;=INDEX('Static Data'!$E$3:$X$21,$BW94,3)+0,BZ$70&gt;=INDEX('Static Data'!$E$3:$X$21,$BW94,4)+0,BZ$71&gt;=INDEX('Static Data'!$E$3:$X$21,$BW94,5)+0,BZ$72&gt;=INDEX('Static Data'!$E$3:$X$21,$BW94,6)+0,BZ$73&gt;=INDEX('Static Data'!$E$3:$X$21,$BW94,7)+0,BZ$74&gt;=INDEX('Static Data'!$E$3:$X$21,$BW94,8)+0,BZ$75&gt;=INDEX('Static Data'!$E$3:$X$21,$BW94,9)+0,BZ$76&gt;=INDEX('Static Data'!$E$3:$X$21,$BW94,10)+0,BZ$77&gt;=INDEX('Static Data'!$E$3:$X$21,$BW94,11)+0,BZ$78&gt;=INDEX('Static Data'!$E$3:$X$21,$BW94,12)+0,BZ$79&gt;=INDEX('Static Data'!$E$3:$X$21,$BW94,13)+0,BZ$80&gt;=INDEX('Static Data'!$E$3:$X$21,$BW94,14)+0,BZ$81&gt;=INDEX('Static Data'!$E$3:$X$21,$BW94,15)+0,BZ$82&gt;=INDEX('Static Data'!$E$3:$X$21,$BW94,16)+0,BZ$83&gt;=INDEX('Static Data'!$E$3:$X$21,$BW94,17)+0,BZ$84&gt;=INDEX('Static Data'!$E$3:$X$21,$BW94,18)+0,BZ$85&gt;=INDEX('Static Data'!$E$3:$X$21,$BW94,19)+0,BZ$86&gt;=INDEX('Static Data'!$E$3:$X$21,$BW94,20)+0)</f>
        <v>0</v>
      </c>
      <c r="CA94" t="b">
        <f ca="1">AND($BV94,CA$67&gt;=INDEX('Static Data'!$E$3:$X$21,$BW94,1)+0,CA$68&gt;=INDEX('Static Data'!$E$3:$X$21,$BW94,2)+0,CA$69&gt;=INDEX('Static Data'!$E$3:$X$21,$BW94,3)+0,CA$70&gt;=INDEX('Static Data'!$E$3:$X$21,$BW94,4)+0,CA$71&gt;=INDEX('Static Data'!$E$3:$X$21,$BW94,5)+0,CA$72&gt;=INDEX('Static Data'!$E$3:$X$21,$BW94,6)+0,CA$73&gt;=INDEX('Static Data'!$E$3:$X$21,$BW94,7)+0,CA$74&gt;=INDEX('Static Data'!$E$3:$X$21,$BW94,8)+0,CA$75&gt;=INDEX('Static Data'!$E$3:$X$21,$BW94,9)+0,CA$76&gt;=INDEX('Static Data'!$E$3:$X$21,$BW94,10)+0,CA$77&gt;=INDEX('Static Data'!$E$3:$X$21,$BW94,11)+0,CA$78&gt;=INDEX('Static Data'!$E$3:$X$21,$BW94,12)+0,CA$79&gt;=INDEX('Static Data'!$E$3:$X$21,$BW94,13)+0,CA$80&gt;=INDEX('Static Data'!$E$3:$X$21,$BW94,14)+0,CA$81&gt;=INDEX('Static Data'!$E$3:$X$21,$BW94,15)+0,CA$82&gt;=INDEX('Static Data'!$E$3:$X$21,$BW94,16)+0,CA$83&gt;=INDEX('Static Data'!$E$3:$X$21,$BW94,17)+0,CA$84&gt;=INDEX('Static Data'!$E$3:$X$21,$BW94,18)+0,CA$85&gt;=INDEX('Static Data'!$E$3:$X$21,$BW94,19)+0,CA$86&gt;=INDEX('Static Data'!$E$3:$X$21,$BW94,20)+0)</f>
        <v>0</v>
      </c>
      <c r="CB94" t="b">
        <f ca="1">AND($BV94,CB$67&gt;=INDEX('Static Data'!$E$3:$X$21,$BW94,1)+0,CB$68&gt;=INDEX('Static Data'!$E$3:$X$21,$BW94,2)+0,CB$69&gt;=INDEX('Static Data'!$E$3:$X$21,$BW94,3)+0,CB$70&gt;=INDEX('Static Data'!$E$3:$X$21,$BW94,4)+0,CB$71&gt;=INDEX('Static Data'!$E$3:$X$21,$BW94,5)+0,CB$72&gt;=INDEX('Static Data'!$E$3:$X$21,$BW94,6)+0,CB$73&gt;=INDEX('Static Data'!$E$3:$X$21,$BW94,7)+0,CB$74&gt;=INDEX('Static Data'!$E$3:$X$21,$BW94,8)+0,CB$75&gt;=INDEX('Static Data'!$E$3:$X$21,$BW94,9)+0,CB$76&gt;=INDEX('Static Data'!$E$3:$X$21,$BW94,10)+0,CB$77&gt;=INDEX('Static Data'!$E$3:$X$21,$BW94,11)+0,CB$78&gt;=INDEX('Static Data'!$E$3:$X$21,$BW94,12)+0,CB$79&gt;=INDEX('Static Data'!$E$3:$X$21,$BW94,13)+0,CB$80&gt;=INDEX('Static Data'!$E$3:$X$21,$BW94,14)+0,CB$81&gt;=INDEX('Static Data'!$E$3:$X$21,$BW94,15)+0,CB$82&gt;=INDEX('Static Data'!$E$3:$X$21,$BW94,16)+0,CB$83&gt;=INDEX('Static Data'!$E$3:$X$21,$BW94,17)+0,CB$84&gt;=INDEX('Static Data'!$E$3:$X$21,$BW94,18)+0,CB$85&gt;=INDEX('Static Data'!$E$3:$X$21,$BW94,19)+0,CB$86&gt;=INDEX('Static Data'!$E$3:$X$21,$BW94,20)+0)</f>
        <v>0</v>
      </c>
      <c r="CC94" t="b">
        <f ca="1">AND($BV94,CC$67&gt;=INDEX('Static Data'!$E$3:$X$21,$BW94,1)+0,CC$68&gt;=INDEX('Static Data'!$E$3:$X$21,$BW94,2)+0,CC$69&gt;=INDEX('Static Data'!$E$3:$X$21,$BW94,3)+0,CC$70&gt;=INDEX('Static Data'!$E$3:$X$21,$BW94,4)+0,CC$71&gt;=INDEX('Static Data'!$E$3:$X$21,$BW94,5)+0,CC$72&gt;=INDEX('Static Data'!$E$3:$X$21,$BW94,6)+0,CC$73&gt;=INDEX('Static Data'!$E$3:$X$21,$BW94,7)+0,CC$74&gt;=INDEX('Static Data'!$E$3:$X$21,$BW94,8)+0,CC$75&gt;=INDEX('Static Data'!$E$3:$X$21,$BW94,9)+0,CC$76&gt;=INDEX('Static Data'!$E$3:$X$21,$BW94,10)+0,CC$77&gt;=INDEX('Static Data'!$E$3:$X$21,$BW94,11)+0,CC$78&gt;=INDEX('Static Data'!$E$3:$X$21,$BW94,12)+0,CC$79&gt;=INDEX('Static Data'!$E$3:$X$21,$BW94,13)+0,CC$80&gt;=INDEX('Static Data'!$E$3:$X$21,$BW94,14)+0,CC$81&gt;=INDEX('Static Data'!$E$3:$X$21,$BW94,15)+0,CC$82&gt;=INDEX('Static Data'!$E$3:$X$21,$BW94,16)+0,CC$83&gt;=INDEX('Static Data'!$E$3:$X$21,$BW94,17)+0,CC$84&gt;=INDEX('Static Data'!$E$3:$X$21,$BW94,18)+0,CC$85&gt;=INDEX('Static Data'!$E$3:$X$21,$BW94,19)+0,CC$86&gt;=INDEX('Static Data'!$E$3:$X$21,$BW94,20)+0)</f>
        <v>0</v>
      </c>
      <c r="CD94" t="b">
        <f ca="1">AND($BV94,CD$67&gt;=INDEX('Static Data'!$E$3:$X$21,$BW94,1)+0,CD$68&gt;=INDEX('Static Data'!$E$3:$X$21,$BW94,2)+0,CD$69&gt;=INDEX('Static Data'!$E$3:$X$21,$BW94,3)+0,CD$70&gt;=INDEX('Static Data'!$E$3:$X$21,$BW94,4)+0,CD$71&gt;=INDEX('Static Data'!$E$3:$X$21,$BW94,5)+0,CD$72&gt;=INDEX('Static Data'!$E$3:$X$21,$BW94,6)+0,CD$73&gt;=INDEX('Static Data'!$E$3:$X$21,$BW94,7)+0,CD$74&gt;=INDEX('Static Data'!$E$3:$X$21,$BW94,8)+0,CD$75&gt;=INDEX('Static Data'!$E$3:$X$21,$BW94,9)+0,CD$76&gt;=INDEX('Static Data'!$E$3:$X$21,$BW94,10)+0,CD$77&gt;=INDEX('Static Data'!$E$3:$X$21,$BW94,11)+0,CD$78&gt;=INDEX('Static Data'!$E$3:$X$21,$BW94,12)+0,CD$79&gt;=INDEX('Static Data'!$E$3:$X$21,$BW94,13)+0,CD$80&gt;=INDEX('Static Data'!$E$3:$X$21,$BW94,14)+0,CD$81&gt;=INDEX('Static Data'!$E$3:$X$21,$BW94,15)+0,CD$82&gt;=INDEX('Static Data'!$E$3:$X$21,$BW94,16)+0,CD$83&gt;=INDEX('Static Data'!$E$3:$X$21,$BW94,17)+0,CD$84&gt;=INDEX('Static Data'!$E$3:$X$21,$BW94,18)+0,CD$85&gt;=INDEX('Static Data'!$E$3:$X$21,$BW94,19)+0,CD$86&gt;=INDEX('Static Data'!$E$3:$X$21,$BW94,20)+0)</f>
        <v>0</v>
      </c>
      <c r="CE94" t="b">
        <f ca="1">AND($BV94,CE$67&gt;=INDEX('Static Data'!$E$3:$X$21,$BW94,1)+0,CE$68&gt;=INDEX('Static Data'!$E$3:$X$21,$BW94,2)+0,CE$69&gt;=INDEX('Static Data'!$E$3:$X$21,$BW94,3)+0,CE$70&gt;=INDEX('Static Data'!$E$3:$X$21,$BW94,4)+0,CE$71&gt;=INDEX('Static Data'!$E$3:$X$21,$BW94,5)+0,CE$72&gt;=INDEX('Static Data'!$E$3:$X$21,$BW94,6)+0,CE$73&gt;=INDEX('Static Data'!$E$3:$X$21,$BW94,7)+0,CE$74&gt;=INDEX('Static Data'!$E$3:$X$21,$BW94,8)+0,CE$75&gt;=INDEX('Static Data'!$E$3:$X$21,$BW94,9)+0,CE$76&gt;=INDEX('Static Data'!$E$3:$X$21,$BW94,10)+0,CE$77&gt;=INDEX('Static Data'!$E$3:$X$21,$BW94,11)+0,CE$78&gt;=INDEX('Static Data'!$E$3:$X$21,$BW94,12)+0,CE$79&gt;=INDEX('Static Data'!$E$3:$X$21,$BW94,13)+0,CE$80&gt;=INDEX('Static Data'!$E$3:$X$21,$BW94,14)+0,CE$81&gt;=INDEX('Static Data'!$E$3:$X$21,$BW94,15)+0,CE$82&gt;=INDEX('Static Data'!$E$3:$X$21,$BW94,16)+0,CE$83&gt;=INDEX('Static Data'!$E$3:$X$21,$BW94,17)+0,CE$84&gt;=INDEX('Static Data'!$E$3:$X$21,$BW94,18)+0,CE$85&gt;=INDEX('Static Data'!$E$3:$X$21,$BW94,19)+0,CE$86&gt;=INDEX('Static Data'!$E$3:$X$21,$BW94,20)+0)</f>
        <v>0</v>
      </c>
      <c r="CF94" t="b">
        <f ca="1">AND($BV94,CF$67&gt;=INDEX('Static Data'!$E$3:$X$21,$BW94,1)+0,CF$68&gt;=INDEX('Static Data'!$E$3:$X$21,$BW94,2)+0,CF$69&gt;=INDEX('Static Data'!$E$3:$X$21,$BW94,3)+0,CF$70&gt;=INDEX('Static Data'!$E$3:$X$21,$BW94,4)+0,CF$71&gt;=INDEX('Static Data'!$E$3:$X$21,$BW94,5)+0,CF$72&gt;=INDEX('Static Data'!$E$3:$X$21,$BW94,6)+0,CF$73&gt;=INDEX('Static Data'!$E$3:$X$21,$BW94,7)+0,CF$74&gt;=INDEX('Static Data'!$E$3:$X$21,$BW94,8)+0,CF$75&gt;=INDEX('Static Data'!$E$3:$X$21,$BW94,9)+0,CF$76&gt;=INDEX('Static Data'!$E$3:$X$21,$BW94,10)+0,CF$77&gt;=INDEX('Static Data'!$E$3:$X$21,$BW94,11)+0,CF$78&gt;=INDEX('Static Data'!$E$3:$X$21,$BW94,12)+0,CF$79&gt;=INDEX('Static Data'!$E$3:$X$21,$BW94,13)+0,CF$80&gt;=INDEX('Static Data'!$E$3:$X$21,$BW94,14)+0,CF$81&gt;=INDEX('Static Data'!$E$3:$X$21,$BW94,15)+0,CF$82&gt;=INDEX('Static Data'!$E$3:$X$21,$BW94,16)+0,CF$83&gt;=INDEX('Static Data'!$E$3:$X$21,$BW94,17)+0,CF$84&gt;=INDEX('Static Data'!$E$3:$X$21,$BW94,18)+0,CF$85&gt;=INDEX('Static Data'!$E$3:$X$21,$BW94,19)+0,CF$86&gt;=INDEX('Static Data'!$E$3:$X$21,$BW94,20)+0)</f>
        <v>0</v>
      </c>
      <c r="CG94" t="b">
        <f ca="1">AND($BV94,CG$67&gt;=INDEX('Static Data'!$E$3:$X$21,$BW94,1)+0,CG$68&gt;=INDEX('Static Data'!$E$3:$X$21,$BW94,2)+0,CG$69&gt;=INDEX('Static Data'!$E$3:$X$21,$BW94,3)+0,CG$70&gt;=INDEX('Static Data'!$E$3:$X$21,$BW94,4)+0,CG$71&gt;=INDEX('Static Data'!$E$3:$X$21,$BW94,5)+0,CG$72&gt;=INDEX('Static Data'!$E$3:$X$21,$BW94,6)+0,CG$73&gt;=INDEX('Static Data'!$E$3:$X$21,$BW94,7)+0,CG$74&gt;=INDEX('Static Data'!$E$3:$X$21,$BW94,8)+0,CG$75&gt;=INDEX('Static Data'!$E$3:$X$21,$BW94,9)+0,CG$76&gt;=INDEX('Static Data'!$E$3:$X$21,$BW94,10)+0,CG$77&gt;=INDEX('Static Data'!$E$3:$X$21,$BW94,11)+0,CG$78&gt;=INDEX('Static Data'!$E$3:$X$21,$BW94,12)+0,CG$79&gt;=INDEX('Static Data'!$E$3:$X$21,$BW94,13)+0,CG$80&gt;=INDEX('Static Data'!$E$3:$X$21,$BW94,14)+0,CG$81&gt;=INDEX('Static Data'!$E$3:$X$21,$BW94,15)+0,CG$82&gt;=INDEX('Static Data'!$E$3:$X$21,$BW94,16)+0,CG$83&gt;=INDEX('Static Data'!$E$3:$X$21,$BW94,17)+0,CG$84&gt;=INDEX('Static Data'!$E$3:$X$21,$BW94,18)+0,CG$85&gt;=INDEX('Static Data'!$E$3:$X$21,$BW94,19)+0,CG$86&gt;=INDEX('Static Data'!$E$3:$X$21,$BW94,20)+0)</f>
        <v>0</v>
      </c>
      <c r="CH94" t="b">
        <f ca="1">AND($BV94,CH$67&gt;=INDEX('Static Data'!$E$3:$X$21,$BW94,1)+0,CH$68&gt;=INDEX('Static Data'!$E$3:$X$21,$BW94,2)+0,CH$69&gt;=INDEX('Static Data'!$E$3:$X$21,$BW94,3)+0,CH$70&gt;=INDEX('Static Data'!$E$3:$X$21,$BW94,4)+0,CH$71&gt;=INDEX('Static Data'!$E$3:$X$21,$BW94,5)+0,CH$72&gt;=INDEX('Static Data'!$E$3:$X$21,$BW94,6)+0,CH$73&gt;=INDEX('Static Data'!$E$3:$X$21,$BW94,7)+0,CH$74&gt;=INDEX('Static Data'!$E$3:$X$21,$BW94,8)+0,CH$75&gt;=INDEX('Static Data'!$E$3:$X$21,$BW94,9)+0,CH$76&gt;=INDEX('Static Data'!$E$3:$X$21,$BW94,10)+0,CH$77&gt;=INDEX('Static Data'!$E$3:$X$21,$BW94,11)+0,CH$78&gt;=INDEX('Static Data'!$E$3:$X$21,$BW94,12)+0,CH$79&gt;=INDEX('Static Data'!$E$3:$X$21,$BW94,13)+0,CH$80&gt;=INDEX('Static Data'!$E$3:$X$21,$BW94,14)+0,CH$81&gt;=INDEX('Static Data'!$E$3:$X$21,$BW94,15)+0,CH$82&gt;=INDEX('Static Data'!$E$3:$X$21,$BW94,16)+0,CH$83&gt;=INDEX('Static Data'!$E$3:$X$21,$BW94,17)+0,CH$84&gt;=INDEX('Static Data'!$E$3:$X$21,$BW94,18)+0,CH$85&gt;=INDEX('Static Data'!$E$3:$X$21,$BW94,19)+0,CH$86&gt;=INDEX('Static Data'!$E$3:$X$21,$BW94,20)+0)</f>
        <v>0</v>
      </c>
      <c r="CI94" t="b">
        <f ca="1">AND($BV94,CI$67&gt;=INDEX('Static Data'!$E$3:$X$21,$BW94,1)+0,CI$68&gt;=INDEX('Static Data'!$E$3:$X$21,$BW94,2)+0,CI$69&gt;=INDEX('Static Data'!$E$3:$X$21,$BW94,3)+0,CI$70&gt;=INDEX('Static Data'!$E$3:$X$21,$BW94,4)+0,CI$71&gt;=INDEX('Static Data'!$E$3:$X$21,$BW94,5)+0,CI$72&gt;=INDEX('Static Data'!$E$3:$X$21,$BW94,6)+0,CI$73&gt;=INDEX('Static Data'!$E$3:$X$21,$BW94,7)+0,CI$74&gt;=INDEX('Static Data'!$E$3:$X$21,$BW94,8)+0,CI$75&gt;=INDEX('Static Data'!$E$3:$X$21,$BW94,9)+0,CI$76&gt;=INDEX('Static Data'!$E$3:$X$21,$BW94,10)+0,CI$77&gt;=INDEX('Static Data'!$E$3:$X$21,$BW94,11)+0,CI$78&gt;=INDEX('Static Data'!$E$3:$X$21,$BW94,12)+0,CI$79&gt;=INDEX('Static Data'!$E$3:$X$21,$BW94,13)+0,CI$80&gt;=INDEX('Static Data'!$E$3:$X$21,$BW94,14)+0,CI$81&gt;=INDEX('Static Data'!$E$3:$X$21,$BW94,15)+0,CI$82&gt;=INDEX('Static Data'!$E$3:$X$21,$BW94,16)+0,CI$83&gt;=INDEX('Static Data'!$E$3:$X$21,$BW94,17)+0,CI$84&gt;=INDEX('Static Data'!$E$3:$X$21,$BW94,18)+0,CI$85&gt;=INDEX('Static Data'!$E$3:$X$21,$BW94,19)+0,CI$86&gt;=INDEX('Static Data'!$E$3:$X$21,$BW94,20)+0)</f>
        <v>0</v>
      </c>
      <c r="CJ94" t="b">
        <f ca="1">AND($BV94,CJ$67&gt;=INDEX('Static Data'!$E$3:$X$21,$BW94,1)+0,CJ$68&gt;=INDEX('Static Data'!$E$3:$X$21,$BW94,2)+0,CJ$69&gt;=INDEX('Static Data'!$E$3:$X$21,$BW94,3)+0,CJ$70&gt;=INDEX('Static Data'!$E$3:$X$21,$BW94,4)+0,CJ$71&gt;=INDEX('Static Data'!$E$3:$X$21,$BW94,5)+0,CJ$72&gt;=INDEX('Static Data'!$E$3:$X$21,$BW94,6)+0,CJ$73&gt;=INDEX('Static Data'!$E$3:$X$21,$BW94,7)+0,CJ$74&gt;=INDEX('Static Data'!$E$3:$X$21,$BW94,8)+0,CJ$75&gt;=INDEX('Static Data'!$E$3:$X$21,$BW94,9)+0,CJ$76&gt;=INDEX('Static Data'!$E$3:$X$21,$BW94,10)+0,CJ$77&gt;=INDEX('Static Data'!$E$3:$X$21,$BW94,11)+0,CJ$78&gt;=INDEX('Static Data'!$E$3:$X$21,$BW94,12)+0,CJ$79&gt;=INDEX('Static Data'!$E$3:$X$21,$BW94,13)+0,CJ$80&gt;=INDEX('Static Data'!$E$3:$X$21,$BW94,14)+0,CJ$81&gt;=INDEX('Static Data'!$E$3:$X$21,$BW94,15)+0,CJ$82&gt;=INDEX('Static Data'!$E$3:$X$21,$BW94,16)+0,CJ$83&gt;=INDEX('Static Data'!$E$3:$X$21,$BW94,17)+0,CJ$84&gt;=INDEX('Static Data'!$E$3:$X$21,$BW94,18)+0,CJ$85&gt;=INDEX('Static Data'!$E$3:$X$21,$BW94,19)+0,CJ$86&gt;=INDEX('Static Data'!$E$3:$X$21,$BW94,20)+0)</f>
        <v>0</v>
      </c>
      <c r="CK94" t="b">
        <f ca="1">AND($BV94,CK$67&gt;=INDEX('Static Data'!$E$3:$X$21,$BW94,1)+0,CK$68&gt;=INDEX('Static Data'!$E$3:$X$21,$BW94,2)+0,CK$69&gt;=INDEX('Static Data'!$E$3:$X$21,$BW94,3)+0,CK$70&gt;=INDEX('Static Data'!$E$3:$X$21,$BW94,4)+0,CK$71&gt;=INDEX('Static Data'!$E$3:$X$21,$BW94,5)+0,CK$72&gt;=INDEX('Static Data'!$E$3:$X$21,$BW94,6)+0,CK$73&gt;=INDEX('Static Data'!$E$3:$X$21,$BW94,7)+0,CK$74&gt;=INDEX('Static Data'!$E$3:$X$21,$BW94,8)+0,CK$75&gt;=INDEX('Static Data'!$E$3:$X$21,$BW94,9)+0,CK$76&gt;=INDEX('Static Data'!$E$3:$X$21,$BW94,10)+0,CK$77&gt;=INDEX('Static Data'!$E$3:$X$21,$BW94,11)+0,CK$78&gt;=INDEX('Static Data'!$E$3:$X$21,$BW94,12)+0,CK$79&gt;=INDEX('Static Data'!$E$3:$X$21,$BW94,13)+0,CK$80&gt;=INDEX('Static Data'!$E$3:$X$21,$BW94,14)+0,CK$81&gt;=INDEX('Static Data'!$E$3:$X$21,$BW94,15)+0,CK$82&gt;=INDEX('Static Data'!$E$3:$X$21,$BW94,16)+0,CK$83&gt;=INDEX('Static Data'!$E$3:$X$21,$BW94,17)+0,CK$84&gt;=INDEX('Static Data'!$E$3:$X$21,$BW94,18)+0,CK$85&gt;=INDEX('Static Data'!$E$3:$X$21,$BW94,19)+0,CK$86&gt;=INDEX('Static Data'!$E$3:$X$21,$BW94,20)+0)</f>
        <v>0</v>
      </c>
      <c r="CL94" t="b">
        <f ca="1">AND($BV94,CL$67&gt;=INDEX('Static Data'!$E$3:$X$21,$BW94,1)+0,CL$68&gt;=INDEX('Static Data'!$E$3:$X$21,$BW94,2)+0,CL$69&gt;=INDEX('Static Data'!$E$3:$X$21,$BW94,3)+0,CL$70&gt;=INDEX('Static Data'!$E$3:$X$21,$BW94,4)+0,CL$71&gt;=INDEX('Static Data'!$E$3:$X$21,$BW94,5)+0,CL$72&gt;=INDEX('Static Data'!$E$3:$X$21,$BW94,6)+0,CL$73&gt;=INDEX('Static Data'!$E$3:$X$21,$BW94,7)+0,CL$74&gt;=INDEX('Static Data'!$E$3:$X$21,$BW94,8)+0,CL$75&gt;=INDEX('Static Data'!$E$3:$X$21,$BW94,9)+0,CL$76&gt;=INDEX('Static Data'!$E$3:$X$21,$BW94,10)+0,CL$77&gt;=INDEX('Static Data'!$E$3:$X$21,$BW94,11)+0,CL$78&gt;=INDEX('Static Data'!$E$3:$X$21,$BW94,12)+0,CL$79&gt;=INDEX('Static Data'!$E$3:$X$21,$BW94,13)+0,CL$80&gt;=INDEX('Static Data'!$E$3:$X$21,$BW94,14)+0,CL$81&gt;=INDEX('Static Data'!$E$3:$X$21,$BW94,15)+0,CL$82&gt;=INDEX('Static Data'!$E$3:$X$21,$BW94,16)+0,CL$83&gt;=INDEX('Static Data'!$E$3:$X$21,$BW94,17)+0,CL$84&gt;=INDEX('Static Data'!$E$3:$X$21,$BW94,18)+0,CL$85&gt;=INDEX('Static Data'!$E$3:$X$21,$BW94,19)+0,CL$86&gt;=INDEX('Static Data'!$E$3:$X$21,$BW94,20)+0)</f>
        <v>0</v>
      </c>
      <c r="CM94" t="b">
        <f ca="1">AND($BV94,CM$67&gt;=INDEX('Static Data'!$E$3:$X$21,$BW94,1)+0,CM$68&gt;=INDEX('Static Data'!$E$3:$X$21,$BW94,2)+0,CM$69&gt;=INDEX('Static Data'!$E$3:$X$21,$BW94,3)+0,CM$70&gt;=INDEX('Static Data'!$E$3:$X$21,$BW94,4)+0,CM$71&gt;=INDEX('Static Data'!$E$3:$X$21,$BW94,5)+0,CM$72&gt;=INDEX('Static Data'!$E$3:$X$21,$BW94,6)+0,CM$73&gt;=INDEX('Static Data'!$E$3:$X$21,$BW94,7)+0,CM$74&gt;=INDEX('Static Data'!$E$3:$X$21,$BW94,8)+0,CM$75&gt;=INDEX('Static Data'!$E$3:$X$21,$BW94,9)+0,CM$76&gt;=INDEX('Static Data'!$E$3:$X$21,$BW94,10)+0,CM$77&gt;=INDEX('Static Data'!$E$3:$X$21,$BW94,11)+0,CM$78&gt;=INDEX('Static Data'!$E$3:$X$21,$BW94,12)+0,CM$79&gt;=INDEX('Static Data'!$E$3:$X$21,$BW94,13)+0,CM$80&gt;=INDEX('Static Data'!$E$3:$X$21,$BW94,14)+0,CM$81&gt;=INDEX('Static Data'!$E$3:$X$21,$BW94,15)+0,CM$82&gt;=INDEX('Static Data'!$E$3:$X$21,$BW94,16)+0,CM$83&gt;=INDEX('Static Data'!$E$3:$X$21,$BW94,17)+0,CM$84&gt;=INDEX('Static Data'!$E$3:$X$21,$BW94,18)+0,CM$85&gt;=INDEX('Static Data'!$E$3:$X$21,$BW94,19)+0,CM$86&gt;=INDEX('Static Data'!$E$3:$X$21,$BW94,20)+0)</f>
        <v>0</v>
      </c>
      <c r="CN94" t="b">
        <f ca="1">AND($BV94,CN$67&gt;=INDEX('Static Data'!$E$3:$X$21,$BW94,1)+0,CN$68&gt;=INDEX('Static Data'!$E$3:$X$21,$BW94,2)+0,CN$69&gt;=INDEX('Static Data'!$E$3:$X$21,$BW94,3)+0,CN$70&gt;=INDEX('Static Data'!$E$3:$X$21,$BW94,4)+0,CN$71&gt;=INDEX('Static Data'!$E$3:$X$21,$BW94,5)+0,CN$72&gt;=INDEX('Static Data'!$E$3:$X$21,$BW94,6)+0,CN$73&gt;=INDEX('Static Data'!$E$3:$X$21,$BW94,7)+0,CN$74&gt;=INDEX('Static Data'!$E$3:$X$21,$BW94,8)+0,CN$75&gt;=INDEX('Static Data'!$E$3:$X$21,$BW94,9)+0,CN$76&gt;=INDEX('Static Data'!$E$3:$X$21,$BW94,10)+0,CN$77&gt;=INDEX('Static Data'!$E$3:$X$21,$BW94,11)+0,CN$78&gt;=INDEX('Static Data'!$E$3:$X$21,$BW94,12)+0,CN$79&gt;=INDEX('Static Data'!$E$3:$X$21,$BW94,13)+0,CN$80&gt;=INDEX('Static Data'!$E$3:$X$21,$BW94,14)+0,CN$81&gt;=INDEX('Static Data'!$E$3:$X$21,$BW94,15)+0,CN$82&gt;=INDEX('Static Data'!$E$3:$X$21,$BW94,16)+0,CN$83&gt;=INDEX('Static Data'!$E$3:$X$21,$BW94,17)+0,CN$84&gt;=INDEX('Static Data'!$E$3:$X$21,$BW94,18)+0,CN$85&gt;=INDEX('Static Data'!$E$3:$X$21,$BW94,19)+0,CN$86&gt;=INDEX('Static Data'!$E$3:$X$21,$BW94,20)+0)</f>
        <v>0</v>
      </c>
      <c r="CO94" t="b">
        <f ca="1">AND($BV94,CO$67&gt;=INDEX('Static Data'!$E$3:$X$21,$BW94,1)+0,CO$68&gt;=INDEX('Static Data'!$E$3:$X$21,$BW94,2)+0,CO$69&gt;=INDEX('Static Data'!$E$3:$X$21,$BW94,3)+0,CO$70&gt;=INDEX('Static Data'!$E$3:$X$21,$BW94,4)+0,CO$71&gt;=INDEX('Static Data'!$E$3:$X$21,$BW94,5)+0,CO$72&gt;=INDEX('Static Data'!$E$3:$X$21,$BW94,6)+0,CO$73&gt;=INDEX('Static Data'!$E$3:$X$21,$BW94,7)+0,CO$74&gt;=INDEX('Static Data'!$E$3:$X$21,$BW94,8)+0,CO$75&gt;=INDEX('Static Data'!$E$3:$X$21,$BW94,9)+0,CO$76&gt;=INDEX('Static Data'!$E$3:$X$21,$BW94,10)+0,CO$77&gt;=INDEX('Static Data'!$E$3:$X$21,$BW94,11)+0,CO$78&gt;=INDEX('Static Data'!$E$3:$X$21,$BW94,12)+0,CO$79&gt;=INDEX('Static Data'!$E$3:$X$21,$BW94,13)+0,CO$80&gt;=INDEX('Static Data'!$E$3:$X$21,$BW94,14)+0,CO$81&gt;=INDEX('Static Data'!$E$3:$X$21,$BW94,15)+0,CO$82&gt;=INDEX('Static Data'!$E$3:$X$21,$BW94,16)+0,CO$83&gt;=INDEX('Static Data'!$E$3:$X$21,$BW94,17)+0,CO$84&gt;=INDEX('Static Data'!$E$3:$X$21,$BW94,18)+0,CO$85&gt;=INDEX('Static Data'!$E$3:$X$21,$BW94,19)+0,CO$86&gt;=INDEX('Static Data'!$E$3:$X$21,$BW94,20)+0)</f>
        <v>0</v>
      </c>
      <c r="CP94" t="b">
        <f ca="1">AND($BV94,CP$67&gt;=INDEX('Static Data'!$E$3:$X$21,$BW94,1)+0,CP$68&gt;=INDEX('Static Data'!$E$3:$X$21,$BW94,2)+0,CP$69&gt;=INDEX('Static Data'!$E$3:$X$21,$BW94,3)+0,CP$70&gt;=INDEX('Static Data'!$E$3:$X$21,$BW94,4)+0,CP$71&gt;=INDEX('Static Data'!$E$3:$X$21,$BW94,5)+0,CP$72&gt;=INDEX('Static Data'!$E$3:$X$21,$BW94,6)+0,CP$73&gt;=INDEX('Static Data'!$E$3:$X$21,$BW94,7)+0,CP$74&gt;=INDEX('Static Data'!$E$3:$X$21,$BW94,8)+0,CP$75&gt;=INDEX('Static Data'!$E$3:$X$21,$BW94,9)+0,CP$76&gt;=INDEX('Static Data'!$E$3:$X$21,$BW94,10)+0,CP$77&gt;=INDEX('Static Data'!$E$3:$X$21,$BW94,11)+0,CP$78&gt;=INDEX('Static Data'!$E$3:$X$21,$BW94,12)+0,CP$79&gt;=INDEX('Static Data'!$E$3:$X$21,$BW94,13)+0,CP$80&gt;=INDEX('Static Data'!$E$3:$X$21,$BW94,14)+0,CP$81&gt;=INDEX('Static Data'!$E$3:$X$21,$BW94,15)+0,CP$82&gt;=INDEX('Static Data'!$E$3:$X$21,$BW94,16)+0,CP$83&gt;=INDEX('Static Data'!$E$3:$X$21,$BW94,17)+0,CP$84&gt;=INDEX('Static Data'!$E$3:$X$21,$BW94,18)+0,CP$85&gt;=INDEX('Static Data'!$E$3:$X$21,$BW94,19)+0,CP$86&gt;=INDEX('Static Data'!$E$3:$X$21,$BW94,20)+0)</f>
        <v>0</v>
      </c>
      <c r="CQ94" t="b">
        <f ca="1">AND($BV94,CQ$67&gt;=INDEX('Static Data'!$E$3:$X$21,$BW94,1)+0,CQ$68&gt;=INDEX('Static Data'!$E$3:$X$21,$BW94,2)+0,CQ$69&gt;=INDEX('Static Data'!$E$3:$X$21,$BW94,3)+0,CQ$70&gt;=INDEX('Static Data'!$E$3:$X$21,$BW94,4)+0,CQ$71&gt;=INDEX('Static Data'!$E$3:$X$21,$BW94,5)+0,CQ$72&gt;=INDEX('Static Data'!$E$3:$X$21,$BW94,6)+0,CQ$73&gt;=INDEX('Static Data'!$E$3:$X$21,$BW94,7)+0,CQ$74&gt;=INDEX('Static Data'!$E$3:$X$21,$BW94,8)+0,CQ$75&gt;=INDEX('Static Data'!$E$3:$X$21,$BW94,9)+0,CQ$76&gt;=INDEX('Static Data'!$E$3:$X$21,$BW94,10)+0,CQ$77&gt;=INDEX('Static Data'!$E$3:$X$21,$BW94,11)+0,CQ$78&gt;=INDEX('Static Data'!$E$3:$X$21,$BW94,12)+0,CQ$79&gt;=INDEX('Static Data'!$E$3:$X$21,$BW94,13)+0,CQ$80&gt;=INDEX('Static Data'!$E$3:$X$21,$BW94,14)+0,CQ$81&gt;=INDEX('Static Data'!$E$3:$X$21,$BW94,15)+0,CQ$82&gt;=INDEX('Static Data'!$E$3:$X$21,$BW94,16)+0,CQ$83&gt;=INDEX('Static Data'!$E$3:$X$21,$BW94,17)+0,CQ$84&gt;=INDEX('Static Data'!$E$3:$X$21,$BW94,18)+0,CQ$85&gt;=INDEX('Static Data'!$E$3:$X$21,$BW94,19)+0,CQ$86&gt;=INDEX('Static Data'!$E$3:$X$21,$BW94,20)+0)</f>
        <v>0</v>
      </c>
      <c r="CR94" t="b">
        <f ca="1">AND($BV94,CR$67&gt;=INDEX('Static Data'!$E$3:$X$21,$BW94,1)+0,CR$68&gt;=INDEX('Static Data'!$E$3:$X$21,$BW94,2)+0,CR$69&gt;=INDEX('Static Data'!$E$3:$X$21,$BW94,3)+0,CR$70&gt;=INDEX('Static Data'!$E$3:$X$21,$BW94,4)+0,CR$71&gt;=INDEX('Static Data'!$E$3:$X$21,$BW94,5)+0,CR$72&gt;=INDEX('Static Data'!$E$3:$X$21,$BW94,6)+0,CR$73&gt;=INDEX('Static Data'!$E$3:$X$21,$BW94,7)+0,CR$74&gt;=INDEX('Static Data'!$E$3:$X$21,$BW94,8)+0,CR$75&gt;=INDEX('Static Data'!$E$3:$X$21,$BW94,9)+0,CR$76&gt;=INDEX('Static Data'!$E$3:$X$21,$BW94,10)+0,CR$77&gt;=INDEX('Static Data'!$E$3:$X$21,$BW94,11)+0,CR$78&gt;=INDEX('Static Data'!$E$3:$X$21,$BW94,12)+0,CR$79&gt;=INDEX('Static Data'!$E$3:$X$21,$BW94,13)+0,CR$80&gt;=INDEX('Static Data'!$E$3:$X$21,$BW94,14)+0,CR$81&gt;=INDEX('Static Data'!$E$3:$X$21,$BW94,15)+0,CR$82&gt;=INDEX('Static Data'!$E$3:$X$21,$BW94,16)+0,CR$83&gt;=INDEX('Static Data'!$E$3:$X$21,$BW94,17)+0,CR$84&gt;=INDEX('Static Data'!$E$3:$X$21,$BW94,18)+0,CR$85&gt;=INDEX('Static Data'!$E$3:$X$21,$BW94,19)+0,CR$86&gt;=INDEX('Static Data'!$E$3:$X$21,$BW94,20)+0)</f>
        <v>0</v>
      </c>
      <c r="CS94" t="b">
        <f ca="1">AND($BV94,CS$67&gt;=INDEX('Static Data'!$E$3:$X$21,$BW94,1)+0,CS$68&gt;=INDEX('Static Data'!$E$3:$X$21,$BW94,2)+0,CS$69&gt;=INDEX('Static Data'!$E$3:$X$21,$BW94,3)+0,CS$70&gt;=INDEX('Static Data'!$E$3:$X$21,$BW94,4)+0,CS$71&gt;=INDEX('Static Data'!$E$3:$X$21,$BW94,5)+0,CS$72&gt;=INDEX('Static Data'!$E$3:$X$21,$BW94,6)+0,CS$73&gt;=INDEX('Static Data'!$E$3:$X$21,$BW94,7)+0,CS$74&gt;=INDEX('Static Data'!$E$3:$X$21,$BW94,8)+0,CS$75&gt;=INDEX('Static Data'!$E$3:$X$21,$BW94,9)+0,CS$76&gt;=INDEX('Static Data'!$E$3:$X$21,$BW94,10)+0,CS$77&gt;=INDEX('Static Data'!$E$3:$X$21,$BW94,11)+0,CS$78&gt;=INDEX('Static Data'!$E$3:$X$21,$BW94,12)+0,CS$79&gt;=INDEX('Static Data'!$E$3:$X$21,$BW94,13)+0,CS$80&gt;=INDEX('Static Data'!$E$3:$X$21,$BW94,14)+0,CS$81&gt;=INDEX('Static Data'!$E$3:$X$21,$BW94,15)+0,CS$82&gt;=INDEX('Static Data'!$E$3:$X$21,$BW94,16)+0,CS$83&gt;=INDEX('Static Data'!$E$3:$X$21,$BW94,17)+0,CS$84&gt;=INDEX('Static Data'!$E$3:$X$21,$BW94,18)+0,CS$85&gt;=INDEX('Static Data'!$E$3:$X$21,$BW94,19)+0,CS$86&gt;=INDEX('Static Data'!$E$3:$X$21,$BW94,20)+0)</f>
        <v>0</v>
      </c>
      <c r="CT94" t="b">
        <f ca="1">AND($BV94,CT$67&gt;=INDEX('Static Data'!$E$3:$X$21,$BW94,1)+0,CT$68&gt;=INDEX('Static Data'!$E$3:$X$21,$BW94,2)+0,CT$69&gt;=INDEX('Static Data'!$E$3:$X$21,$BW94,3)+0,CT$70&gt;=INDEX('Static Data'!$E$3:$X$21,$BW94,4)+0,CT$71&gt;=INDEX('Static Data'!$E$3:$X$21,$BW94,5)+0,CT$72&gt;=INDEX('Static Data'!$E$3:$X$21,$BW94,6)+0,CT$73&gt;=INDEX('Static Data'!$E$3:$X$21,$BW94,7)+0,CT$74&gt;=INDEX('Static Data'!$E$3:$X$21,$BW94,8)+0,CT$75&gt;=INDEX('Static Data'!$E$3:$X$21,$BW94,9)+0,CT$76&gt;=INDEX('Static Data'!$E$3:$X$21,$BW94,10)+0,CT$77&gt;=INDEX('Static Data'!$E$3:$X$21,$BW94,11)+0,CT$78&gt;=INDEX('Static Data'!$E$3:$X$21,$BW94,12)+0,CT$79&gt;=INDEX('Static Data'!$E$3:$X$21,$BW94,13)+0,CT$80&gt;=INDEX('Static Data'!$E$3:$X$21,$BW94,14)+0,CT$81&gt;=INDEX('Static Data'!$E$3:$X$21,$BW94,15)+0,CT$82&gt;=INDEX('Static Data'!$E$3:$X$21,$BW94,16)+0,CT$83&gt;=INDEX('Static Data'!$E$3:$X$21,$BW94,17)+0,CT$84&gt;=INDEX('Static Data'!$E$3:$X$21,$BW94,18)+0,CT$85&gt;=INDEX('Static Data'!$E$3:$X$21,$BW94,19)+0,CT$86&gt;=INDEX('Static Data'!$E$3:$X$21,$BW94,20)+0)</f>
        <v>0</v>
      </c>
      <c r="CU94" t="b">
        <f ca="1">AND($BV94,CU$67&gt;=INDEX('Static Data'!$E$3:$X$21,$BW94,1)+0,CU$68&gt;=INDEX('Static Data'!$E$3:$X$21,$BW94,2)+0,CU$69&gt;=INDEX('Static Data'!$E$3:$X$21,$BW94,3)+0,CU$70&gt;=INDEX('Static Data'!$E$3:$X$21,$BW94,4)+0,CU$71&gt;=INDEX('Static Data'!$E$3:$X$21,$BW94,5)+0,CU$72&gt;=INDEX('Static Data'!$E$3:$X$21,$BW94,6)+0,CU$73&gt;=INDEX('Static Data'!$E$3:$X$21,$BW94,7)+0,CU$74&gt;=INDEX('Static Data'!$E$3:$X$21,$BW94,8)+0,CU$75&gt;=INDEX('Static Data'!$E$3:$X$21,$BW94,9)+0,CU$76&gt;=INDEX('Static Data'!$E$3:$X$21,$BW94,10)+0,CU$77&gt;=INDEX('Static Data'!$E$3:$X$21,$BW94,11)+0,CU$78&gt;=INDEX('Static Data'!$E$3:$X$21,$BW94,12)+0,CU$79&gt;=INDEX('Static Data'!$E$3:$X$21,$BW94,13)+0,CU$80&gt;=INDEX('Static Data'!$E$3:$X$21,$BW94,14)+0,CU$81&gt;=INDEX('Static Data'!$E$3:$X$21,$BW94,15)+0,CU$82&gt;=INDEX('Static Data'!$E$3:$X$21,$BW94,16)+0,CU$83&gt;=INDEX('Static Data'!$E$3:$X$21,$BW94,17)+0,CU$84&gt;=INDEX('Static Data'!$E$3:$X$21,$BW94,18)+0,CU$85&gt;=INDEX('Static Data'!$E$3:$X$21,$BW94,19)+0,CU$86&gt;=INDEX('Static Data'!$E$3:$X$21,$BW94,20)+0)</f>
        <v>0</v>
      </c>
      <c r="CV94" t="b">
        <f ca="1">AND($BV94,CV$67&gt;=INDEX('Static Data'!$E$3:$X$21,$BW94,1)+0,CV$68&gt;=INDEX('Static Data'!$E$3:$X$21,$BW94,2)+0,CV$69&gt;=INDEX('Static Data'!$E$3:$X$21,$BW94,3)+0,CV$70&gt;=INDEX('Static Data'!$E$3:$X$21,$BW94,4)+0,CV$71&gt;=INDEX('Static Data'!$E$3:$X$21,$BW94,5)+0,CV$72&gt;=INDEX('Static Data'!$E$3:$X$21,$BW94,6)+0,CV$73&gt;=INDEX('Static Data'!$E$3:$X$21,$BW94,7)+0,CV$74&gt;=INDEX('Static Data'!$E$3:$X$21,$BW94,8)+0,CV$75&gt;=INDEX('Static Data'!$E$3:$X$21,$BW94,9)+0,CV$76&gt;=INDEX('Static Data'!$E$3:$X$21,$BW94,10)+0,CV$77&gt;=INDEX('Static Data'!$E$3:$X$21,$BW94,11)+0,CV$78&gt;=INDEX('Static Data'!$E$3:$X$21,$BW94,12)+0,CV$79&gt;=INDEX('Static Data'!$E$3:$X$21,$BW94,13)+0,CV$80&gt;=INDEX('Static Data'!$E$3:$X$21,$BW94,14)+0,CV$81&gt;=INDEX('Static Data'!$E$3:$X$21,$BW94,15)+0,CV$82&gt;=INDEX('Static Data'!$E$3:$X$21,$BW94,16)+0,CV$83&gt;=INDEX('Static Data'!$E$3:$X$21,$BW94,17)+0,CV$84&gt;=INDEX('Static Data'!$E$3:$X$21,$BW94,18)+0,CV$85&gt;=INDEX('Static Data'!$E$3:$X$21,$BW94,19)+0,CV$86&gt;=INDEX('Static Data'!$E$3:$X$21,$BW94,20)+0)</f>
        <v>0</v>
      </c>
      <c r="CW94" t="b">
        <f ca="1">AND($BV94,CW$67&gt;=INDEX('Static Data'!$E$3:$X$21,$BW94,1)+0,CW$68&gt;=INDEX('Static Data'!$E$3:$X$21,$BW94,2)+0,CW$69&gt;=INDEX('Static Data'!$E$3:$X$21,$BW94,3)+0,CW$70&gt;=INDEX('Static Data'!$E$3:$X$21,$BW94,4)+0,CW$71&gt;=INDEX('Static Data'!$E$3:$X$21,$BW94,5)+0,CW$72&gt;=INDEX('Static Data'!$E$3:$X$21,$BW94,6)+0,CW$73&gt;=INDEX('Static Data'!$E$3:$X$21,$BW94,7)+0,CW$74&gt;=INDEX('Static Data'!$E$3:$X$21,$BW94,8)+0,CW$75&gt;=INDEX('Static Data'!$E$3:$X$21,$BW94,9)+0,CW$76&gt;=INDEX('Static Data'!$E$3:$X$21,$BW94,10)+0,CW$77&gt;=INDEX('Static Data'!$E$3:$X$21,$BW94,11)+0,CW$78&gt;=INDEX('Static Data'!$E$3:$X$21,$BW94,12)+0,CW$79&gt;=INDEX('Static Data'!$E$3:$X$21,$BW94,13)+0,CW$80&gt;=INDEX('Static Data'!$E$3:$X$21,$BW94,14)+0,CW$81&gt;=INDEX('Static Data'!$E$3:$X$21,$BW94,15)+0,CW$82&gt;=INDEX('Static Data'!$E$3:$X$21,$BW94,16)+0,CW$83&gt;=INDEX('Static Data'!$E$3:$X$21,$BW94,17)+0,CW$84&gt;=INDEX('Static Data'!$E$3:$X$21,$BW94,18)+0,CW$85&gt;=INDEX('Static Data'!$E$3:$X$21,$BW94,19)+0,CW$86&gt;=INDEX('Static Data'!$E$3:$X$21,$BW94,20)+0)</f>
        <v>0</v>
      </c>
      <c r="CX94" t="b">
        <f ca="1">AND($BV94,CX$67&gt;=INDEX('Static Data'!$E$3:$X$21,$BW94,1)+0,CX$68&gt;=INDEX('Static Data'!$E$3:$X$21,$BW94,2)+0,CX$69&gt;=INDEX('Static Data'!$E$3:$X$21,$BW94,3)+0,CX$70&gt;=INDEX('Static Data'!$E$3:$X$21,$BW94,4)+0,CX$71&gt;=INDEX('Static Data'!$E$3:$X$21,$BW94,5)+0,CX$72&gt;=INDEX('Static Data'!$E$3:$X$21,$BW94,6)+0,CX$73&gt;=INDEX('Static Data'!$E$3:$X$21,$BW94,7)+0,CX$74&gt;=INDEX('Static Data'!$E$3:$X$21,$BW94,8)+0,CX$75&gt;=INDEX('Static Data'!$E$3:$X$21,$BW94,9)+0,CX$76&gt;=INDEX('Static Data'!$E$3:$X$21,$BW94,10)+0,CX$77&gt;=INDEX('Static Data'!$E$3:$X$21,$BW94,11)+0,CX$78&gt;=INDEX('Static Data'!$E$3:$X$21,$BW94,12)+0,CX$79&gt;=INDEX('Static Data'!$E$3:$X$21,$BW94,13)+0,CX$80&gt;=INDEX('Static Data'!$E$3:$X$21,$BW94,14)+0,CX$81&gt;=INDEX('Static Data'!$E$3:$X$21,$BW94,15)+0,CX$82&gt;=INDEX('Static Data'!$E$3:$X$21,$BW94,16)+0,CX$83&gt;=INDEX('Static Data'!$E$3:$X$21,$BW94,17)+0,CX$84&gt;=INDEX('Static Data'!$E$3:$X$21,$BW94,18)+0,CX$85&gt;=INDEX('Static Data'!$E$3:$X$21,$BW94,19)+0,CX$86&gt;=INDEX('Static Data'!$E$3:$X$21,$BW94,20)+0)</f>
        <v>0</v>
      </c>
      <c r="CY94" t="b">
        <f ca="1">AND($BV94,CY$67&gt;=INDEX('Static Data'!$E$3:$X$21,$BW94,1)+0,CY$68&gt;=INDEX('Static Data'!$E$3:$X$21,$BW94,2)+0,CY$69&gt;=INDEX('Static Data'!$E$3:$X$21,$BW94,3)+0,CY$70&gt;=INDEX('Static Data'!$E$3:$X$21,$BW94,4)+0,CY$71&gt;=INDEX('Static Data'!$E$3:$X$21,$BW94,5)+0,CY$72&gt;=INDEX('Static Data'!$E$3:$X$21,$BW94,6)+0,CY$73&gt;=INDEX('Static Data'!$E$3:$X$21,$BW94,7)+0,CY$74&gt;=INDEX('Static Data'!$E$3:$X$21,$BW94,8)+0,CY$75&gt;=INDEX('Static Data'!$E$3:$X$21,$BW94,9)+0,CY$76&gt;=INDEX('Static Data'!$E$3:$X$21,$BW94,10)+0,CY$77&gt;=INDEX('Static Data'!$E$3:$X$21,$BW94,11)+0,CY$78&gt;=INDEX('Static Data'!$E$3:$X$21,$BW94,12)+0,CY$79&gt;=INDEX('Static Data'!$E$3:$X$21,$BW94,13)+0,CY$80&gt;=INDEX('Static Data'!$E$3:$X$21,$BW94,14)+0,CY$81&gt;=INDEX('Static Data'!$E$3:$X$21,$BW94,15)+0,CY$82&gt;=INDEX('Static Data'!$E$3:$X$21,$BW94,16)+0,CY$83&gt;=INDEX('Static Data'!$E$3:$X$21,$BW94,17)+0,CY$84&gt;=INDEX('Static Data'!$E$3:$X$21,$BW94,18)+0,CY$85&gt;=INDEX('Static Data'!$E$3:$X$21,$BW94,19)+0,CY$86&gt;=INDEX('Static Data'!$E$3:$X$21,$BW94,20)+0)</f>
        <v>0</v>
      </c>
      <c r="CZ94" t="b">
        <f ca="1">AND($BV94,CZ$67&gt;=INDEX('Static Data'!$E$3:$X$21,$BW94,1)+0,CZ$68&gt;=INDEX('Static Data'!$E$3:$X$21,$BW94,2)+0,CZ$69&gt;=INDEX('Static Data'!$E$3:$X$21,$BW94,3)+0,CZ$70&gt;=INDEX('Static Data'!$E$3:$X$21,$BW94,4)+0,CZ$71&gt;=INDEX('Static Data'!$E$3:$X$21,$BW94,5)+0,CZ$72&gt;=INDEX('Static Data'!$E$3:$X$21,$BW94,6)+0,CZ$73&gt;=INDEX('Static Data'!$E$3:$X$21,$BW94,7)+0,CZ$74&gt;=INDEX('Static Data'!$E$3:$X$21,$BW94,8)+0,CZ$75&gt;=INDEX('Static Data'!$E$3:$X$21,$BW94,9)+0,CZ$76&gt;=INDEX('Static Data'!$E$3:$X$21,$BW94,10)+0,CZ$77&gt;=INDEX('Static Data'!$E$3:$X$21,$BW94,11)+0,CZ$78&gt;=INDEX('Static Data'!$E$3:$X$21,$BW94,12)+0,CZ$79&gt;=INDEX('Static Data'!$E$3:$X$21,$BW94,13)+0,CZ$80&gt;=INDEX('Static Data'!$E$3:$X$21,$BW94,14)+0,CZ$81&gt;=INDEX('Static Data'!$E$3:$X$21,$BW94,15)+0,CZ$82&gt;=INDEX('Static Data'!$E$3:$X$21,$BW94,16)+0,CZ$83&gt;=INDEX('Static Data'!$E$3:$X$21,$BW94,17)+0,CZ$84&gt;=INDEX('Static Data'!$E$3:$X$21,$BW94,18)+0,CZ$85&gt;=INDEX('Static Data'!$E$3:$X$21,$BW94,19)+0,CZ$86&gt;=INDEX('Static Data'!$E$3:$X$21,$BW94,20)+0)</f>
        <v>0</v>
      </c>
      <c r="DA94" t="b">
        <f ca="1">AND($BV94,DA$67&gt;=INDEX('Static Data'!$E$3:$X$21,$BW94,1)+0,DA$68&gt;=INDEX('Static Data'!$E$3:$X$21,$BW94,2)+0,DA$69&gt;=INDEX('Static Data'!$E$3:$X$21,$BW94,3)+0,DA$70&gt;=INDEX('Static Data'!$E$3:$X$21,$BW94,4)+0,DA$71&gt;=INDEX('Static Data'!$E$3:$X$21,$BW94,5)+0,DA$72&gt;=INDEX('Static Data'!$E$3:$X$21,$BW94,6)+0,DA$73&gt;=INDEX('Static Data'!$E$3:$X$21,$BW94,7)+0,DA$74&gt;=INDEX('Static Data'!$E$3:$X$21,$BW94,8)+0,DA$75&gt;=INDEX('Static Data'!$E$3:$X$21,$BW94,9)+0,DA$76&gt;=INDEX('Static Data'!$E$3:$X$21,$BW94,10)+0,DA$77&gt;=INDEX('Static Data'!$E$3:$X$21,$BW94,11)+0,DA$78&gt;=INDEX('Static Data'!$E$3:$X$21,$BW94,12)+0,DA$79&gt;=INDEX('Static Data'!$E$3:$X$21,$BW94,13)+0,DA$80&gt;=INDEX('Static Data'!$E$3:$X$21,$BW94,14)+0,DA$81&gt;=INDEX('Static Data'!$E$3:$X$21,$BW94,15)+0,DA$82&gt;=INDEX('Static Data'!$E$3:$X$21,$BW94,16)+0,DA$83&gt;=INDEX('Static Data'!$E$3:$X$21,$BW94,17)+0,DA$84&gt;=INDEX('Static Data'!$E$3:$X$21,$BW94,18)+0,DA$85&gt;=INDEX('Static Data'!$E$3:$X$21,$BW94,19)+0,DA$86&gt;=INDEX('Static Data'!$E$3:$X$21,$BW94,20)+0)</f>
        <v>0</v>
      </c>
      <c r="DB94" t="b">
        <f ca="1">AND($BV94,DB$67&gt;=INDEX('Static Data'!$E$3:$X$21,$BW94,1)+0,DB$68&gt;=INDEX('Static Data'!$E$3:$X$21,$BW94,2)+0,DB$69&gt;=INDEX('Static Data'!$E$3:$X$21,$BW94,3)+0,DB$70&gt;=INDEX('Static Data'!$E$3:$X$21,$BW94,4)+0,DB$71&gt;=INDEX('Static Data'!$E$3:$X$21,$BW94,5)+0,DB$72&gt;=INDEX('Static Data'!$E$3:$X$21,$BW94,6)+0,DB$73&gt;=INDEX('Static Data'!$E$3:$X$21,$BW94,7)+0,DB$74&gt;=INDEX('Static Data'!$E$3:$X$21,$BW94,8)+0,DB$75&gt;=INDEX('Static Data'!$E$3:$X$21,$BW94,9)+0,DB$76&gt;=INDEX('Static Data'!$E$3:$X$21,$BW94,10)+0,DB$77&gt;=INDEX('Static Data'!$E$3:$X$21,$BW94,11)+0,DB$78&gt;=INDEX('Static Data'!$E$3:$X$21,$BW94,12)+0,DB$79&gt;=INDEX('Static Data'!$E$3:$X$21,$BW94,13)+0,DB$80&gt;=INDEX('Static Data'!$E$3:$X$21,$BW94,14)+0,DB$81&gt;=INDEX('Static Data'!$E$3:$X$21,$BW94,15)+0,DB$82&gt;=INDEX('Static Data'!$E$3:$X$21,$BW94,16)+0,DB$83&gt;=INDEX('Static Data'!$E$3:$X$21,$BW94,17)+0,DB$84&gt;=INDEX('Static Data'!$E$3:$X$21,$BW94,18)+0,DB$85&gt;=INDEX('Static Data'!$E$3:$X$21,$BW94,19)+0,DB$86&gt;=INDEX('Static Data'!$E$3:$X$21,$BW94,20)+0)</f>
        <v>0</v>
      </c>
      <c r="DC94" t="b">
        <f ca="1">AND($BV94,DC$67&gt;=INDEX('Static Data'!$E$3:$X$21,$BW94,1)+0,DC$68&gt;=INDEX('Static Data'!$E$3:$X$21,$BW94,2)+0,DC$69&gt;=INDEX('Static Data'!$E$3:$X$21,$BW94,3)+0,DC$70&gt;=INDEX('Static Data'!$E$3:$X$21,$BW94,4)+0,DC$71&gt;=INDEX('Static Data'!$E$3:$X$21,$BW94,5)+0,DC$72&gt;=INDEX('Static Data'!$E$3:$X$21,$BW94,6)+0,DC$73&gt;=INDEX('Static Data'!$E$3:$X$21,$BW94,7)+0,DC$74&gt;=INDEX('Static Data'!$E$3:$X$21,$BW94,8)+0,DC$75&gt;=INDEX('Static Data'!$E$3:$X$21,$BW94,9)+0,DC$76&gt;=INDEX('Static Data'!$E$3:$X$21,$BW94,10)+0,DC$77&gt;=INDEX('Static Data'!$E$3:$X$21,$BW94,11)+0,DC$78&gt;=INDEX('Static Data'!$E$3:$X$21,$BW94,12)+0,DC$79&gt;=INDEX('Static Data'!$E$3:$X$21,$BW94,13)+0,DC$80&gt;=INDEX('Static Data'!$E$3:$X$21,$BW94,14)+0,DC$81&gt;=INDEX('Static Data'!$E$3:$X$21,$BW94,15)+0,DC$82&gt;=INDEX('Static Data'!$E$3:$X$21,$BW94,16)+0,DC$83&gt;=INDEX('Static Data'!$E$3:$X$21,$BW94,17)+0,DC$84&gt;=INDEX('Static Data'!$E$3:$X$21,$BW94,18)+0,DC$85&gt;=INDEX('Static Data'!$E$3:$X$21,$BW94,19)+0,DC$86&gt;=INDEX('Static Data'!$E$3:$X$21,$BW94,20)+0)</f>
        <v>0</v>
      </c>
      <c r="DD94" t="b">
        <f ca="1">AND($BV94,DD$67&gt;=INDEX('Static Data'!$E$3:$X$21,$BW94,1)+0,DD$68&gt;=INDEX('Static Data'!$E$3:$X$21,$BW94,2)+0,DD$69&gt;=INDEX('Static Data'!$E$3:$X$21,$BW94,3)+0,DD$70&gt;=INDEX('Static Data'!$E$3:$X$21,$BW94,4)+0,DD$71&gt;=INDEX('Static Data'!$E$3:$X$21,$BW94,5)+0,DD$72&gt;=INDEX('Static Data'!$E$3:$X$21,$BW94,6)+0,DD$73&gt;=INDEX('Static Data'!$E$3:$X$21,$BW94,7)+0,DD$74&gt;=INDEX('Static Data'!$E$3:$X$21,$BW94,8)+0,DD$75&gt;=INDEX('Static Data'!$E$3:$X$21,$BW94,9)+0,DD$76&gt;=INDEX('Static Data'!$E$3:$X$21,$BW94,10)+0,DD$77&gt;=INDEX('Static Data'!$E$3:$X$21,$BW94,11)+0,DD$78&gt;=INDEX('Static Data'!$E$3:$X$21,$BW94,12)+0,DD$79&gt;=INDEX('Static Data'!$E$3:$X$21,$BW94,13)+0,DD$80&gt;=INDEX('Static Data'!$E$3:$X$21,$BW94,14)+0,DD$81&gt;=INDEX('Static Data'!$E$3:$X$21,$BW94,15)+0,DD$82&gt;=INDEX('Static Data'!$E$3:$X$21,$BW94,16)+0,DD$83&gt;=INDEX('Static Data'!$E$3:$X$21,$BW94,17)+0,DD$84&gt;=INDEX('Static Data'!$E$3:$X$21,$BW94,18)+0,DD$85&gt;=INDEX('Static Data'!$E$3:$X$21,$BW94,19)+0,DD$86&gt;=INDEX('Static Data'!$E$3:$X$21,$BW94,20)+0)</f>
        <v>0</v>
      </c>
      <c r="DE94" t="b">
        <f ca="1">AND($BV94,DE$67&gt;=INDEX('Static Data'!$E$3:$X$21,$BW94,1)+0,DE$68&gt;=INDEX('Static Data'!$E$3:$X$21,$BW94,2)+0,DE$69&gt;=INDEX('Static Data'!$E$3:$X$21,$BW94,3)+0,DE$70&gt;=INDEX('Static Data'!$E$3:$X$21,$BW94,4)+0,DE$71&gt;=INDEX('Static Data'!$E$3:$X$21,$BW94,5)+0,DE$72&gt;=INDEX('Static Data'!$E$3:$X$21,$BW94,6)+0,DE$73&gt;=INDEX('Static Data'!$E$3:$X$21,$BW94,7)+0,DE$74&gt;=INDEX('Static Data'!$E$3:$X$21,$BW94,8)+0,DE$75&gt;=INDEX('Static Data'!$E$3:$X$21,$BW94,9)+0,DE$76&gt;=INDEX('Static Data'!$E$3:$X$21,$BW94,10)+0,DE$77&gt;=INDEX('Static Data'!$E$3:$X$21,$BW94,11)+0,DE$78&gt;=INDEX('Static Data'!$E$3:$X$21,$BW94,12)+0,DE$79&gt;=INDEX('Static Data'!$E$3:$X$21,$BW94,13)+0,DE$80&gt;=INDEX('Static Data'!$E$3:$X$21,$BW94,14)+0,DE$81&gt;=INDEX('Static Data'!$E$3:$X$21,$BW94,15)+0,DE$82&gt;=INDEX('Static Data'!$E$3:$X$21,$BW94,16)+0,DE$83&gt;=INDEX('Static Data'!$E$3:$X$21,$BW94,17)+0,DE$84&gt;=INDEX('Static Data'!$E$3:$X$21,$BW94,18)+0,DE$85&gt;=INDEX('Static Data'!$E$3:$X$21,$BW94,19)+0,DE$86&gt;=INDEX('Static Data'!$E$3:$X$21,$BW94,20)+0)</f>
        <v>0</v>
      </c>
      <c r="DF94" t="b">
        <f ca="1">AND($BV94,DF$67&gt;=INDEX('Static Data'!$E$3:$X$21,$BW94,1)+0,DF$68&gt;=INDEX('Static Data'!$E$3:$X$21,$BW94,2)+0,DF$69&gt;=INDEX('Static Data'!$E$3:$X$21,$BW94,3)+0,DF$70&gt;=INDEX('Static Data'!$E$3:$X$21,$BW94,4)+0,DF$71&gt;=INDEX('Static Data'!$E$3:$X$21,$BW94,5)+0,DF$72&gt;=INDEX('Static Data'!$E$3:$X$21,$BW94,6)+0,DF$73&gt;=INDEX('Static Data'!$E$3:$X$21,$BW94,7)+0,DF$74&gt;=INDEX('Static Data'!$E$3:$X$21,$BW94,8)+0,DF$75&gt;=INDEX('Static Data'!$E$3:$X$21,$BW94,9)+0,DF$76&gt;=INDEX('Static Data'!$E$3:$X$21,$BW94,10)+0,DF$77&gt;=INDEX('Static Data'!$E$3:$X$21,$BW94,11)+0,DF$78&gt;=INDEX('Static Data'!$E$3:$X$21,$BW94,12)+0,DF$79&gt;=INDEX('Static Data'!$E$3:$X$21,$BW94,13)+0,DF$80&gt;=INDEX('Static Data'!$E$3:$X$21,$BW94,14)+0,DF$81&gt;=INDEX('Static Data'!$E$3:$X$21,$BW94,15)+0,DF$82&gt;=INDEX('Static Data'!$E$3:$X$21,$BW94,16)+0,DF$83&gt;=INDEX('Static Data'!$E$3:$X$21,$BW94,17)+0,DF$84&gt;=INDEX('Static Data'!$E$3:$X$21,$BW94,18)+0,DF$85&gt;=INDEX('Static Data'!$E$3:$X$21,$BW94,19)+0,DF$86&gt;=INDEX('Static Data'!$E$3:$X$21,$BW94,20)+0)</f>
        <v>0</v>
      </c>
      <c r="DG94" t="b">
        <f ca="1">AND($BV94,DG$67&gt;=INDEX('Static Data'!$E$3:$X$21,$BW94,1)+0,DG$68&gt;=INDEX('Static Data'!$E$3:$X$21,$BW94,2)+0,DG$69&gt;=INDEX('Static Data'!$E$3:$X$21,$BW94,3)+0,DG$70&gt;=INDEX('Static Data'!$E$3:$X$21,$BW94,4)+0,DG$71&gt;=INDEX('Static Data'!$E$3:$X$21,$BW94,5)+0,DG$72&gt;=INDEX('Static Data'!$E$3:$X$21,$BW94,6)+0,DG$73&gt;=INDEX('Static Data'!$E$3:$X$21,$BW94,7)+0,DG$74&gt;=INDEX('Static Data'!$E$3:$X$21,$BW94,8)+0,DG$75&gt;=INDEX('Static Data'!$E$3:$X$21,$BW94,9)+0,DG$76&gt;=INDEX('Static Data'!$E$3:$X$21,$BW94,10)+0,DG$77&gt;=INDEX('Static Data'!$E$3:$X$21,$BW94,11)+0,DG$78&gt;=INDEX('Static Data'!$E$3:$X$21,$BW94,12)+0,DG$79&gt;=INDEX('Static Data'!$E$3:$X$21,$BW94,13)+0,DG$80&gt;=INDEX('Static Data'!$E$3:$X$21,$BW94,14)+0,DG$81&gt;=INDEX('Static Data'!$E$3:$X$21,$BW94,15)+0,DG$82&gt;=INDEX('Static Data'!$E$3:$X$21,$BW94,16)+0,DG$83&gt;=INDEX('Static Data'!$E$3:$X$21,$BW94,17)+0,DG$84&gt;=INDEX('Static Data'!$E$3:$X$21,$BW94,18)+0,DG$85&gt;=INDEX('Static Data'!$E$3:$X$21,$BW94,19)+0,DG$86&gt;=INDEX('Static Data'!$E$3:$X$21,$BW94,20)+0)</f>
        <v>0</v>
      </c>
      <c r="DH94" t="b">
        <f ca="1">AND($BV94,DH$67&gt;=INDEX('Static Data'!$E$3:$X$21,$BW94,1)+0,DH$68&gt;=INDEX('Static Data'!$E$3:$X$21,$BW94,2)+0,DH$69&gt;=INDEX('Static Data'!$E$3:$X$21,$BW94,3)+0,DH$70&gt;=INDEX('Static Data'!$E$3:$X$21,$BW94,4)+0,DH$71&gt;=INDEX('Static Data'!$E$3:$X$21,$BW94,5)+0,DH$72&gt;=INDEX('Static Data'!$E$3:$X$21,$BW94,6)+0,DH$73&gt;=INDEX('Static Data'!$E$3:$X$21,$BW94,7)+0,DH$74&gt;=INDEX('Static Data'!$E$3:$X$21,$BW94,8)+0,DH$75&gt;=INDEX('Static Data'!$E$3:$X$21,$BW94,9)+0,DH$76&gt;=INDEX('Static Data'!$E$3:$X$21,$BW94,10)+0,DH$77&gt;=INDEX('Static Data'!$E$3:$X$21,$BW94,11)+0,DH$78&gt;=INDEX('Static Data'!$E$3:$X$21,$BW94,12)+0,DH$79&gt;=INDEX('Static Data'!$E$3:$X$21,$BW94,13)+0,DH$80&gt;=INDEX('Static Data'!$E$3:$X$21,$BW94,14)+0,DH$81&gt;=INDEX('Static Data'!$E$3:$X$21,$BW94,15)+0,DH$82&gt;=INDEX('Static Data'!$E$3:$X$21,$BW94,16)+0,DH$83&gt;=INDEX('Static Data'!$E$3:$X$21,$BW94,17)+0,DH$84&gt;=INDEX('Static Data'!$E$3:$X$21,$BW94,18)+0,DH$85&gt;=INDEX('Static Data'!$E$3:$X$21,$BW94,19)+0,DH$86&gt;=INDEX('Static Data'!$E$3:$X$21,$BW94,20)+0)</f>
        <v>0</v>
      </c>
      <c r="DI94" t="b">
        <f ca="1">AND($BV94,DI$67&gt;=INDEX('Static Data'!$E$3:$X$21,$BW94,1)+0,DI$68&gt;=INDEX('Static Data'!$E$3:$X$21,$BW94,2)+0,DI$69&gt;=INDEX('Static Data'!$E$3:$X$21,$BW94,3)+0,DI$70&gt;=INDEX('Static Data'!$E$3:$X$21,$BW94,4)+0,DI$71&gt;=INDEX('Static Data'!$E$3:$X$21,$BW94,5)+0,DI$72&gt;=INDEX('Static Data'!$E$3:$X$21,$BW94,6)+0,DI$73&gt;=INDEX('Static Data'!$E$3:$X$21,$BW94,7)+0,DI$74&gt;=INDEX('Static Data'!$E$3:$X$21,$BW94,8)+0,DI$75&gt;=INDEX('Static Data'!$E$3:$X$21,$BW94,9)+0,DI$76&gt;=INDEX('Static Data'!$E$3:$X$21,$BW94,10)+0,DI$77&gt;=INDEX('Static Data'!$E$3:$X$21,$BW94,11)+0,DI$78&gt;=INDEX('Static Data'!$E$3:$X$21,$BW94,12)+0,DI$79&gt;=INDEX('Static Data'!$E$3:$X$21,$BW94,13)+0,DI$80&gt;=INDEX('Static Data'!$E$3:$X$21,$BW94,14)+0,DI$81&gt;=INDEX('Static Data'!$E$3:$X$21,$BW94,15)+0,DI$82&gt;=INDEX('Static Data'!$E$3:$X$21,$BW94,16)+0,DI$83&gt;=INDEX('Static Data'!$E$3:$X$21,$BW94,17)+0,DI$84&gt;=INDEX('Static Data'!$E$3:$X$21,$BW94,18)+0,DI$85&gt;=INDEX('Static Data'!$E$3:$X$21,$BW94,19)+0,DI$86&gt;=INDEX('Static Data'!$E$3:$X$21,$BW94,20)+0)</f>
        <v>0</v>
      </c>
      <c r="DJ94" t="b">
        <f ca="1">AND($BV94,DJ$67&gt;=INDEX('Static Data'!$E$3:$X$21,$BW94,1)+0,DJ$68&gt;=INDEX('Static Data'!$E$3:$X$21,$BW94,2)+0,DJ$69&gt;=INDEX('Static Data'!$E$3:$X$21,$BW94,3)+0,DJ$70&gt;=INDEX('Static Data'!$E$3:$X$21,$BW94,4)+0,DJ$71&gt;=INDEX('Static Data'!$E$3:$X$21,$BW94,5)+0,DJ$72&gt;=INDEX('Static Data'!$E$3:$X$21,$BW94,6)+0,DJ$73&gt;=INDEX('Static Data'!$E$3:$X$21,$BW94,7)+0,DJ$74&gt;=INDEX('Static Data'!$E$3:$X$21,$BW94,8)+0,DJ$75&gt;=INDEX('Static Data'!$E$3:$X$21,$BW94,9)+0,DJ$76&gt;=INDEX('Static Data'!$E$3:$X$21,$BW94,10)+0,DJ$77&gt;=INDEX('Static Data'!$E$3:$X$21,$BW94,11)+0,DJ$78&gt;=INDEX('Static Data'!$E$3:$X$21,$BW94,12)+0,DJ$79&gt;=INDEX('Static Data'!$E$3:$X$21,$BW94,13)+0,DJ$80&gt;=INDEX('Static Data'!$E$3:$X$21,$BW94,14)+0,DJ$81&gt;=INDEX('Static Data'!$E$3:$X$21,$BW94,15)+0,DJ$82&gt;=INDEX('Static Data'!$E$3:$X$21,$BW94,16)+0,DJ$83&gt;=INDEX('Static Data'!$E$3:$X$21,$BW94,17)+0,DJ$84&gt;=INDEX('Static Data'!$E$3:$X$21,$BW94,18)+0,DJ$85&gt;=INDEX('Static Data'!$E$3:$X$21,$BW94,19)+0,DJ$86&gt;=INDEX('Static Data'!$E$3:$X$21,$BW94,20)+0)</f>
        <v>0</v>
      </c>
      <c r="DK94" t="b">
        <f ca="1">AND($BV94,DK$67&gt;=INDEX('Static Data'!$E$3:$X$21,$BW94,1)+0,DK$68&gt;=INDEX('Static Data'!$E$3:$X$21,$BW94,2)+0,DK$69&gt;=INDEX('Static Data'!$E$3:$X$21,$BW94,3)+0,DK$70&gt;=INDEX('Static Data'!$E$3:$X$21,$BW94,4)+0,DK$71&gt;=INDEX('Static Data'!$E$3:$X$21,$BW94,5)+0,DK$72&gt;=INDEX('Static Data'!$E$3:$X$21,$BW94,6)+0,DK$73&gt;=INDEX('Static Data'!$E$3:$X$21,$BW94,7)+0,DK$74&gt;=INDEX('Static Data'!$E$3:$X$21,$BW94,8)+0,DK$75&gt;=INDEX('Static Data'!$E$3:$X$21,$BW94,9)+0,DK$76&gt;=INDEX('Static Data'!$E$3:$X$21,$BW94,10)+0,DK$77&gt;=INDEX('Static Data'!$E$3:$X$21,$BW94,11)+0,DK$78&gt;=INDEX('Static Data'!$E$3:$X$21,$BW94,12)+0,DK$79&gt;=INDEX('Static Data'!$E$3:$X$21,$BW94,13)+0,DK$80&gt;=INDEX('Static Data'!$E$3:$X$21,$BW94,14)+0,DK$81&gt;=INDEX('Static Data'!$E$3:$X$21,$BW94,15)+0,DK$82&gt;=INDEX('Static Data'!$E$3:$X$21,$BW94,16)+0,DK$83&gt;=INDEX('Static Data'!$E$3:$X$21,$BW94,17)+0,DK$84&gt;=INDEX('Static Data'!$E$3:$X$21,$BW94,18)+0,DK$85&gt;=INDEX('Static Data'!$E$3:$X$21,$BW94,19)+0,DK$86&gt;=INDEX('Static Data'!$E$3:$X$21,$BW94,20)+0)</f>
        <v>0</v>
      </c>
      <c r="DL94" t="b">
        <f ca="1">AND($BV94,DL$67&gt;=INDEX('Static Data'!$E$3:$X$21,$BW94,1)+0,DL$68&gt;=INDEX('Static Data'!$E$3:$X$21,$BW94,2)+0,DL$69&gt;=INDEX('Static Data'!$E$3:$X$21,$BW94,3)+0,DL$70&gt;=INDEX('Static Data'!$E$3:$X$21,$BW94,4)+0,DL$71&gt;=INDEX('Static Data'!$E$3:$X$21,$BW94,5)+0,DL$72&gt;=INDEX('Static Data'!$E$3:$X$21,$BW94,6)+0,DL$73&gt;=INDEX('Static Data'!$E$3:$X$21,$BW94,7)+0,DL$74&gt;=INDEX('Static Data'!$E$3:$X$21,$BW94,8)+0,DL$75&gt;=INDEX('Static Data'!$E$3:$X$21,$BW94,9)+0,DL$76&gt;=INDEX('Static Data'!$E$3:$X$21,$BW94,10)+0,DL$77&gt;=INDEX('Static Data'!$E$3:$X$21,$BW94,11)+0,DL$78&gt;=INDEX('Static Data'!$E$3:$X$21,$BW94,12)+0,DL$79&gt;=INDEX('Static Data'!$E$3:$X$21,$BW94,13)+0,DL$80&gt;=INDEX('Static Data'!$E$3:$X$21,$BW94,14)+0,DL$81&gt;=INDEX('Static Data'!$E$3:$X$21,$BW94,15)+0,DL$82&gt;=INDEX('Static Data'!$E$3:$X$21,$BW94,16)+0,DL$83&gt;=INDEX('Static Data'!$E$3:$X$21,$BW94,17)+0,DL$84&gt;=INDEX('Static Data'!$E$3:$X$21,$BW94,18)+0,DL$85&gt;=INDEX('Static Data'!$E$3:$X$21,$BW94,19)+0,DL$86&gt;=INDEX('Static Data'!$E$3:$X$21,$BW94,20)+0)</f>
        <v>0</v>
      </c>
      <c r="DM94" t="b">
        <f ca="1">AND($BV94,DM$67&gt;=INDEX('Static Data'!$E$3:$X$21,$BW94,1)+0,DM$68&gt;=INDEX('Static Data'!$E$3:$X$21,$BW94,2)+0,DM$69&gt;=INDEX('Static Data'!$E$3:$X$21,$BW94,3)+0,DM$70&gt;=INDEX('Static Data'!$E$3:$X$21,$BW94,4)+0,DM$71&gt;=INDEX('Static Data'!$E$3:$X$21,$BW94,5)+0,DM$72&gt;=INDEX('Static Data'!$E$3:$X$21,$BW94,6)+0,DM$73&gt;=INDEX('Static Data'!$E$3:$X$21,$BW94,7)+0,DM$74&gt;=INDEX('Static Data'!$E$3:$X$21,$BW94,8)+0,DM$75&gt;=INDEX('Static Data'!$E$3:$X$21,$BW94,9)+0,DM$76&gt;=INDEX('Static Data'!$E$3:$X$21,$BW94,10)+0,DM$77&gt;=INDEX('Static Data'!$E$3:$X$21,$BW94,11)+0,DM$78&gt;=INDEX('Static Data'!$E$3:$X$21,$BW94,12)+0,DM$79&gt;=INDEX('Static Data'!$E$3:$X$21,$BW94,13)+0,DM$80&gt;=INDEX('Static Data'!$E$3:$X$21,$BW94,14)+0,DM$81&gt;=INDEX('Static Data'!$E$3:$X$21,$BW94,15)+0,DM$82&gt;=INDEX('Static Data'!$E$3:$X$21,$BW94,16)+0,DM$83&gt;=INDEX('Static Data'!$E$3:$X$21,$BW94,17)+0,DM$84&gt;=INDEX('Static Data'!$E$3:$X$21,$BW94,18)+0,DM$85&gt;=INDEX('Static Data'!$E$3:$X$21,$BW94,19)+0,DM$86&gt;=INDEX('Static Data'!$E$3:$X$21,$BW94,20)+0)</f>
        <v>0</v>
      </c>
      <c r="DN94" t="b">
        <f ca="1">AND($BV94,DN$67&gt;=INDEX('Static Data'!$E$3:$X$21,$BW94,1)+0,DN$68&gt;=INDEX('Static Data'!$E$3:$X$21,$BW94,2)+0,DN$69&gt;=INDEX('Static Data'!$E$3:$X$21,$BW94,3)+0,DN$70&gt;=INDEX('Static Data'!$E$3:$X$21,$BW94,4)+0,DN$71&gt;=INDEX('Static Data'!$E$3:$X$21,$BW94,5)+0,DN$72&gt;=INDEX('Static Data'!$E$3:$X$21,$BW94,6)+0,DN$73&gt;=INDEX('Static Data'!$E$3:$X$21,$BW94,7)+0,DN$74&gt;=INDEX('Static Data'!$E$3:$X$21,$BW94,8)+0,DN$75&gt;=INDEX('Static Data'!$E$3:$X$21,$BW94,9)+0,DN$76&gt;=INDEX('Static Data'!$E$3:$X$21,$BW94,10)+0,DN$77&gt;=INDEX('Static Data'!$E$3:$X$21,$BW94,11)+0,DN$78&gt;=INDEX('Static Data'!$E$3:$X$21,$BW94,12)+0,DN$79&gt;=INDEX('Static Data'!$E$3:$X$21,$BW94,13)+0,DN$80&gt;=INDEX('Static Data'!$E$3:$X$21,$BW94,14)+0,DN$81&gt;=INDEX('Static Data'!$E$3:$X$21,$BW94,15)+0,DN$82&gt;=INDEX('Static Data'!$E$3:$X$21,$BW94,16)+0,DN$83&gt;=INDEX('Static Data'!$E$3:$X$21,$BW94,17)+0,DN$84&gt;=INDEX('Static Data'!$E$3:$X$21,$BW94,18)+0,DN$85&gt;=INDEX('Static Data'!$E$3:$X$21,$BW94,19)+0,DN$86&gt;=INDEX('Static Data'!$E$3:$X$21,$BW94,20)+0)</f>
        <v>0</v>
      </c>
      <c r="DO94" t="b">
        <f ca="1">AND($BV94,DO$67&gt;=INDEX('Static Data'!$E$3:$X$21,$BW94,1)+0,DO$68&gt;=INDEX('Static Data'!$E$3:$X$21,$BW94,2)+0,DO$69&gt;=INDEX('Static Data'!$E$3:$X$21,$BW94,3)+0,DO$70&gt;=INDEX('Static Data'!$E$3:$X$21,$BW94,4)+0,DO$71&gt;=INDEX('Static Data'!$E$3:$X$21,$BW94,5)+0,DO$72&gt;=INDEX('Static Data'!$E$3:$X$21,$BW94,6)+0,DO$73&gt;=INDEX('Static Data'!$E$3:$X$21,$BW94,7)+0,DO$74&gt;=INDEX('Static Data'!$E$3:$X$21,$BW94,8)+0,DO$75&gt;=INDEX('Static Data'!$E$3:$X$21,$BW94,9)+0,DO$76&gt;=INDEX('Static Data'!$E$3:$X$21,$BW94,10)+0,DO$77&gt;=INDEX('Static Data'!$E$3:$X$21,$BW94,11)+0,DO$78&gt;=INDEX('Static Data'!$E$3:$X$21,$BW94,12)+0,DO$79&gt;=INDEX('Static Data'!$E$3:$X$21,$BW94,13)+0,DO$80&gt;=INDEX('Static Data'!$E$3:$X$21,$BW94,14)+0,DO$81&gt;=INDEX('Static Data'!$E$3:$X$21,$BW94,15)+0,DO$82&gt;=INDEX('Static Data'!$E$3:$X$21,$BW94,16)+0,DO$83&gt;=INDEX('Static Data'!$E$3:$X$21,$BW94,17)+0,DO$84&gt;=INDEX('Static Data'!$E$3:$X$21,$BW94,18)+0,DO$85&gt;=INDEX('Static Data'!$E$3:$X$21,$BW94,19)+0,DO$86&gt;=INDEX('Static Data'!$E$3:$X$21,$BW94,20)+0)</f>
        <v>0</v>
      </c>
      <c r="DP94" t="b">
        <f ca="1">AND($BV94,DP$67&gt;=INDEX('Static Data'!$E$3:$X$21,$BW94,1)+0,DP$68&gt;=INDEX('Static Data'!$E$3:$X$21,$BW94,2)+0,DP$69&gt;=INDEX('Static Data'!$E$3:$X$21,$BW94,3)+0,DP$70&gt;=INDEX('Static Data'!$E$3:$X$21,$BW94,4)+0,DP$71&gt;=INDEX('Static Data'!$E$3:$X$21,$BW94,5)+0,DP$72&gt;=INDEX('Static Data'!$E$3:$X$21,$BW94,6)+0,DP$73&gt;=INDEX('Static Data'!$E$3:$X$21,$BW94,7)+0,DP$74&gt;=INDEX('Static Data'!$E$3:$X$21,$BW94,8)+0,DP$75&gt;=INDEX('Static Data'!$E$3:$X$21,$BW94,9)+0,DP$76&gt;=INDEX('Static Data'!$E$3:$X$21,$BW94,10)+0,DP$77&gt;=INDEX('Static Data'!$E$3:$X$21,$BW94,11)+0,DP$78&gt;=INDEX('Static Data'!$E$3:$X$21,$BW94,12)+0,DP$79&gt;=INDEX('Static Data'!$E$3:$X$21,$BW94,13)+0,DP$80&gt;=INDEX('Static Data'!$E$3:$X$21,$BW94,14)+0,DP$81&gt;=INDEX('Static Data'!$E$3:$X$21,$BW94,15)+0,DP$82&gt;=INDEX('Static Data'!$E$3:$X$21,$BW94,16)+0,DP$83&gt;=INDEX('Static Data'!$E$3:$X$21,$BW94,17)+0,DP$84&gt;=INDEX('Static Data'!$E$3:$X$21,$BW94,18)+0,DP$85&gt;=INDEX('Static Data'!$E$3:$X$21,$BW94,19)+0,DP$86&gt;=INDEX('Static Data'!$E$3:$X$21,$BW94,20)+0)</f>
        <v>0</v>
      </c>
      <c r="DQ94" t="b">
        <f ca="1">AND($BV94,DQ$67&gt;=INDEX('Static Data'!$E$3:$X$21,$BW94,1)+0,DQ$68&gt;=INDEX('Static Data'!$E$3:$X$21,$BW94,2)+0,DQ$69&gt;=INDEX('Static Data'!$E$3:$X$21,$BW94,3)+0,DQ$70&gt;=INDEX('Static Data'!$E$3:$X$21,$BW94,4)+0,DQ$71&gt;=INDEX('Static Data'!$E$3:$X$21,$BW94,5)+0,DQ$72&gt;=INDEX('Static Data'!$E$3:$X$21,$BW94,6)+0,DQ$73&gt;=INDEX('Static Data'!$E$3:$X$21,$BW94,7)+0,DQ$74&gt;=INDEX('Static Data'!$E$3:$X$21,$BW94,8)+0,DQ$75&gt;=INDEX('Static Data'!$E$3:$X$21,$BW94,9)+0,DQ$76&gt;=INDEX('Static Data'!$E$3:$X$21,$BW94,10)+0,DQ$77&gt;=INDEX('Static Data'!$E$3:$X$21,$BW94,11)+0,DQ$78&gt;=INDEX('Static Data'!$E$3:$X$21,$BW94,12)+0,DQ$79&gt;=INDEX('Static Data'!$E$3:$X$21,$BW94,13)+0,DQ$80&gt;=INDEX('Static Data'!$E$3:$X$21,$BW94,14)+0,DQ$81&gt;=INDEX('Static Data'!$E$3:$X$21,$BW94,15)+0,DQ$82&gt;=INDEX('Static Data'!$E$3:$X$21,$BW94,16)+0,DQ$83&gt;=INDEX('Static Data'!$E$3:$X$21,$BW94,17)+0,DQ$84&gt;=INDEX('Static Data'!$E$3:$X$21,$BW94,18)+0,DQ$85&gt;=INDEX('Static Data'!$E$3:$X$21,$BW94,19)+0,DQ$86&gt;=INDEX('Static Data'!$E$3:$X$21,$BW94,20)+0)</f>
        <v>0</v>
      </c>
      <c r="DR94" t="b">
        <f ca="1">AND($BV94,DR$67&gt;=INDEX('Static Data'!$E$3:$X$21,$BW94,1)+0,DR$68&gt;=INDEX('Static Data'!$E$3:$X$21,$BW94,2)+0,DR$69&gt;=INDEX('Static Data'!$E$3:$X$21,$BW94,3)+0,DR$70&gt;=INDEX('Static Data'!$E$3:$X$21,$BW94,4)+0,DR$71&gt;=INDEX('Static Data'!$E$3:$X$21,$BW94,5)+0,DR$72&gt;=INDEX('Static Data'!$E$3:$X$21,$BW94,6)+0,DR$73&gt;=INDEX('Static Data'!$E$3:$X$21,$BW94,7)+0,DR$74&gt;=INDEX('Static Data'!$E$3:$X$21,$BW94,8)+0,DR$75&gt;=INDEX('Static Data'!$E$3:$X$21,$BW94,9)+0,DR$76&gt;=INDEX('Static Data'!$E$3:$X$21,$BW94,10)+0,DR$77&gt;=INDEX('Static Data'!$E$3:$X$21,$BW94,11)+0,DR$78&gt;=INDEX('Static Data'!$E$3:$X$21,$BW94,12)+0,DR$79&gt;=INDEX('Static Data'!$E$3:$X$21,$BW94,13)+0,DR$80&gt;=INDEX('Static Data'!$E$3:$X$21,$BW94,14)+0,DR$81&gt;=INDEX('Static Data'!$E$3:$X$21,$BW94,15)+0,DR$82&gt;=INDEX('Static Data'!$E$3:$X$21,$BW94,16)+0,DR$83&gt;=INDEX('Static Data'!$E$3:$X$21,$BW94,17)+0,DR$84&gt;=INDEX('Static Data'!$E$3:$X$21,$BW94,18)+0,DR$85&gt;=INDEX('Static Data'!$E$3:$X$21,$BW94,19)+0,DR$86&gt;=INDEX('Static Data'!$E$3:$X$21,$BW94,20)+0)</f>
        <v>0</v>
      </c>
      <c r="DS94" t="b">
        <f ca="1">AND($BV94,DS$67&gt;=INDEX('Static Data'!$E$3:$X$21,$BW94,1)+0,DS$68&gt;=INDEX('Static Data'!$E$3:$X$21,$BW94,2)+0,DS$69&gt;=INDEX('Static Data'!$E$3:$X$21,$BW94,3)+0,DS$70&gt;=INDEX('Static Data'!$E$3:$X$21,$BW94,4)+0,DS$71&gt;=INDEX('Static Data'!$E$3:$X$21,$BW94,5)+0,DS$72&gt;=INDEX('Static Data'!$E$3:$X$21,$BW94,6)+0,DS$73&gt;=INDEX('Static Data'!$E$3:$X$21,$BW94,7)+0,DS$74&gt;=INDEX('Static Data'!$E$3:$X$21,$BW94,8)+0,DS$75&gt;=INDEX('Static Data'!$E$3:$X$21,$BW94,9)+0,DS$76&gt;=INDEX('Static Data'!$E$3:$X$21,$BW94,10)+0,DS$77&gt;=INDEX('Static Data'!$E$3:$X$21,$BW94,11)+0,DS$78&gt;=INDEX('Static Data'!$E$3:$X$21,$BW94,12)+0,DS$79&gt;=INDEX('Static Data'!$E$3:$X$21,$BW94,13)+0,DS$80&gt;=INDEX('Static Data'!$E$3:$X$21,$BW94,14)+0,DS$81&gt;=INDEX('Static Data'!$E$3:$X$21,$BW94,15)+0,DS$82&gt;=INDEX('Static Data'!$E$3:$X$21,$BW94,16)+0,DS$83&gt;=INDEX('Static Data'!$E$3:$X$21,$BW94,17)+0,DS$84&gt;=INDEX('Static Data'!$E$3:$X$21,$BW94,18)+0,DS$85&gt;=INDEX('Static Data'!$E$3:$X$21,$BW94,19)+0,DS$86&gt;=INDEX('Static Data'!$E$3:$X$21,$BW94,20)+0)</f>
        <v>0</v>
      </c>
      <c r="DT94" t="b">
        <f ca="1">AND($BV94,DT$67&gt;=INDEX('Static Data'!$E$3:$X$21,$BW94,1)+0,DT$68&gt;=INDEX('Static Data'!$E$3:$X$21,$BW94,2)+0,DT$69&gt;=INDEX('Static Data'!$E$3:$X$21,$BW94,3)+0,DT$70&gt;=INDEX('Static Data'!$E$3:$X$21,$BW94,4)+0,DT$71&gt;=INDEX('Static Data'!$E$3:$X$21,$BW94,5)+0,DT$72&gt;=INDEX('Static Data'!$E$3:$X$21,$BW94,6)+0,DT$73&gt;=INDEX('Static Data'!$E$3:$X$21,$BW94,7)+0,DT$74&gt;=INDEX('Static Data'!$E$3:$X$21,$BW94,8)+0,DT$75&gt;=INDEX('Static Data'!$E$3:$X$21,$BW94,9)+0,DT$76&gt;=INDEX('Static Data'!$E$3:$X$21,$BW94,10)+0,DT$77&gt;=INDEX('Static Data'!$E$3:$X$21,$BW94,11)+0,DT$78&gt;=INDEX('Static Data'!$E$3:$X$21,$BW94,12)+0,DT$79&gt;=INDEX('Static Data'!$E$3:$X$21,$BW94,13)+0,DT$80&gt;=INDEX('Static Data'!$E$3:$X$21,$BW94,14)+0,DT$81&gt;=INDEX('Static Data'!$E$3:$X$21,$BW94,15)+0,DT$82&gt;=INDEX('Static Data'!$E$3:$X$21,$BW94,16)+0,DT$83&gt;=INDEX('Static Data'!$E$3:$X$21,$BW94,17)+0,DT$84&gt;=INDEX('Static Data'!$E$3:$X$21,$BW94,18)+0,DT$85&gt;=INDEX('Static Data'!$E$3:$X$21,$BW94,19)+0,DT$86&gt;=INDEX('Static Data'!$E$3:$X$21,$BW94,20)+0)</f>
        <v>0</v>
      </c>
      <c r="DU94" t="b">
        <f ca="1">AND($BV94,DU$67&gt;=INDEX('Static Data'!$E$3:$X$21,$BW94,1)+0,DU$68&gt;=INDEX('Static Data'!$E$3:$X$21,$BW94,2)+0,DU$69&gt;=INDEX('Static Data'!$E$3:$X$21,$BW94,3)+0,DU$70&gt;=INDEX('Static Data'!$E$3:$X$21,$BW94,4)+0,DU$71&gt;=INDEX('Static Data'!$E$3:$X$21,$BW94,5)+0,DU$72&gt;=INDEX('Static Data'!$E$3:$X$21,$BW94,6)+0,DU$73&gt;=INDEX('Static Data'!$E$3:$X$21,$BW94,7)+0,DU$74&gt;=INDEX('Static Data'!$E$3:$X$21,$BW94,8)+0,DU$75&gt;=INDEX('Static Data'!$E$3:$X$21,$BW94,9)+0,DU$76&gt;=INDEX('Static Data'!$E$3:$X$21,$BW94,10)+0,DU$77&gt;=INDEX('Static Data'!$E$3:$X$21,$BW94,11)+0,DU$78&gt;=INDEX('Static Data'!$E$3:$X$21,$BW94,12)+0,DU$79&gt;=INDEX('Static Data'!$E$3:$X$21,$BW94,13)+0,DU$80&gt;=INDEX('Static Data'!$E$3:$X$21,$BW94,14)+0,DU$81&gt;=INDEX('Static Data'!$E$3:$X$21,$BW94,15)+0,DU$82&gt;=INDEX('Static Data'!$E$3:$X$21,$BW94,16)+0,DU$83&gt;=INDEX('Static Data'!$E$3:$X$21,$BW94,17)+0,DU$84&gt;=INDEX('Static Data'!$E$3:$X$21,$BW94,18)+0,DU$85&gt;=INDEX('Static Data'!$E$3:$X$21,$BW94,19)+0,DU$86&gt;=INDEX('Static Data'!$E$3:$X$21,$BW94,20)+0)</f>
        <v>0</v>
      </c>
      <c r="DV94" t="b">
        <f ca="1">AND($BV94,DV$67&gt;=INDEX('Static Data'!$E$3:$X$21,$BW94,1)+0,DV$68&gt;=INDEX('Static Data'!$E$3:$X$21,$BW94,2)+0,DV$69&gt;=INDEX('Static Data'!$E$3:$X$21,$BW94,3)+0,DV$70&gt;=INDEX('Static Data'!$E$3:$X$21,$BW94,4)+0,DV$71&gt;=INDEX('Static Data'!$E$3:$X$21,$BW94,5)+0,DV$72&gt;=INDEX('Static Data'!$E$3:$X$21,$BW94,6)+0,DV$73&gt;=INDEX('Static Data'!$E$3:$X$21,$BW94,7)+0,DV$74&gt;=INDEX('Static Data'!$E$3:$X$21,$BW94,8)+0,DV$75&gt;=INDEX('Static Data'!$E$3:$X$21,$BW94,9)+0,DV$76&gt;=INDEX('Static Data'!$E$3:$X$21,$BW94,10)+0,DV$77&gt;=INDEX('Static Data'!$E$3:$X$21,$BW94,11)+0,DV$78&gt;=INDEX('Static Data'!$E$3:$X$21,$BW94,12)+0,DV$79&gt;=INDEX('Static Data'!$E$3:$X$21,$BW94,13)+0,DV$80&gt;=INDEX('Static Data'!$E$3:$X$21,$BW94,14)+0,DV$81&gt;=INDEX('Static Data'!$E$3:$X$21,$BW94,15)+0,DV$82&gt;=INDEX('Static Data'!$E$3:$X$21,$BW94,16)+0,DV$83&gt;=INDEX('Static Data'!$E$3:$X$21,$BW94,17)+0,DV$84&gt;=INDEX('Static Data'!$E$3:$X$21,$BW94,18)+0,DV$85&gt;=INDEX('Static Data'!$E$3:$X$21,$BW94,19)+0,DV$86&gt;=INDEX('Static Data'!$E$3:$X$21,$BW94,20)+0)</f>
        <v>0</v>
      </c>
      <c r="DW94" t="b">
        <f ca="1">AND($BV94,DW$67&gt;=INDEX('Static Data'!$E$3:$X$21,$BW94,1)+0,DW$68&gt;=INDEX('Static Data'!$E$3:$X$21,$BW94,2)+0,DW$69&gt;=INDEX('Static Data'!$E$3:$X$21,$BW94,3)+0,DW$70&gt;=INDEX('Static Data'!$E$3:$X$21,$BW94,4)+0,DW$71&gt;=INDEX('Static Data'!$E$3:$X$21,$BW94,5)+0,DW$72&gt;=INDEX('Static Data'!$E$3:$X$21,$BW94,6)+0,DW$73&gt;=INDEX('Static Data'!$E$3:$X$21,$BW94,7)+0,DW$74&gt;=INDEX('Static Data'!$E$3:$X$21,$BW94,8)+0,DW$75&gt;=INDEX('Static Data'!$E$3:$X$21,$BW94,9)+0,DW$76&gt;=INDEX('Static Data'!$E$3:$X$21,$BW94,10)+0,DW$77&gt;=INDEX('Static Data'!$E$3:$X$21,$BW94,11)+0,DW$78&gt;=INDEX('Static Data'!$E$3:$X$21,$BW94,12)+0,DW$79&gt;=INDEX('Static Data'!$E$3:$X$21,$BW94,13)+0,DW$80&gt;=INDEX('Static Data'!$E$3:$X$21,$BW94,14)+0,DW$81&gt;=INDEX('Static Data'!$E$3:$X$21,$BW94,15)+0,DW$82&gt;=INDEX('Static Data'!$E$3:$X$21,$BW94,16)+0,DW$83&gt;=INDEX('Static Data'!$E$3:$X$21,$BW94,17)+0,DW$84&gt;=INDEX('Static Data'!$E$3:$X$21,$BW94,18)+0,DW$85&gt;=INDEX('Static Data'!$E$3:$X$21,$BW94,19)+0,DW$86&gt;=INDEX('Static Data'!$E$3:$X$21,$BW94,20)+0)</f>
        <v>0</v>
      </c>
      <c r="DX94" t="b">
        <f ca="1">AND($BV94,DX$67&gt;=INDEX('Static Data'!$E$3:$X$21,$BW94,1)+0,DX$68&gt;=INDEX('Static Data'!$E$3:$X$21,$BW94,2)+0,DX$69&gt;=INDEX('Static Data'!$E$3:$X$21,$BW94,3)+0,DX$70&gt;=INDEX('Static Data'!$E$3:$X$21,$BW94,4)+0,DX$71&gt;=INDEX('Static Data'!$E$3:$X$21,$BW94,5)+0,DX$72&gt;=INDEX('Static Data'!$E$3:$X$21,$BW94,6)+0,DX$73&gt;=INDEX('Static Data'!$E$3:$X$21,$BW94,7)+0,DX$74&gt;=INDEX('Static Data'!$E$3:$X$21,$BW94,8)+0,DX$75&gt;=INDEX('Static Data'!$E$3:$X$21,$BW94,9)+0,DX$76&gt;=INDEX('Static Data'!$E$3:$X$21,$BW94,10)+0,DX$77&gt;=INDEX('Static Data'!$E$3:$X$21,$BW94,11)+0,DX$78&gt;=INDEX('Static Data'!$E$3:$X$21,$BW94,12)+0,DX$79&gt;=INDEX('Static Data'!$E$3:$X$21,$BW94,13)+0,DX$80&gt;=INDEX('Static Data'!$E$3:$X$21,$BW94,14)+0,DX$81&gt;=INDEX('Static Data'!$E$3:$X$21,$BW94,15)+0,DX$82&gt;=INDEX('Static Data'!$E$3:$X$21,$BW94,16)+0,DX$83&gt;=INDEX('Static Data'!$E$3:$X$21,$BW94,17)+0,DX$84&gt;=INDEX('Static Data'!$E$3:$X$21,$BW94,18)+0,DX$85&gt;=INDEX('Static Data'!$E$3:$X$21,$BW94,19)+0,DX$86&gt;=INDEX('Static Data'!$E$3:$X$21,$BW94,20)+0)</f>
        <v>0</v>
      </c>
      <c r="DY94" t="b">
        <f ca="1">AND($BV94,DY$67&gt;=INDEX('Static Data'!$E$3:$X$21,$BW94,1)+0,DY$68&gt;=INDEX('Static Data'!$E$3:$X$21,$BW94,2)+0,DY$69&gt;=INDEX('Static Data'!$E$3:$X$21,$BW94,3)+0,DY$70&gt;=INDEX('Static Data'!$E$3:$X$21,$BW94,4)+0,DY$71&gt;=INDEX('Static Data'!$E$3:$X$21,$BW94,5)+0,DY$72&gt;=INDEX('Static Data'!$E$3:$X$21,$BW94,6)+0,DY$73&gt;=INDEX('Static Data'!$E$3:$X$21,$BW94,7)+0,DY$74&gt;=INDEX('Static Data'!$E$3:$X$21,$BW94,8)+0,DY$75&gt;=INDEX('Static Data'!$E$3:$X$21,$BW94,9)+0,DY$76&gt;=INDEX('Static Data'!$E$3:$X$21,$BW94,10)+0,DY$77&gt;=INDEX('Static Data'!$E$3:$X$21,$BW94,11)+0,DY$78&gt;=INDEX('Static Data'!$E$3:$X$21,$BW94,12)+0,DY$79&gt;=INDEX('Static Data'!$E$3:$X$21,$BW94,13)+0,DY$80&gt;=INDEX('Static Data'!$E$3:$X$21,$BW94,14)+0,DY$81&gt;=INDEX('Static Data'!$E$3:$X$21,$BW94,15)+0,DY$82&gt;=INDEX('Static Data'!$E$3:$X$21,$BW94,16)+0,DY$83&gt;=INDEX('Static Data'!$E$3:$X$21,$BW94,17)+0,DY$84&gt;=INDEX('Static Data'!$E$3:$X$21,$BW94,18)+0,DY$85&gt;=INDEX('Static Data'!$E$3:$X$21,$BW94,19)+0,DY$86&gt;=INDEX('Static Data'!$E$3:$X$21,$BW94,20)+0)</f>
        <v>0</v>
      </c>
      <c r="DZ94" t="b">
        <f ca="1">AND($BV94,DZ$67&gt;=INDEX('Static Data'!$E$3:$X$21,$BW94,1)+0,DZ$68&gt;=INDEX('Static Data'!$E$3:$X$21,$BW94,2)+0,DZ$69&gt;=INDEX('Static Data'!$E$3:$X$21,$BW94,3)+0,DZ$70&gt;=INDEX('Static Data'!$E$3:$X$21,$BW94,4)+0,DZ$71&gt;=INDEX('Static Data'!$E$3:$X$21,$BW94,5)+0,DZ$72&gt;=INDEX('Static Data'!$E$3:$X$21,$BW94,6)+0,DZ$73&gt;=INDEX('Static Data'!$E$3:$X$21,$BW94,7)+0,DZ$74&gt;=INDEX('Static Data'!$E$3:$X$21,$BW94,8)+0,DZ$75&gt;=INDEX('Static Data'!$E$3:$X$21,$BW94,9)+0,DZ$76&gt;=INDEX('Static Data'!$E$3:$X$21,$BW94,10)+0,DZ$77&gt;=INDEX('Static Data'!$E$3:$X$21,$BW94,11)+0,DZ$78&gt;=INDEX('Static Data'!$E$3:$X$21,$BW94,12)+0,DZ$79&gt;=INDEX('Static Data'!$E$3:$X$21,$BW94,13)+0,DZ$80&gt;=INDEX('Static Data'!$E$3:$X$21,$BW94,14)+0,DZ$81&gt;=INDEX('Static Data'!$E$3:$X$21,$BW94,15)+0,DZ$82&gt;=INDEX('Static Data'!$E$3:$X$21,$BW94,16)+0,DZ$83&gt;=INDEX('Static Data'!$E$3:$X$21,$BW94,17)+0,DZ$84&gt;=INDEX('Static Data'!$E$3:$X$21,$BW94,18)+0,DZ$85&gt;=INDEX('Static Data'!$E$3:$X$21,$BW94,19)+0,DZ$86&gt;=INDEX('Static Data'!$E$3:$X$21,$BW94,20)+0)</f>
        <v>0</v>
      </c>
      <c r="EA94" t="b">
        <f ca="1">AND($BV94,EA$67&gt;=INDEX('Static Data'!$E$3:$X$21,$BW94,1)+0,EA$68&gt;=INDEX('Static Data'!$E$3:$X$21,$BW94,2)+0,EA$69&gt;=INDEX('Static Data'!$E$3:$X$21,$BW94,3)+0,EA$70&gt;=INDEX('Static Data'!$E$3:$X$21,$BW94,4)+0,EA$71&gt;=INDEX('Static Data'!$E$3:$X$21,$BW94,5)+0,EA$72&gt;=INDEX('Static Data'!$E$3:$X$21,$BW94,6)+0,EA$73&gt;=INDEX('Static Data'!$E$3:$X$21,$BW94,7)+0,EA$74&gt;=INDEX('Static Data'!$E$3:$X$21,$BW94,8)+0,EA$75&gt;=INDEX('Static Data'!$E$3:$X$21,$BW94,9)+0,EA$76&gt;=INDEX('Static Data'!$E$3:$X$21,$BW94,10)+0,EA$77&gt;=INDEX('Static Data'!$E$3:$X$21,$BW94,11)+0,EA$78&gt;=INDEX('Static Data'!$E$3:$X$21,$BW94,12)+0,EA$79&gt;=INDEX('Static Data'!$E$3:$X$21,$BW94,13)+0,EA$80&gt;=INDEX('Static Data'!$E$3:$X$21,$BW94,14)+0,EA$81&gt;=INDEX('Static Data'!$E$3:$X$21,$BW94,15)+0,EA$82&gt;=INDEX('Static Data'!$E$3:$X$21,$BW94,16)+0,EA$83&gt;=INDEX('Static Data'!$E$3:$X$21,$BW94,17)+0,EA$84&gt;=INDEX('Static Data'!$E$3:$X$21,$BW94,18)+0,EA$85&gt;=INDEX('Static Data'!$E$3:$X$21,$BW94,19)+0,EA$86&gt;=INDEX('Static Data'!$E$3:$X$21,$BW94,20)+0)</f>
        <v>0</v>
      </c>
      <c r="EB94" t="b">
        <f ca="1">AND($BV94,EB$67&gt;=INDEX('Static Data'!$E$3:$X$21,$BW94,1)+0,EB$68&gt;=INDEX('Static Data'!$E$3:$X$21,$BW94,2)+0,EB$69&gt;=INDEX('Static Data'!$E$3:$X$21,$BW94,3)+0,EB$70&gt;=INDEX('Static Data'!$E$3:$X$21,$BW94,4)+0,EB$71&gt;=INDEX('Static Data'!$E$3:$X$21,$BW94,5)+0,EB$72&gt;=INDEX('Static Data'!$E$3:$X$21,$BW94,6)+0,EB$73&gt;=INDEX('Static Data'!$E$3:$X$21,$BW94,7)+0,EB$74&gt;=INDEX('Static Data'!$E$3:$X$21,$BW94,8)+0,EB$75&gt;=INDEX('Static Data'!$E$3:$X$21,$BW94,9)+0,EB$76&gt;=INDEX('Static Data'!$E$3:$X$21,$BW94,10)+0,EB$77&gt;=INDEX('Static Data'!$E$3:$X$21,$BW94,11)+0,EB$78&gt;=INDEX('Static Data'!$E$3:$X$21,$BW94,12)+0,EB$79&gt;=INDEX('Static Data'!$E$3:$X$21,$BW94,13)+0,EB$80&gt;=INDEX('Static Data'!$E$3:$X$21,$BW94,14)+0,EB$81&gt;=INDEX('Static Data'!$E$3:$X$21,$BW94,15)+0,EB$82&gt;=INDEX('Static Data'!$E$3:$X$21,$BW94,16)+0,EB$83&gt;=INDEX('Static Data'!$E$3:$X$21,$BW94,17)+0,EB$84&gt;=INDEX('Static Data'!$E$3:$X$21,$BW94,18)+0,EB$85&gt;=INDEX('Static Data'!$E$3:$X$21,$BW94,19)+0,EB$86&gt;=INDEX('Static Data'!$E$3:$X$21,$BW94,20)+0)</f>
        <v>0</v>
      </c>
      <c r="EC94" t="b">
        <f ca="1">AND($BV94,EC$67&gt;=INDEX('Static Data'!$E$3:$X$21,$BW94,1)+0,EC$68&gt;=INDEX('Static Data'!$E$3:$X$21,$BW94,2)+0,EC$69&gt;=INDEX('Static Data'!$E$3:$X$21,$BW94,3)+0,EC$70&gt;=INDEX('Static Data'!$E$3:$X$21,$BW94,4)+0,EC$71&gt;=INDEX('Static Data'!$E$3:$X$21,$BW94,5)+0,EC$72&gt;=INDEX('Static Data'!$E$3:$X$21,$BW94,6)+0,EC$73&gt;=INDEX('Static Data'!$E$3:$X$21,$BW94,7)+0,EC$74&gt;=INDEX('Static Data'!$E$3:$X$21,$BW94,8)+0,EC$75&gt;=INDEX('Static Data'!$E$3:$X$21,$BW94,9)+0,EC$76&gt;=INDEX('Static Data'!$E$3:$X$21,$BW94,10)+0,EC$77&gt;=INDEX('Static Data'!$E$3:$X$21,$BW94,11)+0,EC$78&gt;=INDEX('Static Data'!$E$3:$X$21,$BW94,12)+0,EC$79&gt;=INDEX('Static Data'!$E$3:$X$21,$BW94,13)+0,EC$80&gt;=INDEX('Static Data'!$E$3:$X$21,$BW94,14)+0,EC$81&gt;=INDEX('Static Data'!$E$3:$X$21,$BW94,15)+0,EC$82&gt;=INDEX('Static Data'!$E$3:$X$21,$BW94,16)+0,EC$83&gt;=INDEX('Static Data'!$E$3:$X$21,$BW94,17)+0,EC$84&gt;=INDEX('Static Data'!$E$3:$X$21,$BW94,18)+0,EC$85&gt;=INDEX('Static Data'!$E$3:$X$21,$BW94,19)+0,EC$86&gt;=INDEX('Static Data'!$E$3:$X$21,$BW94,20)+0)</f>
        <v>0</v>
      </c>
      <c r="ED94" t="b">
        <f ca="1">AND($BV94,ED$67&gt;=INDEX('Static Data'!$E$3:$X$21,$BW94,1)+0,ED$68&gt;=INDEX('Static Data'!$E$3:$X$21,$BW94,2)+0,ED$69&gt;=INDEX('Static Data'!$E$3:$X$21,$BW94,3)+0,ED$70&gt;=INDEX('Static Data'!$E$3:$X$21,$BW94,4)+0,ED$71&gt;=INDEX('Static Data'!$E$3:$X$21,$BW94,5)+0,ED$72&gt;=INDEX('Static Data'!$E$3:$X$21,$BW94,6)+0,ED$73&gt;=INDEX('Static Data'!$E$3:$X$21,$BW94,7)+0,ED$74&gt;=INDEX('Static Data'!$E$3:$X$21,$BW94,8)+0,ED$75&gt;=INDEX('Static Data'!$E$3:$X$21,$BW94,9)+0,ED$76&gt;=INDEX('Static Data'!$E$3:$X$21,$BW94,10)+0,ED$77&gt;=INDEX('Static Data'!$E$3:$X$21,$BW94,11)+0,ED$78&gt;=INDEX('Static Data'!$E$3:$X$21,$BW94,12)+0,ED$79&gt;=INDEX('Static Data'!$E$3:$X$21,$BW94,13)+0,ED$80&gt;=INDEX('Static Data'!$E$3:$X$21,$BW94,14)+0,ED$81&gt;=INDEX('Static Data'!$E$3:$X$21,$BW94,15)+0,ED$82&gt;=INDEX('Static Data'!$E$3:$X$21,$BW94,16)+0,ED$83&gt;=INDEX('Static Data'!$E$3:$X$21,$BW94,17)+0,ED$84&gt;=INDEX('Static Data'!$E$3:$X$21,$BW94,18)+0,ED$85&gt;=INDEX('Static Data'!$E$3:$X$21,$BW94,19)+0,ED$86&gt;=INDEX('Static Data'!$E$3:$X$21,$BW94,20)+0)</f>
        <v>0</v>
      </c>
      <c r="EE94" t="b">
        <f ca="1">AND($BV94,EE$67&gt;=INDEX('Static Data'!$E$3:$X$21,$BW94,1)+0,EE$68&gt;=INDEX('Static Data'!$E$3:$X$21,$BW94,2)+0,EE$69&gt;=INDEX('Static Data'!$E$3:$X$21,$BW94,3)+0,EE$70&gt;=INDEX('Static Data'!$E$3:$X$21,$BW94,4)+0,EE$71&gt;=INDEX('Static Data'!$E$3:$X$21,$BW94,5)+0,EE$72&gt;=INDEX('Static Data'!$E$3:$X$21,$BW94,6)+0,EE$73&gt;=INDEX('Static Data'!$E$3:$X$21,$BW94,7)+0,EE$74&gt;=INDEX('Static Data'!$E$3:$X$21,$BW94,8)+0,EE$75&gt;=INDEX('Static Data'!$E$3:$X$21,$BW94,9)+0,EE$76&gt;=INDEX('Static Data'!$E$3:$X$21,$BW94,10)+0,EE$77&gt;=INDEX('Static Data'!$E$3:$X$21,$BW94,11)+0,EE$78&gt;=INDEX('Static Data'!$E$3:$X$21,$BW94,12)+0,EE$79&gt;=INDEX('Static Data'!$E$3:$X$21,$BW94,13)+0,EE$80&gt;=INDEX('Static Data'!$E$3:$X$21,$BW94,14)+0,EE$81&gt;=INDEX('Static Data'!$E$3:$X$21,$BW94,15)+0,EE$82&gt;=INDEX('Static Data'!$E$3:$X$21,$BW94,16)+0,EE$83&gt;=INDEX('Static Data'!$E$3:$X$21,$BW94,17)+0,EE$84&gt;=INDEX('Static Data'!$E$3:$X$21,$BW94,18)+0,EE$85&gt;=INDEX('Static Data'!$E$3:$X$21,$BW94,19)+0,EE$86&gt;=INDEX('Static Data'!$E$3:$X$21,$BW94,20)+0)</f>
        <v>0</v>
      </c>
      <c r="EF94" t="b">
        <f ca="1">AND($BV94,EF$67&gt;=INDEX('Static Data'!$E$3:$X$21,$BW94,1)+0,EF$68&gt;=INDEX('Static Data'!$E$3:$X$21,$BW94,2)+0,EF$69&gt;=INDEX('Static Data'!$E$3:$X$21,$BW94,3)+0,EF$70&gt;=INDEX('Static Data'!$E$3:$X$21,$BW94,4)+0,EF$71&gt;=INDEX('Static Data'!$E$3:$X$21,$BW94,5)+0,EF$72&gt;=INDEX('Static Data'!$E$3:$X$21,$BW94,6)+0,EF$73&gt;=INDEX('Static Data'!$E$3:$X$21,$BW94,7)+0,EF$74&gt;=INDEX('Static Data'!$E$3:$X$21,$BW94,8)+0,EF$75&gt;=INDEX('Static Data'!$E$3:$X$21,$BW94,9)+0,EF$76&gt;=INDEX('Static Data'!$E$3:$X$21,$BW94,10)+0,EF$77&gt;=INDEX('Static Data'!$E$3:$X$21,$BW94,11)+0,EF$78&gt;=INDEX('Static Data'!$E$3:$X$21,$BW94,12)+0,EF$79&gt;=INDEX('Static Data'!$E$3:$X$21,$BW94,13)+0,EF$80&gt;=INDEX('Static Data'!$E$3:$X$21,$BW94,14)+0,EF$81&gt;=INDEX('Static Data'!$E$3:$X$21,$BW94,15)+0,EF$82&gt;=INDEX('Static Data'!$E$3:$X$21,$BW94,16)+0,EF$83&gt;=INDEX('Static Data'!$E$3:$X$21,$BW94,17)+0,EF$84&gt;=INDEX('Static Data'!$E$3:$X$21,$BW94,18)+0,EF$85&gt;=INDEX('Static Data'!$E$3:$X$21,$BW94,19)+0,EF$86&gt;=INDEX('Static Data'!$E$3:$X$21,$BW94,20)+0)</f>
        <v>0</v>
      </c>
      <c r="EG94" t="b">
        <f ca="1">AND($BV94,EG$67&gt;=INDEX('Static Data'!$E$3:$X$21,$BW94,1)+0,EG$68&gt;=INDEX('Static Data'!$E$3:$X$21,$BW94,2)+0,EG$69&gt;=INDEX('Static Data'!$E$3:$X$21,$BW94,3)+0,EG$70&gt;=INDEX('Static Data'!$E$3:$X$21,$BW94,4)+0,EG$71&gt;=INDEX('Static Data'!$E$3:$X$21,$BW94,5)+0,EG$72&gt;=INDEX('Static Data'!$E$3:$X$21,$BW94,6)+0,EG$73&gt;=INDEX('Static Data'!$E$3:$X$21,$BW94,7)+0,EG$74&gt;=INDEX('Static Data'!$E$3:$X$21,$BW94,8)+0,EG$75&gt;=INDEX('Static Data'!$E$3:$X$21,$BW94,9)+0,EG$76&gt;=INDEX('Static Data'!$E$3:$X$21,$BW94,10)+0,EG$77&gt;=INDEX('Static Data'!$E$3:$X$21,$BW94,11)+0,EG$78&gt;=INDEX('Static Data'!$E$3:$X$21,$BW94,12)+0,EG$79&gt;=INDEX('Static Data'!$E$3:$X$21,$BW94,13)+0,EG$80&gt;=INDEX('Static Data'!$E$3:$X$21,$BW94,14)+0,EG$81&gt;=INDEX('Static Data'!$E$3:$X$21,$BW94,15)+0,EG$82&gt;=INDEX('Static Data'!$E$3:$X$21,$BW94,16)+0,EG$83&gt;=INDEX('Static Data'!$E$3:$X$21,$BW94,17)+0,EG$84&gt;=INDEX('Static Data'!$E$3:$X$21,$BW94,18)+0,EG$85&gt;=INDEX('Static Data'!$E$3:$X$21,$BW94,19)+0,EG$86&gt;=INDEX('Static Data'!$E$3:$X$21,$BW94,20)+0)</f>
        <v>0</v>
      </c>
      <c r="EH94" t="b">
        <f ca="1">AND($BV94,EH$67&gt;=INDEX('Static Data'!$E$3:$X$21,$BW94,1)+0,EH$68&gt;=INDEX('Static Data'!$E$3:$X$21,$BW94,2)+0,EH$69&gt;=INDEX('Static Data'!$E$3:$X$21,$BW94,3)+0,EH$70&gt;=INDEX('Static Data'!$E$3:$X$21,$BW94,4)+0,EH$71&gt;=INDEX('Static Data'!$E$3:$X$21,$BW94,5)+0,EH$72&gt;=INDEX('Static Data'!$E$3:$X$21,$BW94,6)+0,EH$73&gt;=INDEX('Static Data'!$E$3:$X$21,$BW94,7)+0,EH$74&gt;=INDEX('Static Data'!$E$3:$X$21,$BW94,8)+0,EH$75&gt;=INDEX('Static Data'!$E$3:$X$21,$BW94,9)+0,EH$76&gt;=INDEX('Static Data'!$E$3:$X$21,$BW94,10)+0,EH$77&gt;=INDEX('Static Data'!$E$3:$X$21,$BW94,11)+0,EH$78&gt;=INDEX('Static Data'!$E$3:$X$21,$BW94,12)+0,EH$79&gt;=INDEX('Static Data'!$E$3:$X$21,$BW94,13)+0,EH$80&gt;=INDEX('Static Data'!$E$3:$X$21,$BW94,14)+0,EH$81&gt;=INDEX('Static Data'!$E$3:$X$21,$BW94,15)+0,EH$82&gt;=INDEX('Static Data'!$E$3:$X$21,$BW94,16)+0,EH$83&gt;=INDEX('Static Data'!$E$3:$X$21,$BW94,17)+0,EH$84&gt;=INDEX('Static Data'!$E$3:$X$21,$BW94,18)+0,EH$85&gt;=INDEX('Static Data'!$E$3:$X$21,$BW94,19)+0,EH$86&gt;=INDEX('Static Data'!$E$3:$X$21,$BW94,20)+0)</f>
        <v>0</v>
      </c>
      <c r="EI94" t="b">
        <f ca="1">AND($BV94,EI$67&gt;=INDEX('Static Data'!$E$3:$X$21,$BW94,1)+0,EI$68&gt;=INDEX('Static Data'!$E$3:$X$21,$BW94,2)+0,EI$69&gt;=INDEX('Static Data'!$E$3:$X$21,$BW94,3)+0,EI$70&gt;=INDEX('Static Data'!$E$3:$X$21,$BW94,4)+0,EI$71&gt;=INDEX('Static Data'!$E$3:$X$21,$BW94,5)+0,EI$72&gt;=INDEX('Static Data'!$E$3:$X$21,$BW94,6)+0,EI$73&gt;=INDEX('Static Data'!$E$3:$X$21,$BW94,7)+0,EI$74&gt;=INDEX('Static Data'!$E$3:$X$21,$BW94,8)+0,EI$75&gt;=INDEX('Static Data'!$E$3:$X$21,$BW94,9)+0,EI$76&gt;=INDEX('Static Data'!$E$3:$X$21,$BW94,10)+0,EI$77&gt;=INDEX('Static Data'!$E$3:$X$21,$BW94,11)+0,EI$78&gt;=INDEX('Static Data'!$E$3:$X$21,$BW94,12)+0,EI$79&gt;=INDEX('Static Data'!$E$3:$X$21,$BW94,13)+0,EI$80&gt;=INDEX('Static Data'!$E$3:$X$21,$BW94,14)+0,EI$81&gt;=INDEX('Static Data'!$E$3:$X$21,$BW94,15)+0,EI$82&gt;=INDEX('Static Data'!$E$3:$X$21,$BW94,16)+0,EI$83&gt;=INDEX('Static Data'!$E$3:$X$21,$BW94,17)+0,EI$84&gt;=INDEX('Static Data'!$E$3:$X$21,$BW94,18)+0,EI$85&gt;=INDEX('Static Data'!$E$3:$X$21,$BW94,19)+0,EI$86&gt;=INDEX('Static Data'!$E$3:$X$21,$BW94,20)+0)</f>
        <v>0</v>
      </c>
      <c r="EJ94" t="b">
        <f ca="1">AND($BV94,EJ$67&gt;=INDEX('Static Data'!$E$3:$X$21,$BW94,1)+0,EJ$68&gt;=INDEX('Static Data'!$E$3:$X$21,$BW94,2)+0,EJ$69&gt;=INDEX('Static Data'!$E$3:$X$21,$BW94,3)+0,EJ$70&gt;=INDEX('Static Data'!$E$3:$X$21,$BW94,4)+0,EJ$71&gt;=INDEX('Static Data'!$E$3:$X$21,$BW94,5)+0,EJ$72&gt;=INDEX('Static Data'!$E$3:$X$21,$BW94,6)+0,EJ$73&gt;=INDEX('Static Data'!$E$3:$X$21,$BW94,7)+0,EJ$74&gt;=INDEX('Static Data'!$E$3:$X$21,$BW94,8)+0,EJ$75&gt;=INDEX('Static Data'!$E$3:$X$21,$BW94,9)+0,EJ$76&gt;=INDEX('Static Data'!$E$3:$X$21,$BW94,10)+0,EJ$77&gt;=INDEX('Static Data'!$E$3:$X$21,$BW94,11)+0,EJ$78&gt;=INDEX('Static Data'!$E$3:$X$21,$BW94,12)+0,EJ$79&gt;=INDEX('Static Data'!$E$3:$X$21,$BW94,13)+0,EJ$80&gt;=INDEX('Static Data'!$E$3:$X$21,$BW94,14)+0,EJ$81&gt;=INDEX('Static Data'!$E$3:$X$21,$BW94,15)+0,EJ$82&gt;=INDEX('Static Data'!$E$3:$X$21,$BW94,16)+0,EJ$83&gt;=INDEX('Static Data'!$E$3:$X$21,$BW94,17)+0,EJ$84&gt;=INDEX('Static Data'!$E$3:$X$21,$BW94,18)+0,EJ$85&gt;=INDEX('Static Data'!$E$3:$X$21,$BW94,19)+0,EJ$86&gt;=INDEX('Static Data'!$E$3:$X$21,$BW94,20)+0)</f>
        <v>0</v>
      </c>
      <c r="EK94" t="b">
        <f ca="1">AND($BV94,EK$67&gt;=INDEX('Static Data'!$E$3:$X$21,$BW94,1)+0,EK$68&gt;=INDEX('Static Data'!$E$3:$X$21,$BW94,2)+0,EK$69&gt;=INDEX('Static Data'!$E$3:$X$21,$BW94,3)+0,EK$70&gt;=INDEX('Static Data'!$E$3:$X$21,$BW94,4)+0,EK$71&gt;=INDEX('Static Data'!$E$3:$X$21,$BW94,5)+0,EK$72&gt;=INDEX('Static Data'!$E$3:$X$21,$BW94,6)+0,EK$73&gt;=INDEX('Static Data'!$E$3:$X$21,$BW94,7)+0,EK$74&gt;=INDEX('Static Data'!$E$3:$X$21,$BW94,8)+0,EK$75&gt;=INDEX('Static Data'!$E$3:$X$21,$BW94,9)+0,EK$76&gt;=INDEX('Static Data'!$E$3:$X$21,$BW94,10)+0,EK$77&gt;=INDEX('Static Data'!$E$3:$X$21,$BW94,11)+0,EK$78&gt;=INDEX('Static Data'!$E$3:$X$21,$BW94,12)+0,EK$79&gt;=INDEX('Static Data'!$E$3:$X$21,$BW94,13)+0,EK$80&gt;=INDEX('Static Data'!$E$3:$X$21,$BW94,14)+0,EK$81&gt;=INDEX('Static Data'!$E$3:$X$21,$BW94,15)+0,EK$82&gt;=INDEX('Static Data'!$E$3:$X$21,$BW94,16)+0,EK$83&gt;=INDEX('Static Data'!$E$3:$X$21,$BW94,17)+0,EK$84&gt;=INDEX('Static Data'!$E$3:$X$21,$BW94,18)+0,EK$85&gt;=INDEX('Static Data'!$E$3:$X$21,$BW94,19)+0,EK$86&gt;=INDEX('Static Data'!$E$3:$X$21,$BW94,20)+0)</f>
        <v>0</v>
      </c>
      <c r="EL94" t="b">
        <f ca="1">AND($BV94,EL$67&gt;=INDEX('Static Data'!$E$3:$X$21,$BW94,1)+0,EL$68&gt;=INDEX('Static Data'!$E$3:$X$21,$BW94,2)+0,EL$69&gt;=INDEX('Static Data'!$E$3:$X$21,$BW94,3)+0,EL$70&gt;=INDEX('Static Data'!$E$3:$X$21,$BW94,4)+0,EL$71&gt;=INDEX('Static Data'!$E$3:$X$21,$BW94,5)+0,EL$72&gt;=INDEX('Static Data'!$E$3:$X$21,$BW94,6)+0,EL$73&gt;=INDEX('Static Data'!$E$3:$X$21,$BW94,7)+0,EL$74&gt;=INDEX('Static Data'!$E$3:$X$21,$BW94,8)+0,EL$75&gt;=INDEX('Static Data'!$E$3:$X$21,$BW94,9)+0,EL$76&gt;=INDEX('Static Data'!$E$3:$X$21,$BW94,10)+0,EL$77&gt;=INDEX('Static Data'!$E$3:$X$21,$BW94,11)+0,EL$78&gt;=INDEX('Static Data'!$E$3:$X$21,$BW94,12)+0,EL$79&gt;=INDEX('Static Data'!$E$3:$X$21,$BW94,13)+0,EL$80&gt;=INDEX('Static Data'!$E$3:$X$21,$BW94,14)+0,EL$81&gt;=INDEX('Static Data'!$E$3:$X$21,$BW94,15)+0,EL$82&gt;=INDEX('Static Data'!$E$3:$X$21,$BW94,16)+0,EL$83&gt;=INDEX('Static Data'!$E$3:$X$21,$BW94,17)+0,EL$84&gt;=INDEX('Static Data'!$E$3:$X$21,$BW94,18)+0,EL$85&gt;=INDEX('Static Data'!$E$3:$X$21,$BW94,19)+0,EL$86&gt;=INDEX('Static Data'!$E$3:$X$21,$BW94,20)+0)</f>
        <v>0</v>
      </c>
      <c r="EM94" t="b">
        <f ca="1">AND($BV94,EM$67&gt;=INDEX('Static Data'!$E$3:$X$21,$BW94,1)+0,EM$68&gt;=INDEX('Static Data'!$E$3:$X$21,$BW94,2)+0,EM$69&gt;=INDEX('Static Data'!$E$3:$X$21,$BW94,3)+0,EM$70&gt;=INDEX('Static Data'!$E$3:$X$21,$BW94,4)+0,EM$71&gt;=INDEX('Static Data'!$E$3:$X$21,$BW94,5)+0,EM$72&gt;=INDEX('Static Data'!$E$3:$X$21,$BW94,6)+0,EM$73&gt;=INDEX('Static Data'!$E$3:$X$21,$BW94,7)+0,EM$74&gt;=INDEX('Static Data'!$E$3:$X$21,$BW94,8)+0,EM$75&gt;=INDEX('Static Data'!$E$3:$X$21,$BW94,9)+0,EM$76&gt;=INDEX('Static Data'!$E$3:$X$21,$BW94,10)+0,EM$77&gt;=INDEX('Static Data'!$E$3:$X$21,$BW94,11)+0,EM$78&gt;=INDEX('Static Data'!$E$3:$X$21,$BW94,12)+0,EM$79&gt;=INDEX('Static Data'!$E$3:$X$21,$BW94,13)+0,EM$80&gt;=INDEX('Static Data'!$E$3:$X$21,$BW94,14)+0,EM$81&gt;=INDEX('Static Data'!$E$3:$X$21,$BW94,15)+0,EM$82&gt;=INDEX('Static Data'!$E$3:$X$21,$BW94,16)+0,EM$83&gt;=INDEX('Static Data'!$E$3:$X$21,$BW94,17)+0,EM$84&gt;=INDEX('Static Data'!$E$3:$X$21,$BW94,18)+0,EM$85&gt;=INDEX('Static Data'!$E$3:$X$21,$BW94,19)+0,EM$86&gt;=INDEX('Static Data'!$E$3:$X$21,$BW94,20)+0)</f>
        <v>0</v>
      </c>
      <c r="EN94" t="b">
        <f ca="1">AND($BV94,EN$67&gt;=INDEX('Static Data'!$E$3:$X$21,$BW94,1)+0,EN$68&gt;=INDEX('Static Data'!$E$3:$X$21,$BW94,2)+0,EN$69&gt;=INDEX('Static Data'!$E$3:$X$21,$BW94,3)+0,EN$70&gt;=INDEX('Static Data'!$E$3:$X$21,$BW94,4)+0,EN$71&gt;=INDEX('Static Data'!$E$3:$X$21,$BW94,5)+0,EN$72&gt;=INDEX('Static Data'!$E$3:$X$21,$BW94,6)+0,EN$73&gt;=INDEX('Static Data'!$E$3:$X$21,$BW94,7)+0,EN$74&gt;=INDEX('Static Data'!$E$3:$X$21,$BW94,8)+0,EN$75&gt;=INDEX('Static Data'!$E$3:$X$21,$BW94,9)+0,EN$76&gt;=INDEX('Static Data'!$E$3:$X$21,$BW94,10)+0,EN$77&gt;=INDEX('Static Data'!$E$3:$X$21,$BW94,11)+0,EN$78&gt;=INDEX('Static Data'!$E$3:$X$21,$BW94,12)+0,EN$79&gt;=INDEX('Static Data'!$E$3:$X$21,$BW94,13)+0,EN$80&gt;=INDEX('Static Data'!$E$3:$X$21,$BW94,14)+0,EN$81&gt;=INDEX('Static Data'!$E$3:$X$21,$BW94,15)+0,EN$82&gt;=INDEX('Static Data'!$E$3:$X$21,$BW94,16)+0,EN$83&gt;=INDEX('Static Data'!$E$3:$X$21,$BW94,17)+0,EN$84&gt;=INDEX('Static Data'!$E$3:$X$21,$BW94,18)+0,EN$85&gt;=INDEX('Static Data'!$E$3:$X$21,$BW94,19)+0,EN$86&gt;=INDEX('Static Data'!$E$3:$X$21,$BW94,20)+0)</f>
        <v>0</v>
      </c>
      <c r="EO94" t="b">
        <f ca="1">AND($BV94,EO$67&gt;=INDEX('Static Data'!$E$3:$X$21,$BW94,1)+0,EO$68&gt;=INDEX('Static Data'!$E$3:$X$21,$BW94,2)+0,EO$69&gt;=INDEX('Static Data'!$E$3:$X$21,$BW94,3)+0,EO$70&gt;=INDEX('Static Data'!$E$3:$X$21,$BW94,4)+0,EO$71&gt;=INDEX('Static Data'!$E$3:$X$21,$BW94,5)+0,EO$72&gt;=INDEX('Static Data'!$E$3:$X$21,$BW94,6)+0,EO$73&gt;=INDEX('Static Data'!$E$3:$X$21,$BW94,7)+0,EO$74&gt;=INDEX('Static Data'!$E$3:$X$21,$BW94,8)+0,EO$75&gt;=INDEX('Static Data'!$E$3:$X$21,$BW94,9)+0,EO$76&gt;=INDEX('Static Data'!$E$3:$X$21,$BW94,10)+0,EO$77&gt;=INDEX('Static Data'!$E$3:$X$21,$BW94,11)+0,EO$78&gt;=INDEX('Static Data'!$E$3:$X$21,$BW94,12)+0,EO$79&gt;=INDEX('Static Data'!$E$3:$X$21,$BW94,13)+0,EO$80&gt;=INDEX('Static Data'!$E$3:$X$21,$BW94,14)+0,EO$81&gt;=INDEX('Static Data'!$E$3:$X$21,$BW94,15)+0,EO$82&gt;=INDEX('Static Data'!$E$3:$X$21,$BW94,16)+0,EO$83&gt;=INDEX('Static Data'!$E$3:$X$21,$BW94,17)+0,EO$84&gt;=INDEX('Static Data'!$E$3:$X$21,$BW94,18)+0,EO$85&gt;=INDEX('Static Data'!$E$3:$X$21,$BW94,19)+0,EO$86&gt;=INDEX('Static Data'!$E$3:$X$21,$BW94,20)+0)</f>
        <v>0</v>
      </c>
      <c r="EP94" t="b">
        <f ca="1">AND($BV94,EP$67&gt;=INDEX('Static Data'!$E$3:$X$21,$BW94,1)+0,EP$68&gt;=INDEX('Static Data'!$E$3:$X$21,$BW94,2)+0,EP$69&gt;=INDEX('Static Data'!$E$3:$X$21,$BW94,3)+0,EP$70&gt;=INDEX('Static Data'!$E$3:$X$21,$BW94,4)+0,EP$71&gt;=INDEX('Static Data'!$E$3:$X$21,$BW94,5)+0,EP$72&gt;=INDEX('Static Data'!$E$3:$X$21,$BW94,6)+0,EP$73&gt;=INDEX('Static Data'!$E$3:$X$21,$BW94,7)+0,EP$74&gt;=INDEX('Static Data'!$E$3:$X$21,$BW94,8)+0,EP$75&gt;=INDEX('Static Data'!$E$3:$X$21,$BW94,9)+0,EP$76&gt;=INDEX('Static Data'!$E$3:$X$21,$BW94,10)+0,EP$77&gt;=INDEX('Static Data'!$E$3:$X$21,$BW94,11)+0,EP$78&gt;=INDEX('Static Data'!$E$3:$X$21,$BW94,12)+0,EP$79&gt;=INDEX('Static Data'!$E$3:$X$21,$BW94,13)+0,EP$80&gt;=INDEX('Static Data'!$E$3:$X$21,$BW94,14)+0,EP$81&gt;=INDEX('Static Data'!$E$3:$X$21,$BW94,15)+0,EP$82&gt;=INDEX('Static Data'!$E$3:$X$21,$BW94,16)+0,EP$83&gt;=INDEX('Static Data'!$E$3:$X$21,$BW94,17)+0,EP$84&gt;=INDEX('Static Data'!$E$3:$X$21,$BW94,18)+0,EP$85&gt;=INDEX('Static Data'!$E$3:$X$21,$BW94,19)+0,EP$86&gt;=INDEX('Static Data'!$E$3:$X$21,$BW94,20)+0)</f>
        <v>0</v>
      </c>
      <c r="EQ94" t="b">
        <f ca="1">AND($BV94,EQ$67&gt;=INDEX('Static Data'!$E$3:$X$21,$BW94,1)+0,EQ$68&gt;=INDEX('Static Data'!$E$3:$X$21,$BW94,2)+0,EQ$69&gt;=INDEX('Static Data'!$E$3:$X$21,$BW94,3)+0,EQ$70&gt;=INDEX('Static Data'!$E$3:$X$21,$BW94,4)+0,EQ$71&gt;=INDEX('Static Data'!$E$3:$X$21,$BW94,5)+0,EQ$72&gt;=INDEX('Static Data'!$E$3:$X$21,$BW94,6)+0,EQ$73&gt;=INDEX('Static Data'!$E$3:$X$21,$BW94,7)+0,EQ$74&gt;=INDEX('Static Data'!$E$3:$X$21,$BW94,8)+0,EQ$75&gt;=INDEX('Static Data'!$E$3:$X$21,$BW94,9)+0,EQ$76&gt;=INDEX('Static Data'!$E$3:$X$21,$BW94,10)+0,EQ$77&gt;=INDEX('Static Data'!$E$3:$X$21,$BW94,11)+0,EQ$78&gt;=INDEX('Static Data'!$E$3:$X$21,$BW94,12)+0,EQ$79&gt;=INDEX('Static Data'!$E$3:$X$21,$BW94,13)+0,EQ$80&gt;=INDEX('Static Data'!$E$3:$X$21,$BW94,14)+0,EQ$81&gt;=INDEX('Static Data'!$E$3:$X$21,$BW94,15)+0,EQ$82&gt;=INDEX('Static Data'!$E$3:$X$21,$BW94,16)+0,EQ$83&gt;=INDEX('Static Data'!$E$3:$X$21,$BW94,17)+0,EQ$84&gt;=INDEX('Static Data'!$E$3:$X$21,$BW94,18)+0,EQ$85&gt;=INDEX('Static Data'!$E$3:$X$21,$BW94,19)+0,EQ$86&gt;=INDEX('Static Data'!$E$3:$X$21,$BW94,20)+0)</f>
        <v>0</v>
      </c>
      <c r="ER94" t="b">
        <f ca="1">AND($BV94,ER$67&gt;=INDEX('Static Data'!$E$3:$X$21,$BW94,1)+0,ER$68&gt;=INDEX('Static Data'!$E$3:$X$21,$BW94,2)+0,ER$69&gt;=INDEX('Static Data'!$E$3:$X$21,$BW94,3)+0,ER$70&gt;=INDEX('Static Data'!$E$3:$X$21,$BW94,4)+0,ER$71&gt;=INDEX('Static Data'!$E$3:$X$21,$BW94,5)+0,ER$72&gt;=INDEX('Static Data'!$E$3:$X$21,$BW94,6)+0,ER$73&gt;=INDEX('Static Data'!$E$3:$X$21,$BW94,7)+0,ER$74&gt;=INDEX('Static Data'!$E$3:$X$21,$BW94,8)+0,ER$75&gt;=INDEX('Static Data'!$E$3:$X$21,$BW94,9)+0,ER$76&gt;=INDEX('Static Data'!$E$3:$X$21,$BW94,10)+0,ER$77&gt;=INDEX('Static Data'!$E$3:$X$21,$BW94,11)+0,ER$78&gt;=INDEX('Static Data'!$E$3:$X$21,$BW94,12)+0,ER$79&gt;=INDEX('Static Data'!$E$3:$X$21,$BW94,13)+0,ER$80&gt;=INDEX('Static Data'!$E$3:$X$21,$BW94,14)+0,ER$81&gt;=INDEX('Static Data'!$E$3:$X$21,$BW94,15)+0,ER$82&gt;=INDEX('Static Data'!$E$3:$X$21,$BW94,16)+0,ER$83&gt;=INDEX('Static Data'!$E$3:$X$21,$BW94,17)+0,ER$84&gt;=INDEX('Static Data'!$E$3:$X$21,$BW94,18)+0,ER$85&gt;=INDEX('Static Data'!$E$3:$X$21,$BW94,19)+0,ER$86&gt;=INDEX('Static Data'!$E$3:$X$21,$BW94,20)+0)</f>
        <v>0</v>
      </c>
      <c r="ES94" t="b">
        <f ca="1">AND($BV94,ES$67&gt;=INDEX('Static Data'!$E$3:$X$21,$BW94,1)+0,ES$68&gt;=INDEX('Static Data'!$E$3:$X$21,$BW94,2)+0,ES$69&gt;=INDEX('Static Data'!$E$3:$X$21,$BW94,3)+0,ES$70&gt;=INDEX('Static Data'!$E$3:$X$21,$BW94,4)+0,ES$71&gt;=INDEX('Static Data'!$E$3:$X$21,$BW94,5)+0,ES$72&gt;=INDEX('Static Data'!$E$3:$X$21,$BW94,6)+0,ES$73&gt;=INDEX('Static Data'!$E$3:$X$21,$BW94,7)+0,ES$74&gt;=INDEX('Static Data'!$E$3:$X$21,$BW94,8)+0,ES$75&gt;=INDEX('Static Data'!$E$3:$X$21,$BW94,9)+0,ES$76&gt;=INDEX('Static Data'!$E$3:$X$21,$BW94,10)+0,ES$77&gt;=INDEX('Static Data'!$E$3:$X$21,$BW94,11)+0,ES$78&gt;=INDEX('Static Data'!$E$3:$X$21,$BW94,12)+0,ES$79&gt;=INDEX('Static Data'!$E$3:$X$21,$BW94,13)+0,ES$80&gt;=INDEX('Static Data'!$E$3:$X$21,$BW94,14)+0,ES$81&gt;=INDEX('Static Data'!$E$3:$X$21,$BW94,15)+0,ES$82&gt;=INDEX('Static Data'!$E$3:$X$21,$BW94,16)+0,ES$83&gt;=INDEX('Static Data'!$E$3:$X$21,$BW94,17)+0,ES$84&gt;=INDEX('Static Data'!$E$3:$X$21,$BW94,18)+0,ES$85&gt;=INDEX('Static Data'!$E$3:$X$21,$BW94,19)+0,ES$86&gt;=INDEX('Static Data'!$E$3:$X$21,$BW94,20)+0)</f>
        <v>0</v>
      </c>
      <c r="ET94" t="b">
        <f ca="1">AND($BV94,ET$67&gt;=INDEX('Static Data'!$E$3:$X$21,$BW94,1)+0,ET$68&gt;=INDEX('Static Data'!$E$3:$X$21,$BW94,2)+0,ET$69&gt;=INDEX('Static Data'!$E$3:$X$21,$BW94,3)+0,ET$70&gt;=INDEX('Static Data'!$E$3:$X$21,$BW94,4)+0,ET$71&gt;=INDEX('Static Data'!$E$3:$X$21,$BW94,5)+0,ET$72&gt;=INDEX('Static Data'!$E$3:$X$21,$BW94,6)+0,ET$73&gt;=INDEX('Static Data'!$E$3:$X$21,$BW94,7)+0,ET$74&gt;=INDEX('Static Data'!$E$3:$X$21,$BW94,8)+0,ET$75&gt;=INDEX('Static Data'!$E$3:$X$21,$BW94,9)+0,ET$76&gt;=INDEX('Static Data'!$E$3:$X$21,$BW94,10)+0,ET$77&gt;=INDEX('Static Data'!$E$3:$X$21,$BW94,11)+0,ET$78&gt;=INDEX('Static Data'!$E$3:$X$21,$BW94,12)+0,ET$79&gt;=INDEX('Static Data'!$E$3:$X$21,$BW94,13)+0,ET$80&gt;=INDEX('Static Data'!$E$3:$X$21,$BW94,14)+0,ET$81&gt;=INDEX('Static Data'!$E$3:$X$21,$BW94,15)+0,ET$82&gt;=INDEX('Static Data'!$E$3:$X$21,$BW94,16)+0,ET$83&gt;=INDEX('Static Data'!$E$3:$X$21,$BW94,17)+0,ET$84&gt;=INDEX('Static Data'!$E$3:$X$21,$BW94,18)+0,ET$85&gt;=INDEX('Static Data'!$E$3:$X$21,$BW94,19)+0,ET$86&gt;=INDEX('Static Data'!$E$3:$X$21,$BW94,20)+0)</f>
        <v>0</v>
      </c>
      <c r="EU94" t="b">
        <f ca="1">AND($BV94,EU$67&gt;=INDEX('Static Data'!$E$3:$X$21,$BW94,1)+0,EU$68&gt;=INDEX('Static Data'!$E$3:$X$21,$BW94,2)+0,EU$69&gt;=INDEX('Static Data'!$E$3:$X$21,$BW94,3)+0,EU$70&gt;=INDEX('Static Data'!$E$3:$X$21,$BW94,4)+0,EU$71&gt;=INDEX('Static Data'!$E$3:$X$21,$BW94,5)+0,EU$72&gt;=INDEX('Static Data'!$E$3:$X$21,$BW94,6)+0,EU$73&gt;=INDEX('Static Data'!$E$3:$X$21,$BW94,7)+0,EU$74&gt;=INDEX('Static Data'!$E$3:$X$21,$BW94,8)+0,EU$75&gt;=INDEX('Static Data'!$E$3:$X$21,$BW94,9)+0,EU$76&gt;=INDEX('Static Data'!$E$3:$X$21,$BW94,10)+0,EU$77&gt;=INDEX('Static Data'!$E$3:$X$21,$BW94,11)+0,EU$78&gt;=INDEX('Static Data'!$E$3:$X$21,$BW94,12)+0,EU$79&gt;=INDEX('Static Data'!$E$3:$X$21,$BW94,13)+0,EU$80&gt;=INDEX('Static Data'!$E$3:$X$21,$BW94,14)+0,EU$81&gt;=INDEX('Static Data'!$E$3:$X$21,$BW94,15)+0,EU$82&gt;=INDEX('Static Data'!$E$3:$X$21,$BW94,16)+0,EU$83&gt;=INDEX('Static Data'!$E$3:$X$21,$BW94,17)+0,EU$84&gt;=INDEX('Static Data'!$E$3:$X$21,$BW94,18)+0,EU$85&gt;=INDEX('Static Data'!$E$3:$X$21,$BW94,19)+0,EU$86&gt;=INDEX('Static Data'!$E$3:$X$21,$BW94,20)+0)</f>
        <v>0</v>
      </c>
      <c r="EV94" t="b">
        <f ca="1">AND($BV94,EV$67&gt;=INDEX('Static Data'!$E$3:$X$21,$BW94,1)+0,EV$68&gt;=INDEX('Static Data'!$E$3:$X$21,$BW94,2)+0,EV$69&gt;=INDEX('Static Data'!$E$3:$X$21,$BW94,3)+0,EV$70&gt;=INDEX('Static Data'!$E$3:$X$21,$BW94,4)+0,EV$71&gt;=INDEX('Static Data'!$E$3:$X$21,$BW94,5)+0,EV$72&gt;=INDEX('Static Data'!$E$3:$X$21,$BW94,6)+0,EV$73&gt;=INDEX('Static Data'!$E$3:$X$21,$BW94,7)+0,EV$74&gt;=INDEX('Static Data'!$E$3:$X$21,$BW94,8)+0,EV$75&gt;=INDEX('Static Data'!$E$3:$X$21,$BW94,9)+0,EV$76&gt;=INDEX('Static Data'!$E$3:$X$21,$BW94,10)+0,EV$77&gt;=INDEX('Static Data'!$E$3:$X$21,$BW94,11)+0,EV$78&gt;=INDEX('Static Data'!$E$3:$X$21,$BW94,12)+0,EV$79&gt;=INDEX('Static Data'!$E$3:$X$21,$BW94,13)+0,EV$80&gt;=INDEX('Static Data'!$E$3:$X$21,$BW94,14)+0,EV$81&gt;=INDEX('Static Data'!$E$3:$X$21,$BW94,15)+0,EV$82&gt;=INDEX('Static Data'!$E$3:$X$21,$BW94,16)+0,EV$83&gt;=INDEX('Static Data'!$E$3:$X$21,$BW94,17)+0,EV$84&gt;=INDEX('Static Data'!$E$3:$X$21,$BW94,18)+0,EV$85&gt;=INDEX('Static Data'!$E$3:$X$21,$BW94,19)+0,EV$86&gt;=INDEX('Static Data'!$E$3:$X$21,$BW94,20)+0)</f>
        <v>0</v>
      </c>
      <c r="EW94" t="b">
        <f ca="1">AND($BV94,EW$67&gt;=INDEX('Static Data'!$E$3:$X$21,$BW94,1)+0,EW$68&gt;=INDEX('Static Data'!$E$3:$X$21,$BW94,2)+0,EW$69&gt;=INDEX('Static Data'!$E$3:$X$21,$BW94,3)+0,EW$70&gt;=INDEX('Static Data'!$E$3:$X$21,$BW94,4)+0,EW$71&gt;=INDEX('Static Data'!$E$3:$X$21,$BW94,5)+0,EW$72&gt;=INDEX('Static Data'!$E$3:$X$21,$BW94,6)+0,EW$73&gt;=INDEX('Static Data'!$E$3:$X$21,$BW94,7)+0,EW$74&gt;=INDEX('Static Data'!$E$3:$X$21,$BW94,8)+0,EW$75&gt;=INDEX('Static Data'!$E$3:$X$21,$BW94,9)+0,EW$76&gt;=INDEX('Static Data'!$E$3:$X$21,$BW94,10)+0,EW$77&gt;=INDEX('Static Data'!$E$3:$X$21,$BW94,11)+0,EW$78&gt;=INDEX('Static Data'!$E$3:$X$21,$BW94,12)+0,EW$79&gt;=INDEX('Static Data'!$E$3:$X$21,$BW94,13)+0,EW$80&gt;=INDEX('Static Data'!$E$3:$X$21,$BW94,14)+0,EW$81&gt;=INDEX('Static Data'!$E$3:$X$21,$BW94,15)+0,EW$82&gt;=INDEX('Static Data'!$E$3:$X$21,$BW94,16)+0,EW$83&gt;=INDEX('Static Data'!$E$3:$X$21,$BW94,17)+0,EW$84&gt;=INDEX('Static Data'!$E$3:$X$21,$BW94,18)+0,EW$85&gt;=INDEX('Static Data'!$E$3:$X$21,$BW94,19)+0,EW$86&gt;=INDEX('Static Data'!$E$3:$X$21,$BW94,20)+0)</f>
        <v>0</v>
      </c>
      <c r="EX94" t="b">
        <f ca="1">AND($BV94,EX$67&gt;=INDEX('Static Data'!$E$3:$X$21,$BW94,1)+0,EX$68&gt;=INDEX('Static Data'!$E$3:$X$21,$BW94,2)+0,EX$69&gt;=INDEX('Static Data'!$E$3:$X$21,$BW94,3)+0,EX$70&gt;=INDEX('Static Data'!$E$3:$X$21,$BW94,4)+0,EX$71&gt;=INDEX('Static Data'!$E$3:$X$21,$BW94,5)+0,EX$72&gt;=INDEX('Static Data'!$E$3:$X$21,$BW94,6)+0,EX$73&gt;=INDEX('Static Data'!$E$3:$X$21,$BW94,7)+0,EX$74&gt;=INDEX('Static Data'!$E$3:$X$21,$BW94,8)+0,EX$75&gt;=INDEX('Static Data'!$E$3:$X$21,$BW94,9)+0,EX$76&gt;=INDEX('Static Data'!$E$3:$X$21,$BW94,10)+0,EX$77&gt;=INDEX('Static Data'!$E$3:$X$21,$BW94,11)+0,EX$78&gt;=INDEX('Static Data'!$E$3:$X$21,$BW94,12)+0,EX$79&gt;=INDEX('Static Data'!$E$3:$X$21,$BW94,13)+0,EX$80&gt;=INDEX('Static Data'!$E$3:$X$21,$BW94,14)+0,EX$81&gt;=INDEX('Static Data'!$E$3:$X$21,$BW94,15)+0,EX$82&gt;=INDEX('Static Data'!$E$3:$X$21,$BW94,16)+0,EX$83&gt;=INDEX('Static Data'!$E$3:$X$21,$BW94,17)+0,EX$84&gt;=INDEX('Static Data'!$E$3:$X$21,$BW94,18)+0,EX$85&gt;=INDEX('Static Data'!$E$3:$X$21,$BW94,19)+0,EX$86&gt;=INDEX('Static Data'!$E$3:$X$21,$BW94,20)+0)</f>
        <v>0</v>
      </c>
      <c r="EY94" t="b">
        <f ca="1">AND($BV94,EY$67&gt;=INDEX('Static Data'!$E$3:$X$21,$BW94,1)+0,EY$68&gt;=INDEX('Static Data'!$E$3:$X$21,$BW94,2)+0,EY$69&gt;=INDEX('Static Data'!$E$3:$X$21,$BW94,3)+0,EY$70&gt;=INDEX('Static Data'!$E$3:$X$21,$BW94,4)+0,EY$71&gt;=INDEX('Static Data'!$E$3:$X$21,$BW94,5)+0,EY$72&gt;=INDEX('Static Data'!$E$3:$X$21,$BW94,6)+0,EY$73&gt;=INDEX('Static Data'!$E$3:$X$21,$BW94,7)+0,EY$74&gt;=INDEX('Static Data'!$E$3:$X$21,$BW94,8)+0,EY$75&gt;=INDEX('Static Data'!$E$3:$X$21,$BW94,9)+0,EY$76&gt;=INDEX('Static Data'!$E$3:$X$21,$BW94,10)+0,EY$77&gt;=INDEX('Static Data'!$E$3:$X$21,$BW94,11)+0,EY$78&gt;=INDEX('Static Data'!$E$3:$X$21,$BW94,12)+0,EY$79&gt;=INDEX('Static Data'!$E$3:$X$21,$BW94,13)+0,EY$80&gt;=INDEX('Static Data'!$E$3:$X$21,$BW94,14)+0,EY$81&gt;=INDEX('Static Data'!$E$3:$X$21,$BW94,15)+0,EY$82&gt;=INDEX('Static Data'!$E$3:$X$21,$BW94,16)+0,EY$83&gt;=INDEX('Static Data'!$E$3:$X$21,$BW94,17)+0,EY$84&gt;=INDEX('Static Data'!$E$3:$X$21,$BW94,18)+0,EY$85&gt;=INDEX('Static Data'!$E$3:$X$21,$BW94,19)+0,EY$86&gt;=INDEX('Static Data'!$E$3:$X$21,$BW94,20)+0)</f>
        <v>0</v>
      </c>
      <c r="EZ94" t="b">
        <f ca="1">AND($BV94,EZ$67&gt;=INDEX('Static Data'!$E$3:$X$21,$BW94,1)+0,EZ$68&gt;=INDEX('Static Data'!$E$3:$X$21,$BW94,2)+0,EZ$69&gt;=INDEX('Static Data'!$E$3:$X$21,$BW94,3)+0,EZ$70&gt;=INDEX('Static Data'!$E$3:$X$21,$BW94,4)+0,EZ$71&gt;=INDEX('Static Data'!$E$3:$X$21,$BW94,5)+0,EZ$72&gt;=INDEX('Static Data'!$E$3:$X$21,$BW94,6)+0,EZ$73&gt;=INDEX('Static Data'!$E$3:$X$21,$BW94,7)+0,EZ$74&gt;=INDEX('Static Data'!$E$3:$X$21,$BW94,8)+0,EZ$75&gt;=INDEX('Static Data'!$E$3:$X$21,$BW94,9)+0,EZ$76&gt;=INDEX('Static Data'!$E$3:$X$21,$BW94,10)+0,EZ$77&gt;=INDEX('Static Data'!$E$3:$X$21,$BW94,11)+0,EZ$78&gt;=INDEX('Static Data'!$E$3:$X$21,$BW94,12)+0,EZ$79&gt;=INDEX('Static Data'!$E$3:$X$21,$BW94,13)+0,EZ$80&gt;=INDEX('Static Data'!$E$3:$X$21,$BW94,14)+0,EZ$81&gt;=INDEX('Static Data'!$E$3:$X$21,$BW94,15)+0,EZ$82&gt;=INDEX('Static Data'!$E$3:$X$21,$BW94,16)+0,EZ$83&gt;=INDEX('Static Data'!$E$3:$X$21,$BW94,17)+0,EZ$84&gt;=INDEX('Static Data'!$E$3:$X$21,$BW94,18)+0,EZ$85&gt;=INDEX('Static Data'!$E$3:$X$21,$BW94,19)+0,EZ$86&gt;=INDEX('Static Data'!$E$3:$X$21,$BW94,20)+0)</f>
        <v>0</v>
      </c>
      <c r="FA94" t="b">
        <f ca="1">AND($BV94,FA$67&gt;=INDEX('Static Data'!$E$3:$X$21,$BW94,1)+0,FA$68&gt;=INDEX('Static Data'!$E$3:$X$21,$BW94,2)+0,FA$69&gt;=INDEX('Static Data'!$E$3:$X$21,$BW94,3)+0,FA$70&gt;=INDEX('Static Data'!$E$3:$X$21,$BW94,4)+0,FA$71&gt;=INDEX('Static Data'!$E$3:$X$21,$BW94,5)+0,FA$72&gt;=INDEX('Static Data'!$E$3:$X$21,$BW94,6)+0,FA$73&gt;=INDEX('Static Data'!$E$3:$X$21,$BW94,7)+0,FA$74&gt;=INDEX('Static Data'!$E$3:$X$21,$BW94,8)+0,FA$75&gt;=INDEX('Static Data'!$E$3:$X$21,$BW94,9)+0,FA$76&gt;=INDEX('Static Data'!$E$3:$X$21,$BW94,10)+0,FA$77&gt;=INDEX('Static Data'!$E$3:$X$21,$BW94,11)+0,FA$78&gt;=INDEX('Static Data'!$E$3:$X$21,$BW94,12)+0,FA$79&gt;=INDEX('Static Data'!$E$3:$X$21,$BW94,13)+0,FA$80&gt;=INDEX('Static Data'!$E$3:$X$21,$BW94,14)+0,FA$81&gt;=INDEX('Static Data'!$E$3:$X$21,$BW94,15)+0,FA$82&gt;=INDEX('Static Data'!$E$3:$X$21,$BW94,16)+0,FA$83&gt;=INDEX('Static Data'!$E$3:$X$21,$BW94,17)+0,FA$84&gt;=INDEX('Static Data'!$E$3:$X$21,$BW94,18)+0,FA$85&gt;=INDEX('Static Data'!$E$3:$X$21,$BW94,19)+0,FA$86&gt;=INDEX('Static Data'!$E$3:$X$21,$BW94,20)+0)</f>
        <v>0</v>
      </c>
      <c r="FB94" t="b">
        <f ca="1">AND($BV94,FB$67&gt;=INDEX('Static Data'!$E$3:$X$21,$BW94,1)+0,FB$68&gt;=INDEX('Static Data'!$E$3:$X$21,$BW94,2)+0,FB$69&gt;=INDEX('Static Data'!$E$3:$X$21,$BW94,3)+0,FB$70&gt;=INDEX('Static Data'!$E$3:$X$21,$BW94,4)+0,FB$71&gt;=INDEX('Static Data'!$E$3:$X$21,$BW94,5)+0,FB$72&gt;=INDEX('Static Data'!$E$3:$X$21,$BW94,6)+0,FB$73&gt;=INDEX('Static Data'!$E$3:$X$21,$BW94,7)+0,FB$74&gt;=INDEX('Static Data'!$E$3:$X$21,$BW94,8)+0,FB$75&gt;=INDEX('Static Data'!$E$3:$X$21,$BW94,9)+0,FB$76&gt;=INDEX('Static Data'!$E$3:$X$21,$BW94,10)+0,FB$77&gt;=INDEX('Static Data'!$E$3:$X$21,$BW94,11)+0,FB$78&gt;=INDEX('Static Data'!$E$3:$X$21,$BW94,12)+0,FB$79&gt;=INDEX('Static Data'!$E$3:$X$21,$BW94,13)+0,FB$80&gt;=INDEX('Static Data'!$E$3:$X$21,$BW94,14)+0,FB$81&gt;=INDEX('Static Data'!$E$3:$X$21,$BW94,15)+0,FB$82&gt;=INDEX('Static Data'!$E$3:$X$21,$BW94,16)+0,FB$83&gt;=INDEX('Static Data'!$E$3:$X$21,$BW94,17)+0,FB$84&gt;=INDEX('Static Data'!$E$3:$X$21,$BW94,18)+0,FB$85&gt;=INDEX('Static Data'!$E$3:$X$21,$BW94,19)+0,FB$86&gt;=INDEX('Static Data'!$E$3:$X$21,$BW94,20)+0)</f>
        <v>0</v>
      </c>
      <c r="FC94" t="b">
        <f ca="1">AND($BV94,FC$67&gt;=INDEX('Static Data'!$E$3:$X$21,$BW94,1)+0,FC$68&gt;=INDEX('Static Data'!$E$3:$X$21,$BW94,2)+0,FC$69&gt;=INDEX('Static Data'!$E$3:$X$21,$BW94,3)+0,FC$70&gt;=INDEX('Static Data'!$E$3:$X$21,$BW94,4)+0,FC$71&gt;=INDEX('Static Data'!$E$3:$X$21,$BW94,5)+0,FC$72&gt;=INDEX('Static Data'!$E$3:$X$21,$BW94,6)+0,FC$73&gt;=INDEX('Static Data'!$E$3:$X$21,$BW94,7)+0,FC$74&gt;=INDEX('Static Data'!$E$3:$X$21,$BW94,8)+0,FC$75&gt;=INDEX('Static Data'!$E$3:$X$21,$BW94,9)+0,FC$76&gt;=INDEX('Static Data'!$E$3:$X$21,$BW94,10)+0,FC$77&gt;=INDEX('Static Data'!$E$3:$X$21,$BW94,11)+0,FC$78&gt;=INDEX('Static Data'!$E$3:$X$21,$BW94,12)+0,FC$79&gt;=INDEX('Static Data'!$E$3:$X$21,$BW94,13)+0,FC$80&gt;=INDEX('Static Data'!$E$3:$X$21,$BW94,14)+0,FC$81&gt;=INDEX('Static Data'!$E$3:$X$21,$BW94,15)+0,FC$82&gt;=INDEX('Static Data'!$E$3:$X$21,$BW94,16)+0,FC$83&gt;=INDEX('Static Data'!$E$3:$X$21,$BW94,17)+0,FC$84&gt;=INDEX('Static Data'!$E$3:$X$21,$BW94,18)+0,FC$85&gt;=INDEX('Static Data'!$E$3:$X$21,$BW94,19)+0,FC$86&gt;=INDEX('Static Data'!$E$3:$X$21,$BW94,20)+0)</f>
        <v>0</v>
      </c>
      <c r="FD94" t="b">
        <f ca="1">AND($BV94,FD$67&gt;=INDEX('Static Data'!$E$3:$X$21,$BW94,1)+0,FD$68&gt;=INDEX('Static Data'!$E$3:$X$21,$BW94,2)+0,FD$69&gt;=INDEX('Static Data'!$E$3:$X$21,$BW94,3)+0,FD$70&gt;=INDEX('Static Data'!$E$3:$X$21,$BW94,4)+0,FD$71&gt;=INDEX('Static Data'!$E$3:$X$21,$BW94,5)+0,FD$72&gt;=INDEX('Static Data'!$E$3:$X$21,$BW94,6)+0,FD$73&gt;=INDEX('Static Data'!$E$3:$X$21,$BW94,7)+0,FD$74&gt;=INDEX('Static Data'!$E$3:$X$21,$BW94,8)+0,FD$75&gt;=INDEX('Static Data'!$E$3:$X$21,$BW94,9)+0,FD$76&gt;=INDEX('Static Data'!$E$3:$X$21,$BW94,10)+0,FD$77&gt;=INDEX('Static Data'!$E$3:$X$21,$BW94,11)+0,FD$78&gt;=INDEX('Static Data'!$E$3:$X$21,$BW94,12)+0,FD$79&gt;=INDEX('Static Data'!$E$3:$X$21,$BW94,13)+0,FD$80&gt;=INDEX('Static Data'!$E$3:$X$21,$BW94,14)+0,FD$81&gt;=INDEX('Static Data'!$E$3:$X$21,$BW94,15)+0,FD$82&gt;=INDEX('Static Data'!$E$3:$X$21,$BW94,16)+0,FD$83&gt;=INDEX('Static Data'!$E$3:$X$21,$BW94,17)+0,FD$84&gt;=INDEX('Static Data'!$E$3:$X$21,$BW94,18)+0,FD$85&gt;=INDEX('Static Data'!$E$3:$X$21,$BW94,19)+0,FD$86&gt;=INDEX('Static Data'!$E$3:$X$21,$BW94,20)+0)</f>
        <v>0</v>
      </c>
      <c r="FE94" t="b">
        <f ca="1">AND($BV94,FE$67&gt;=INDEX('Static Data'!$E$3:$X$21,$BW94,1)+0,FE$68&gt;=INDEX('Static Data'!$E$3:$X$21,$BW94,2)+0,FE$69&gt;=INDEX('Static Data'!$E$3:$X$21,$BW94,3)+0,FE$70&gt;=INDEX('Static Data'!$E$3:$X$21,$BW94,4)+0,FE$71&gt;=INDEX('Static Data'!$E$3:$X$21,$BW94,5)+0,FE$72&gt;=INDEX('Static Data'!$E$3:$X$21,$BW94,6)+0,FE$73&gt;=INDEX('Static Data'!$E$3:$X$21,$BW94,7)+0,FE$74&gt;=INDEX('Static Data'!$E$3:$X$21,$BW94,8)+0,FE$75&gt;=INDEX('Static Data'!$E$3:$X$21,$BW94,9)+0,FE$76&gt;=INDEX('Static Data'!$E$3:$X$21,$BW94,10)+0,FE$77&gt;=INDEX('Static Data'!$E$3:$X$21,$BW94,11)+0,FE$78&gt;=INDEX('Static Data'!$E$3:$X$21,$BW94,12)+0,FE$79&gt;=INDEX('Static Data'!$E$3:$X$21,$BW94,13)+0,FE$80&gt;=INDEX('Static Data'!$E$3:$X$21,$BW94,14)+0,FE$81&gt;=INDEX('Static Data'!$E$3:$X$21,$BW94,15)+0,FE$82&gt;=INDEX('Static Data'!$E$3:$X$21,$BW94,16)+0,FE$83&gt;=INDEX('Static Data'!$E$3:$X$21,$BW94,17)+0,FE$84&gt;=INDEX('Static Data'!$E$3:$X$21,$BW94,18)+0,FE$85&gt;=INDEX('Static Data'!$E$3:$X$21,$BW94,19)+0,FE$86&gt;=INDEX('Static Data'!$E$3:$X$21,$BW94,20)+0)</f>
        <v>0</v>
      </c>
      <c r="FF94" t="b">
        <f ca="1">AND($BV94,FF$67&gt;=INDEX('Static Data'!$E$3:$X$21,$BW94,1)+0,FF$68&gt;=INDEX('Static Data'!$E$3:$X$21,$BW94,2)+0,FF$69&gt;=INDEX('Static Data'!$E$3:$X$21,$BW94,3)+0,FF$70&gt;=INDEX('Static Data'!$E$3:$X$21,$BW94,4)+0,FF$71&gt;=INDEX('Static Data'!$E$3:$X$21,$BW94,5)+0,FF$72&gt;=INDEX('Static Data'!$E$3:$X$21,$BW94,6)+0,FF$73&gt;=INDEX('Static Data'!$E$3:$X$21,$BW94,7)+0,FF$74&gt;=INDEX('Static Data'!$E$3:$X$21,$BW94,8)+0,FF$75&gt;=INDEX('Static Data'!$E$3:$X$21,$BW94,9)+0,FF$76&gt;=INDEX('Static Data'!$E$3:$X$21,$BW94,10)+0,FF$77&gt;=INDEX('Static Data'!$E$3:$X$21,$BW94,11)+0,FF$78&gt;=INDEX('Static Data'!$E$3:$X$21,$BW94,12)+0,FF$79&gt;=INDEX('Static Data'!$E$3:$X$21,$BW94,13)+0,FF$80&gt;=INDEX('Static Data'!$E$3:$X$21,$BW94,14)+0,FF$81&gt;=INDEX('Static Data'!$E$3:$X$21,$BW94,15)+0,FF$82&gt;=INDEX('Static Data'!$E$3:$X$21,$BW94,16)+0,FF$83&gt;=INDEX('Static Data'!$E$3:$X$21,$BW94,17)+0,FF$84&gt;=INDEX('Static Data'!$E$3:$X$21,$BW94,18)+0,FF$85&gt;=INDEX('Static Data'!$E$3:$X$21,$BW94,19)+0,FF$86&gt;=INDEX('Static Data'!$E$3:$X$21,$BW94,20)+0)</f>
        <v>0</v>
      </c>
      <c r="FG94" t="b">
        <f ca="1">AND($BV94,FG$67&gt;=INDEX('Static Data'!$E$3:$X$21,$BW94,1)+0,FG$68&gt;=INDEX('Static Data'!$E$3:$X$21,$BW94,2)+0,FG$69&gt;=INDEX('Static Data'!$E$3:$X$21,$BW94,3)+0,FG$70&gt;=INDEX('Static Data'!$E$3:$X$21,$BW94,4)+0,FG$71&gt;=INDEX('Static Data'!$E$3:$X$21,$BW94,5)+0,FG$72&gt;=INDEX('Static Data'!$E$3:$X$21,$BW94,6)+0,FG$73&gt;=INDEX('Static Data'!$E$3:$X$21,$BW94,7)+0,FG$74&gt;=INDEX('Static Data'!$E$3:$X$21,$BW94,8)+0,FG$75&gt;=INDEX('Static Data'!$E$3:$X$21,$BW94,9)+0,FG$76&gt;=INDEX('Static Data'!$E$3:$X$21,$BW94,10)+0,FG$77&gt;=INDEX('Static Data'!$E$3:$X$21,$BW94,11)+0,FG$78&gt;=INDEX('Static Data'!$E$3:$X$21,$BW94,12)+0,FG$79&gt;=INDEX('Static Data'!$E$3:$X$21,$BW94,13)+0,FG$80&gt;=INDEX('Static Data'!$E$3:$X$21,$BW94,14)+0,FG$81&gt;=INDEX('Static Data'!$E$3:$X$21,$BW94,15)+0,FG$82&gt;=INDEX('Static Data'!$E$3:$X$21,$BW94,16)+0,FG$83&gt;=INDEX('Static Data'!$E$3:$X$21,$BW94,17)+0,FG$84&gt;=INDEX('Static Data'!$E$3:$X$21,$BW94,18)+0,FG$85&gt;=INDEX('Static Data'!$E$3:$X$21,$BW94,19)+0,FG$86&gt;=INDEX('Static Data'!$E$3:$X$21,$BW94,20)+0)</f>
        <v>0</v>
      </c>
      <c r="FH94" t="b">
        <f ca="1">AND($BV94,FH$67&gt;=INDEX('Static Data'!$E$3:$X$21,$BW94,1)+0,FH$68&gt;=INDEX('Static Data'!$E$3:$X$21,$BW94,2)+0,FH$69&gt;=INDEX('Static Data'!$E$3:$X$21,$BW94,3)+0,FH$70&gt;=INDEX('Static Data'!$E$3:$X$21,$BW94,4)+0,FH$71&gt;=INDEX('Static Data'!$E$3:$X$21,$BW94,5)+0,FH$72&gt;=INDEX('Static Data'!$E$3:$X$21,$BW94,6)+0,FH$73&gt;=INDEX('Static Data'!$E$3:$X$21,$BW94,7)+0,FH$74&gt;=INDEX('Static Data'!$E$3:$X$21,$BW94,8)+0,FH$75&gt;=INDEX('Static Data'!$E$3:$X$21,$BW94,9)+0,FH$76&gt;=INDEX('Static Data'!$E$3:$X$21,$BW94,10)+0,FH$77&gt;=INDEX('Static Data'!$E$3:$X$21,$BW94,11)+0,FH$78&gt;=INDEX('Static Data'!$E$3:$X$21,$BW94,12)+0,FH$79&gt;=INDEX('Static Data'!$E$3:$X$21,$BW94,13)+0,FH$80&gt;=INDEX('Static Data'!$E$3:$X$21,$BW94,14)+0,FH$81&gt;=INDEX('Static Data'!$E$3:$X$21,$BW94,15)+0,FH$82&gt;=INDEX('Static Data'!$E$3:$X$21,$BW94,16)+0,FH$83&gt;=INDEX('Static Data'!$E$3:$X$21,$BW94,17)+0,FH$84&gt;=INDEX('Static Data'!$E$3:$X$21,$BW94,18)+0,FH$85&gt;=INDEX('Static Data'!$E$3:$X$21,$BW94,19)+0,FH$86&gt;=INDEX('Static Data'!$E$3:$X$21,$BW94,20)+0)</f>
        <v>0</v>
      </c>
      <c r="FI94" t="b">
        <f ca="1">AND($BV94,FI$67&gt;=INDEX('Static Data'!$E$3:$X$21,$BW94,1)+0,FI$68&gt;=INDEX('Static Data'!$E$3:$X$21,$BW94,2)+0,FI$69&gt;=INDEX('Static Data'!$E$3:$X$21,$BW94,3)+0,FI$70&gt;=INDEX('Static Data'!$E$3:$X$21,$BW94,4)+0,FI$71&gt;=INDEX('Static Data'!$E$3:$X$21,$BW94,5)+0,FI$72&gt;=INDEX('Static Data'!$E$3:$X$21,$BW94,6)+0,FI$73&gt;=INDEX('Static Data'!$E$3:$X$21,$BW94,7)+0,FI$74&gt;=INDEX('Static Data'!$E$3:$X$21,$BW94,8)+0,FI$75&gt;=INDEX('Static Data'!$E$3:$X$21,$BW94,9)+0,FI$76&gt;=INDEX('Static Data'!$E$3:$X$21,$BW94,10)+0,FI$77&gt;=INDEX('Static Data'!$E$3:$X$21,$BW94,11)+0,FI$78&gt;=INDEX('Static Data'!$E$3:$X$21,$BW94,12)+0,FI$79&gt;=INDEX('Static Data'!$E$3:$X$21,$BW94,13)+0,FI$80&gt;=INDEX('Static Data'!$E$3:$X$21,$BW94,14)+0,FI$81&gt;=INDEX('Static Data'!$E$3:$X$21,$BW94,15)+0,FI$82&gt;=INDEX('Static Data'!$E$3:$X$21,$BW94,16)+0,FI$83&gt;=INDEX('Static Data'!$E$3:$X$21,$BW94,17)+0,FI$84&gt;=INDEX('Static Data'!$E$3:$X$21,$BW94,18)+0,FI$85&gt;=INDEX('Static Data'!$E$3:$X$21,$BW94,19)+0,FI$86&gt;=INDEX('Static Data'!$E$3:$X$21,$BW94,20)+0)</f>
        <v>0</v>
      </c>
      <c r="FJ94" t="b">
        <f ca="1">AND($BV94,FJ$67&gt;=INDEX('Static Data'!$E$3:$X$21,$BW94,1)+0,FJ$68&gt;=INDEX('Static Data'!$E$3:$X$21,$BW94,2)+0,FJ$69&gt;=INDEX('Static Data'!$E$3:$X$21,$BW94,3)+0,FJ$70&gt;=INDEX('Static Data'!$E$3:$X$21,$BW94,4)+0,FJ$71&gt;=INDEX('Static Data'!$E$3:$X$21,$BW94,5)+0,FJ$72&gt;=INDEX('Static Data'!$E$3:$X$21,$BW94,6)+0,FJ$73&gt;=INDEX('Static Data'!$E$3:$X$21,$BW94,7)+0,FJ$74&gt;=INDEX('Static Data'!$E$3:$X$21,$BW94,8)+0,FJ$75&gt;=INDEX('Static Data'!$E$3:$X$21,$BW94,9)+0,FJ$76&gt;=INDEX('Static Data'!$E$3:$X$21,$BW94,10)+0,FJ$77&gt;=INDEX('Static Data'!$E$3:$X$21,$BW94,11)+0,FJ$78&gt;=INDEX('Static Data'!$E$3:$X$21,$BW94,12)+0,FJ$79&gt;=INDEX('Static Data'!$E$3:$X$21,$BW94,13)+0,FJ$80&gt;=INDEX('Static Data'!$E$3:$X$21,$BW94,14)+0,FJ$81&gt;=INDEX('Static Data'!$E$3:$X$21,$BW94,15)+0,FJ$82&gt;=INDEX('Static Data'!$E$3:$X$21,$BW94,16)+0,FJ$83&gt;=INDEX('Static Data'!$E$3:$X$21,$BW94,17)+0,FJ$84&gt;=INDEX('Static Data'!$E$3:$X$21,$BW94,18)+0,FJ$85&gt;=INDEX('Static Data'!$E$3:$X$21,$BW94,19)+0,FJ$86&gt;=INDEX('Static Data'!$E$3:$X$21,$BW94,20)+0)</f>
        <v>0</v>
      </c>
      <c r="FK94" t="b">
        <f ca="1">AND($BV94,FK$67&gt;=INDEX('Static Data'!$E$3:$X$21,$BW94,1)+0,FK$68&gt;=INDEX('Static Data'!$E$3:$X$21,$BW94,2)+0,FK$69&gt;=INDEX('Static Data'!$E$3:$X$21,$BW94,3)+0,FK$70&gt;=INDEX('Static Data'!$E$3:$X$21,$BW94,4)+0,FK$71&gt;=INDEX('Static Data'!$E$3:$X$21,$BW94,5)+0,FK$72&gt;=INDEX('Static Data'!$E$3:$X$21,$BW94,6)+0,FK$73&gt;=INDEX('Static Data'!$E$3:$X$21,$BW94,7)+0,FK$74&gt;=INDEX('Static Data'!$E$3:$X$21,$BW94,8)+0,FK$75&gt;=INDEX('Static Data'!$E$3:$X$21,$BW94,9)+0,FK$76&gt;=INDEX('Static Data'!$E$3:$X$21,$BW94,10)+0,FK$77&gt;=INDEX('Static Data'!$E$3:$X$21,$BW94,11)+0,FK$78&gt;=INDEX('Static Data'!$E$3:$X$21,$BW94,12)+0,FK$79&gt;=INDEX('Static Data'!$E$3:$X$21,$BW94,13)+0,FK$80&gt;=INDEX('Static Data'!$E$3:$X$21,$BW94,14)+0,FK$81&gt;=INDEX('Static Data'!$E$3:$X$21,$BW94,15)+0,FK$82&gt;=INDEX('Static Data'!$E$3:$X$21,$BW94,16)+0,FK$83&gt;=INDEX('Static Data'!$E$3:$X$21,$BW94,17)+0,FK$84&gt;=INDEX('Static Data'!$E$3:$X$21,$BW94,18)+0,FK$85&gt;=INDEX('Static Data'!$E$3:$X$21,$BW94,19)+0,FK$86&gt;=INDEX('Static Data'!$E$3:$X$21,$BW94,20)+0)</f>
        <v>0</v>
      </c>
      <c r="FL94" t="b">
        <f ca="1">AND($BV94,FL$67&gt;=INDEX('Static Data'!$E$3:$X$21,$BW94,1)+0,FL$68&gt;=INDEX('Static Data'!$E$3:$X$21,$BW94,2)+0,FL$69&gt;=INDEX('Static Data'!$E$3:$X$21,$BW94,3)+0,FL$70&gt;=INDEX('Static Data'!$E$3:$X$21,$BW94,4)+0,FL$71&gt;=INDEX('Static Data'!$E$3:$X$21,$BW94,5)+0,FL$72&gt;=INDEX('Static Data'!$E$3:$X$21,$BW94,6)+0,FL$73&gt;=INDEX('Static Data'!$E$3:$X$21,$BW94,7)+0,FL$74&gt;=INDEX('Static Data'!$E$3:$X$21,$BW94,8)+0,FL$75&gt;=INDEX('Static Data'!$E$3:$X$21,$BW94,9)+0,FL$76&gt;=INDEX('Static Data'!$E$3:$X$21,$BW94,10)+0,FL$77&gt;=INDEX('Static Data'!$E$3:$X$21,$BW94,11)+0,FL$78&gt;=INDEX('Static Data'!$E$3:$X$21,$BW94,12)+0,FL$79&gt;=INDEX('Static Data'!$E$3:$X$21,$BW94,13)+0,FL$80&gt;=INDEX('Static Data'!$E$3:$X$21,$BW94,14)+0,FL$81&gt;=INDEX('Static Data'!$E$3:$X$21,$BW94,15)+0,FL$82&gt;=INDEX('Static Data'!$E$3:$X$21,$BW94,16)+0,FL$83&gt;=INDEX('Static Data'!$E$3:$X$21,$BW94,17)+0,FL$84&gt;=INDEX('Static Data'!$E$3:$X$21,$BW94,18)+0,FL$85&gt;=INDEX('Static Data'!$E$3:$X$21,$BW94,19)+0,FL$86&gt;=INDEX('Static Data'!$E$3:$X$21,$BW94,20)+0)</f>
        <v>0</v>
      </c>
      <c r="FM94" t="b">
        <f ca="1">AND($BV94,FM$67&gt;=INDEX('Static Data'!$E$3:$X$21,$BW94,1)+0,FM$68&gt;=INDEX('Static Data'!$E$3:$X$21,$BW94,2)+0,FM$69&gt;=INDEX('Static Data'!$E$3:$X$21,$BW94,3)+0,FM$70&gt;=INDEX('Static Data'!$E$3:$X$21,$BW94,4)+0,FM$71&gt;=INDEX('Static Data'!$E$3:$X$21,$BW94,5)+0,FM$72&gt;=INDEX('Static Data'!$E$3:$X$21,$BW94,6)+0,FM$73&gt;=INDEX('Static Data'!$E$3:$X$21,$BW94,7)+0,FM$74&gt;=INDEX('Static Data'!$E$3:$X$21,$BW94,8)+0,FM$75&gt;=INDEX('Static Data'!$E$3:$X$21,$BW94,9)+0,FM$76&gt;=INDEX('Static Data'!$E$3:$X$21,$BW94,10)+0,FM$77&gt;=INDEX('Static Data'!$E$3:$X$21,$BW94,11)+0,FM$78&gt;=INDEX('Static Data'!$E$3:$X$21,$BW94,12)+0,FM$79&gt;=INDEX('Static Data'!$E$3:$X$21,$BW94,13)+0,FM$80&gt;=INDEX('Static Data'!$E$3:$X$21,$BW94,14)+0,FM$81&gt;=INDEX('Static Data'!$E$3:$X$21,$BW94,15)+0,FM$82&gt;=INDEX('Static Data'!$E$3:$X$21,$BW94,16)+0,FM$83&gt;=INDEX('Static Data'!$E$3:$X$21,$BW94,17)+0,FM$84&gt;=INDEX('Static Data'!$E$3:$X$21,$BW94,18)+0,FM$85&gt;=INDEX('Static Data'!$E$3:$X$21,$BW94,19)+0,FM$86&gt;=INDEX('Static Data'!$E$3:$X$21,$BW94,20)+0)</f>
        <v>0</v>
      </c>
      <c r="FN94" t="b">
        <f ca="1">AND($BV94,FN$67&gt;=INDEX('Static Data'!$E$3:$X$21,$BW94,1)+0,FN$68&gt;=INDEX('Static Data'!$E$3:$X$21,$BW94,2)+0,FN$69&gt;=INDEX('Static Data'!$E$3:$X$21,$BW94,3)+0,FN$70&gt;=INDEX('Static Data'!$E$3:$X$21,$BW94,4)+0,FN$71&gt;=INDEX('Static Data'!$E$3:$X$21,$BW94,5)+0,FN$72&gt;=INDEX('Static Data'!$E$3:$X$21,$BW94,6)+0,FN$73&gt;=INDEX('Static Data'!$E$3:$X$21,$BW94,7)+0,FN$74&gt;=INDEX('Static Data'!$E$3:$X$21,$BW94,8)+0,FN$75&gt;=INDEX('Static Data'!$E$3:$X$21,$BW94,9)+0,FN$76&gt;=INDEX('Static Data'!$E$3:$X$21,$BW94,10)+0,FN$77&gt;=INDEX('Static Data'!$E$3:$X$21,$BW94,11)+0,FN$78&gt;=INDEX('Static Data'!$E$3:$X$21,$BW94,12)+0,FN$79&gt;=INDEX('Static Data'!$E$3:$X$21,$BW94,13)+0,FN$80&gt;=INDEX('Static Data'!$E$3:$X$21,$BW94,14)+0,FN$81&gt;=INDEX('Static Data'!$E$3:$X$21,$BW94,15)+0,FN$82&gt;=INDEX('Static Data'!$E$3:$X$21,$BW94,16)+0,FN$83&gt;=INDEX('Static Data'!$E$3:$X$21,$BW94,17)+0,FN$84&gt;=INDEX('Static Data'!$E$3:$X$21,$BW94,18)+0,FN$85&gt;=INDEX('Static Data'!$E$3:$X$21,$BW94,19)+0,FN$86&gt;=INDEX('Static Data'!$E$3:$X$21,$BW94,20)+0)</f>
        <v>0</v>
      </c>
      <c r="FO94" t="b">
        <f ca="1">AND($BV94,FO$67&gt;=INDEX('Static Data'!$E$3:$X$21,$BW94,1)+0,FO$68&gt;=INDEX('Static Data'!$E$3:$X$21,$BW94,2)+0,FO$69&gt;=INDEX('Static Data'!$E$3:$X$21,$BW94,3)+0,FO$70&gt;=INDEX('Static Data'!$E$3:$X$21,$BW94,4)+0,FO$71&gt;=INDEX('Static Data'!$E$3:$X$21,$BW94,5)+0,FO$72&gt;=INDEX('Static Data'!$E$3:$X$21,$BW94,6)+0,FO$73&gt;=INDEX('Static Data'!$E$3:$X$21,$BW94,7)+0,FO$74&gt;=INDEX('Static Data'!$E$3:$X$21,$BW94,8)+0,FO$75&gt;=INDEX('Static Data'!$E$3:$X$21,$BW94,9)+0,FO$76&gt;=INDEX('Static Data'!$E$3:$X$21,$BW94,10)+0,FO$77&gt;=INDEX('Static Data'!$E$3:$X$21,$BW94,11)+0,FO$78&gt;=INDEX('Static Data'!$E$3:$X$21,$BW94,12)+0,FO$79&gt;=INDEX('Static Data'!$E$3:$X$21,$BW94,13)+0,FO$80&gt;=INDEX('Static Data'!$E$3:$X$21,$BW94,14)+0,FO$81&gt;=INDEX('Static Data'!$E$3:$X$21,$BW94,15)+0,FO$82&gt;=INDEX('Static Data'!$E$3:$X$21,$BW94,16)+0,FO$83&gt;=INDEX('Static Data'!$E$3:$X$21,$BW94,17)+0,FO$84&gt;=INDEX('Static Data'!$E$3:$X$21,$BW94,18)+0,FO$85&gt;=INDEX('Static Data'!$E$3:$X$21,$BW94,19)+0,FO$86&gt;=INDEX('Static Data'!$E$3:$X$21,$BW94,20)+0)</f>
        <v>0</v>
      </c>
      <c r="FP94" t="b">
        <f ca="1">AND($BV94,FP$67&gt;=INDEX('Static Data'!$E$3:$X$21,$BW94,1)+0,FP$68&gt;=INDEX('Static Data'!$E$3:$X$21,$BW94,2)+0,FP$69&gt;=INDEX('Static Data'!$E$3:$X$21,$BW94,3)+0,FP$70&gt;=INDEX('Static Data'!$E$3:$X$21,$BW94,4)+0,FP$71&gt;=INDEX('Static Data'!$E$3:$X$21,$BW94,5)+0,FP$72&gt;=INDEX('Static Data'!$E$3:$X$21,$BW94,6)+0,FP$73&gt;=INDEX('Static Data'!$E$3:$X$21,$BW94,7)+0,FP$74&gt;=INDEX('Static Data'!$E$3:$X$21,$BW94,8)+0,FP$75&gt;=INDEX('Static Data'!$E$3:$X$21,$BW94,9)+0,FP$76&gt;=INDEX('Static Data'!$E$3:$X$21,$BW94,10)+0,FP$77&gt;=INDEX('Static Data'!$E$3:$X$21,$BW94,11)+0,FP$78&gt;=INDEX('Static Data'!$E$3:$X$21,$BW94,12)+0,FP$79&gt;=INDEX('Static Data'!$E$3:$X$21,$BW94,13)+0,FP$80&gt;=INDEX('Static Data'!$E$3:$X$21,$BW94,14)+0,FP$81&gt;=INDEX('Static Data'!$E$3:$X$21,$BW94,15)+0,FP$82&gt;=INDEX('Static Data'!$E$3:$X$21,$BW94,16)+0,FP$83&gt;=INDEX('Static Data'!$E$3:$X$21,$BW94,17)+0,FP$84&gt;=INDEX('Static Data'!$E$3:$X$21,$BW94,18)+0,FP$85&gt;=INDEX('Static Data'!$E$3:$X$21,$BW94,19)+0,FP$86&gt;=INDEX('Static Data'!$E$3:$X$21,$BW94,20)+0)</f>
        <v>0</v>
      </c>
      <c r="FQ94" t="b">
        <f ca="1">AND($BV94,FQ$67&gt;=INDEX('Static Data'!$E$3:$X$21,$BW94,1)+0,FQ$68&gt;=INDEX('Static Data'!$E$3:$X$21,$BW94,2)+0,FQ$69&gt;=INDEX('Static Data'!$E$3:$X$21,$BW94,3)+0,FQ$70&gt;=INDEX('Static Data'!$E$3:$X$21,$BW94,4)+0,FQ$71&gt;=INDEX('Static Data'!$E$3:$X$21,$BW94,5)+0,FQ$72&gt;=INDEX('Static Data'!$E$3:$X$21,$BW94,6)+0,FQ$73&gt;=INDEX('Static Data'!$E$3:$X$21,$BW94,7)+0,FQ$74&gt;=INDEX('Static Data'!$E$3:$X$21,$BW94,8)+0,FQ$75&gt;=INDEX('Static Data'!$E$3:$X$21,$BW94,9)+0,FQ$76&gt;=INDEX('Static Data'!$E$3:$X$21,$BW94,10)+0,FQ$77&gt;=INDEX('Static Data'!$E$3:$X$21,$BW94,11)+0,FQ$78&gt;=INDEX('Static Data'!$E$3:$X$21,$BW94,12)+0,FQ$79&gt;=INDEX('Static Data'!$E$3:$X$21,$BW94,13)+0,FQ$80&gt;=INDEX('Static Data'!$E$3:$X$21,$BW94,14)+0,FQ$81&gt;=INDEX('Static Data'!$E$3:$X$21,$BW94,15)+0,FQ$82&gt;=INDEX('Static Data'!$E$3:$X$21,$BW94,16)+0,FQ$83&gt;=INDEX('Static Data'!$E$3:$X$21,$BW94,17)+0,FQ$84&gt;=INDEX('Static Data'!$E$3:$X$21,$BW94,18)+0,FQ$85&gt;=INDEX('Static Data'!$E$3:$X$21,$BW94,19)+0,FQ$86&gt;=INDEX('Static Data'!$E$3:$X$21,$BW94,20)+0)</f>
        <v>0</v>
      </c>
      <c r="FR94" t="b">
        <f ca="1">AND($BV94,FR$67&gt;=INDEX('Static Data'!$E$3:$X$21,$BW94,1)+0,FR$68&gt;=INDEX('Static Data'!$E$3:$X$21,$BW94,2)+0,FR$69&gt;=INDEX('Static Data'!$E$3:$X$21,$BW94,3)+0,FR$70&gt;=INDEX('Static Data'!$E$3:$X$21,$BW94,4)+0,FR$71&gt;=INDEX('Static Data'!$E$3:$X$21,$BW94,5)+0,FR$72&gt;=INDEX('Static Data'!$E$3:$X$21,$BW94,6)+0,FR$73&gt;=INDEX('Static Data'!$E$3:$X$21,$BW94,7)+0,FR$74&gt;=INDEX('Static Data'!$E$3:$X$21,$BW94,8)+0,FR$75&gt;=INDEX('Static Data'!$E$3:$X$21,$BW94,9)+0,FR$76&gt;=INDEX('Static Data'!$E$3:$X$21,$BW94,10)+0,FR$77&gt;=INDEX('Static Data'!$E$3:$X$21,$BW94,11)+0,FR$78&gt;=INDEX('Static Data'!$E$3:$X$21,$BW94,12)+0,FR$79&gt;=INDEX('Static Data'!$E$3:$X$21,$BW94,13)+0,FR$80&gt;=INDEX('Static Data'!$E$3:$X$21,$BW94,14)+0,FR$81&gt;=INDEX('Static Data'!$E$3:$X$21,$BW94,15)+0,FR$82&gt;=INDEX('Static Data'!$E$3:$X$21,$BW94,16)+0,FR$83&gt;=INDEX('Static Data'!$E$3:$X$21,$BW94,17)+0,FR$84&gt;=INDEX('Static Data'!$E$3:$X$21,$BW94,18)+0,FR$85&gt;=INDEX('Static Data'!$E$3:$X$21,$BW94,19)+0,FR$86&gt;=INDEX('Static Data'!$E$3:$X$21,$BW94,20)+0)</f>
        <v>0</v>
      </c>
      <c r="FS94" t="b">
        <f ca="1">AND($BV94,FS$67&gt;=INDEX('Static Data'!$E$3:$X$21,$BW94,1)+0,FS$68&gt;=INDEX('Static Data'!$E$3:$X$21,$BW94,2)+0,FS$69&gt;=INDEX('Static Data'!$E$3:$X$21,$BW94,3)+0,FS$70&gt;=INDEX('Static Data'!$E$3:$X$21,$BW94,4)+0,FS$71&gt;=INDEX('Static Data'!$E$3:$X$21,$BW94,5)+0,FS$72&gt;=INDEX('Static Data'!$E$3:$X$21,$BW94,6)+0,FS$73&gt;=INDEX('Static Data'!$E$3:$X$21,$BW94,7)+0,FS$74&gt;=INDEX('Static Data'!$E$3:$X$21,$BW94,8)+0,FS$75&gt;=INDEX('Static Data'!$E$3:$X$21,$BW94,9)+0,FS$76&gt;=INDEX('Static Data'!$E$3:$X$21,$BW94,10)+0,FS$77&gt;=INDEX('Static Data'!$E$3:$X$21,$BW94,11)+0,FS$78&gt;=INDEX('Static Data'!$E$3:$X$21,$BW94,12)+0,FS$79&gt;=INDEX('Static Data'!$E$3:$X$21,$BW94,13)+0,FS$80&gt;=INDEX('Static Data'!$E$3:$X$21,$BW94,14)+0,FS$81&gt;=INDEX('Static Data'!$E$3:$X$21,$BW94,15)+0,FS$82&gt;=INDEX('Static Data'!$E$3:$X$21,$BW94,16)+0,FS$83&gt;=INDEX('Static Data'!$E$3:$X$21,$BW94,17)+0,FS$84&gt;=INDEX('Static Data'!$E$3:$X$21,$BW94,18)+0,FS$85&gt;=INDEX('Static Data'!$E$3:$X$21,$BW94,19)+0,FS$86&gt;=INDEX('Static Data'!$E$3:$X$21,$BW94,20)+0)</f>
        <v>0</v>
      </c>
      <c r="FT94" t="b">
        <f ca="1">AND($BV94,FT$67&gt;=INDEX('Static Data'!$E$3:$X$21,$BW94,1)+0,FT$68&gt;=INDEX('Static Data'!$E$3:$X$21,$BW94,2)+0,FT$69&gt;=INDEX('Static Data'!$E$3:$X$21,$BW94,3)+0,FT$70&gt;=INDEX('Static Data'!$E$3:$X$21,$BW94,4)+0,FT$71&gt;=INDEX('Static Data'!$E$3:$X$21,$BW94,5)+0,FT$72&gt;=INDEX('Static Data'!$E$3:$X$21,$BW94,6)+0,FT$73&gt;=INDEX('Static Data'!$E$3:$X$21,$BW94,7)+0,FT$74&gt;=INDEX('Static Data'!$E$3:$X$21,$BW94,8)+0,FT$75&gt;=INDEX('Static Data'!$E$3:$X$21,$BW94,9)+0,FT$76&gt;=INDEX('Static Data'!$E$3:$X$21,$BW94,10)+0,FT$77&gt;=INDEX('Static Data'!$E$3:$X$21,$BW94,11)+0,FT$78&gt;=INDEX('Static Data'!$E$3:$X$21,$BW94,12)+0,FT$79&gt;=INDEX('Static Data'!$E$3:$X$21,$BW94,13)+0,FT$80&gt;=INDEX('Static Data'!$E$3:$X$21,$BW94,14)+0,FT$81&gt;=INDEX('Static Data'!$E$3:$X$21,$BW94,15)+0,FT$82&gt;=INDEX('Static Data'!$E$3:$X$21,$BW94,16)+0,FT$83&gt;=INDEX('Static Data'!$E$3:$X$21,$BW94,17)+0,FT$84&gt;=INDEX('Static Data'!$E$3:$X$21,$BW94,18)+0,FT$85&gt;=INDEX('Static Data'!$E$3:$X$21,$BW94,19)+0,FT$86&gt;=INDEX('Static Data'!$E$3:$X$21,$BW94,20)+0)</f>
        <v>0</v>
      </c>
      <c r="FU94" t="b">
        <f ca="1">AND($BV94,FU$67&gt;=INDEX('Static Data'!$E$3:$X$21,$BW94,1)+0,FU$68&gt;=INDEX('Static Data'!$E$3:$X$21,$BW94,2)+0,FU$69&gt;=INDEX('Static Data'!$E$3:$X$21,$BW94,3)+0,FU$70&gt;=INDEX('Static Data'!$E$3:$X$21,$BW94,4)+0,FU$71&gt;=INDEX('Static Data'!$E$3:$X$21,$BW94,5)+0,FU$72&gt;=INDEX('Static Data'!$E$3:$X$21,$BW94,6)+0,FU$73&gt;=INDEX('Static Data'!$E$3:$X$21,$BW94,7)+0,FU$74&gt;=INDEX('Static Data'!$E$3:$X$21,$BW94,8)+0,FU$75&gt;=INDEX('Static Data'!$E$3:$X$21,$BW94,9)+0,FU$76&gt;=INDEX('Static Data'!$E$3:$X$21,$BW94,10)+0,FU$77&gt;=INDEX('Static Data'!$E$3:$X$21,$BW94,11)+0,FU$78&gt;=INDEX('Static Data'!$E$3:$X$21,$BW94,12)+0,FU$79&gt;=INDEX('Static Data'!$E$3:$X$21,$BW94,13)+0,FU$80&gt;=INDEX('Static Data'!$E$3:$X$21,$BW94,14)+0,FU$81&gt;=INDEX('Static Data'!$E$3:$X$21,$BW94,15)+0,FU$82&gt;=INDEX('Static Data'!$E$3:$X$21,$BW94,16)+0,FU$83&gt;=INDEX('Static Data'!$E$3:$X$21,$BW94,17)+0,FU$84&gt;=INDEX('Static Data'!$E$3:$X$21,$BW94,18)+0,FU$85&gt;=INDEX('Static Data'!$E$3:$X$21,$BW94,19)+0,FU$86&gt;=INDEX('Static Data'!$E$3:$X$21,$BW94,20)+0)</f>
        <v>0</v>
      </c>
      <c r="FV94" t="b">
        <f ca="1">AND($BV94,FV$67&gt;=INDEX('Static Data'!$E$3:$X$21,$BW94,1)+0,FV$68&gt;=INDEX('Static Data'!$E$3:$X$21,$BW94,2)+0,FV$69&gt;=INDEX('Static Data'!$E$3:$X$21,$BW94,3)+0,FV$70&gt;=INDEX('Static Data'!$E$3:$X$21,$BW94,4)+0,FV$71&gt;=INDEX('Static Data'!$E$3:$X$21,$BW94,5)+0,FV$72&gt;=INDEX('Static Data'!$E$3:$X$21,$BW94,6)+0,FV$73&gt;=INDEX('Static Data'!$E$3:$X$21,$BW94,7)+0,FV$74&gt;=INDEX('Static Data'!$E$3:$X$21,$BW94,8)+0,FV$75&gt;=INDEX('Static Data'!$E$3:$X$21,$BW94,9)+0,FV$76&gt;=INDEX('Static Data'!$E$3:$X$21,$BW94,10)+0,FV$77&gt;=INDEX('Static Data'!$E$3:$X$21,$BW94,11)+0,FV$78&gt;=INDEX('Static Data'!$E$3:$X$21,$BW94,12)+0,FV$79&gt;=INDEX('Static Data'!$E$3:$X$21,$BW94,13)+0,FV$80&gt;=INDEX('Static Data'!$E$3:$X$21,$BW94,14)+0,FV$81&gt;=INDEX('Static Data'!$E$3:$X$21,$BW94,15)+0,FV$82&gt;=INDEX('Static Data'!$E$3:$X$21,$BW94,16)+0,FV$83&gt;=INDEX('Static Data'!$E$3:$X$21,$BW94,17)+0,FV$84&gt;=INDEX('Static Data'!$E$3:$X$21,$BW94,18)+0,FV$85&gt;=INDEX('Static Data'!$E$3:$X$21,$BW94,19)+0,FV$86&gt;=INDEX('Static Data'!$E$3:$X$21,$BW94,20)+0)</f>
        <v>0</v>
      </c>
      <c r="FW94" t="b">
        <f ca="1">AND($BV94,FW$67&gt;=INDEX('Static Data'!$E$3:$X$21,$BW94,1)+0,FW$68&gt;=INDEX('Static Data'!$E$3:$X$21,$BW94,2)+0,FW$69&gt;=INDEX('Static Data'!$E$3:$X$21,$BW94,3)+0,FW$70&gt;=INDEX('Static Data'!$E$3:$X$21,$BW94,4)+0,FW$71&gt;=INDEX('Static Data'!$E$3:$X$21,$BW94,5)+0,FW$72&gt;=INDEX('Static Data'!$E$3:$X$21,$BW94,6)+0,FW$73&gt;=INDEX('Static Data'!$E$3:$X$21,$BW94,7)+0,FW$74&gt;=INDEX('Static Data'!$E$3:$X$21,$BW94,8)+0,FW$75&gt;=INDEX('Static Data'!$E$3:$X$21,$BW94,9)+0,FW$76&gt;=INDEX('Static Data'!$E$3:$X$21,$BW94,10)+0,FW$77&gt;=INDEX('Static Data'!$E$3:$X$21,$BW94,11)+0,FW$78&gt;=INDEX('Static Data'!$E$3:$X$21,$BW94,12)+0,FW$79&gt;=INDEX('Static Data'!$E$3:$X$21,$BW94,13)+0,FW$80&gt;=INDEX('Static Data'!$E$3:$X$21,$BW94,14)+0,FW$81&gt;=INDEX('Static Data'!$E$3:$X$21,$BW94,15)+0,FW$82&gt;=INDEX('Static Data'!$E$3:$X$21,$BW94,16)+0,FW$83&gt;=INDEX('Static Data'!$E$3:$X$21,$BW94,17)+0,FW$84&gt;=INDEX('Static Data'!$E$3:$X$21,$BW94,18)+0,FW$85&gt;=INDEX('Static Data'!$E$3:$X$21,$BW94,19)+0,FW$86&gt;=INDEX('Static Data'!$E$3:$X$21,$BW94,20)+0)</f>
        <v>0</v>
      </c>
      <c r="FX94" t="b">
        <f ca="1">AND($BV94,FX$67&gt;=INDEX('Static Data'!$E$3:$X$21,$BW94,1)+0,FX$68&gt;=INDEX('Static Data'!$E$3:$X$21,$BW94,2)+0,FX$69&gt;=INDEX('Static Data'!$E$3:$X$21,$BW94,3)+0,FX$70&gt;=INDEX('Static Data'!$E$3:$X$21,$BW94,4)+0,FX$71&gt;=INDEX('Static Data'!$E$3:$X$21,$BW94,5)+0,FX$72&gt;=INDEX('Static Data'!$E$3:$X$21,$BW94,6)+0,FX$73&gt;=INDEX('Static Data'!$E$3:$X$21,$BW94,7)+0,FX$74&gt;=INDEX('Static Data'!$E$3:$X$21,$BW94,8)+0,FX$75&gt;=INDEX('Static Data'!$E$3:$X$21,$BW94,9)+0,FX$76&gt;=INDEX('Static Data'!$E$3:$X$21,$BW94,10)+0,FX$77&gt;=INDEX('Static Data'!$E$3:$X$21,$BW94,11)+0,FX$78&gt;=INDEX('Static Data'!$E$3:$X$21,$BW94,12)+0,FX$79&gt;=INDEX('Static Data'!$E$3:$X$21,$BW94,13)+0,FX$80&gt;=INDEX('Static Data'!$E$3:$X$21,$BW94,14)+0,FX$81&gt;=INDEX('Static Data'!$E$3:$X$21,$BW94,15)+0,FX$82&gt;=INDEX('Static Data'!$E$3:$X$21,$BW94,16)+0,FX$83&gt;=INDEX('Static Data'!$E$3:$X$21,$BW94,17)+0,FX$84&gt;=INDEX('Static Data'!$E$3:$X$21,$BW94,18)+0,FX$85&gt;=INDEX('Static Data'!$E$3:$X$21,$BW94,19)+0,FX$86&gt;=INDEX('Static Data'!$E$3:$X$21,$BW94,20)+0)</f>
        <v>0</v>
      </c>
      <c r="FY94" t="b">
        <f ca="1">AND($BV94,FY$67&gt;=INDEX('Static Data'!$E$3:$X$21,$BW94,1)+0,FY$68&gt;=INDEX('Static Data'!$E$3:$X$21,$BW94,2)+0,FY$69&gt;=INDEX('Static Data'!$E$3:$X$21,$BW94,3)+0,FY$70&gt;=INDEX('Static Data'!$E$3:$X$21,$BW94,4)+0,FY$71&gt;=INDEX('Static Data'!$E$3:$X$21,$BW94,5)+0,FY$72&gt;=INDEX('Static Data'!$E$3:$X$21,$BW94,6)+0,FY$73&gt;=INDEX('Static Data'!$E$3:$X$21,$BW94,7)+0,FY$74&gt;=INDEX('Static Data'!$E$3:$X$21,$BW94,8)+0,FY$75&gt;=INDEX('Static Data'!$E$3:$X$21,$BW94,9)+0,FY$76&gt;=INDEX('Static Data'!$E$3:$X$21,$BW94,10)+0,FY$77&gt;=INDEX('Static Data'!$E$3:$X$21,$BW94,11)+0,FY$78&gt;=INDEX('Static Data'!$E$3:$X$21,$BW94,12)+0,FY$79&gt;=INDEX('Static Data'!$E$3:$X$21,$BW94,13)+0,FY$80&gt;=INDEX('Static Data'!$E$3:$X$21,$BW94,14)+0,FY$81&gt;=INDEX('Static Data'!$E$3:$X$21,$BW94,15)+0,FY$82&gt;=INDEX('Static Data'!$E$3:$X$21,$BW94,16)+0,FY$83&gt;=INDEX('Static Data'!$E$3:$X$21,$BW94,17)+0,FY$84&gt;=INDEX('Static Data'!$E$3:$X$21,$BW94,18)+0,FY$85&gt;=INDEX('Static Data'!$E$3:$X$21,$BW94,19)+0,FY$86&gt;=INDEX('Static Data'!$E$3:$X$21,$BW94,20)+0)</f>
        <v>0</v>
      </c>
      <c r="FZ94" t="b">
        <f ca="1">AND($BV94,FZ$67&gt;=INDEX('Static Data'!$E$3:$X$21,$BW94,1)+0,FZ$68&gt;=INDEX('Static Data'!$E$3:$X$21,$BW94,2)+0,FZ$69&gt;=INDEX('Static Data'!$E$3:$X$21,$BW94,3)+0,FZ$70&gt;=INDEX('Static Data'!$E$3:$X$21,$BW94,4)+0,FZ$71&gt;=INDEX('Static Data'!$E$3:$X$21,$BW94,5)+0,FZ$72&gt;=INDEX('Static Data'!$E$3:$X$21,$BW94,6)+0,FZ$73&gt;=INDEX('Static Data'!$E$3:$X$21,$BW94,7)+0,FZ$74&gt;=INDEX('Static Data'!$E$3:$X$21,$BW94,8)+0,FZ$75&gt;=INDEX('Static Data'!$E$3:$X$21,$BW94,9)+0,FZ$76&gt;=INDEX('Static Data'!$E$3:$X$21,$BW94,10)+0,FZ$77&gt;=INDEX('Static Data'!$E$3:$X$21,$BW94,11)+0,FZ$78&gt;=INDEX('Static Data'!$E$3:$X$21,$BW94,12)+0,FZ$79&gt;=INDEX('Static Data'!$E$3:$X$21,$BW94,13)+0,FZ$80&gt;=INDEX('Static Data'!$E$3:$X$21,$BW94,14)+0,FZ$81&gt;=INDEX('Static Data'!$E$3:$X$21,$BW94,15)+0,FZ$82&gt;=INDEX('Static Data'!$E$3:$X$21,$BW94,16)+0,FZ$83&gt;=INDEX('Static Data'!$E$3:$X$21,$BW94,17)+0,FZ$84&gt;=INDEX('Static Data'!$E$3:$X$21,$BW94,18)+0,FZ$85&gt;=INDEX('Static Data'!$E$3:$X$21,$BW94,19)+0,FZ$86&gt;=INDEX('Static Data'!$E$3:$X$21,$BW94,20)+0)</f>
        <v>0</v>
      </c>
      <c r="GA94" t="b">
        <f ca="1">AND($BV94,GA$67&gt;=INDEX('Static Data'!$E$3:$X$21,$BW94,1)+0,GA$68&gt;=INDEX('Static Data'!$E$3:$X$21,$BW94,2)+0,GA$69&gt;=INDEX('Static Data'!$E$3:$X$21,$BW94,3)+0,GA$70&gt;=INDEX('Static Data'!$E$3:$X$21,$BW94,4)+0,GA$71&gt;=INDEX('Static Data'!$E$3:$X$21,$BW94,5)+0,GA$72&gt;=INDEX('Static Data'!$E$3:$X$21,$BW94,6)+0,GA$73&gt;=INDEX('Static Data'!$E$3:$X$21,$BW94,7)+0,GA$74&gt;=INDEX('Static Data'!$E$3:$X$21,$BW94,8)+0,GA$75&gt;=INDEX('Static Data'!$E$3:$X$21,$BW94,9)+0,GA$76&gt;=INDEX('Static Data'!$E$3:$X$21,$BW94,10)+0,GA$77&gt;=INDEX('Static Data'!$E$3:$X$21,$BW94,11)+0,GA$78&gt;=INDEX('Static Data'!$E$3:$X$21,$BW94,12)+0,GA$79&gt;=INDEX('Static Data'!$E$3:$X$21,$BW94,13)+0,GA$80&gt;=INDEX('Static Data'!$E$3:$X$21,$BW94,14)+0,GA$81&gt;=INDEX('Static Data'!$E$3:$X$21,$BW94,15)+0,GA$82&gt;=INDEX('Static Data'!$E$3:$X$21,$BW94,16)+0,GA$83&gt;=INDEX('Static Data'!$E$3:$X$21,$BW94,17)+0,GA$84&gt;=INDEX('Static Data'!$E$3:$X$21,$BW94,18)+0,GA$85&gt;=INDEX('Static Data'!$E$3:$X$21,$BW94,19)+0,GA$86&gt;=INDEX('Static Data'!$E$3:$X$21,$BW94,20)+0)</f>
        <v>0</v>
      </c>
      <c r="GB94" t="b">
        <f ca="1">AND($BV94,GB$67&gt;=INDEX('Static Data'!$E$3:$X$21,$BW94,1)+0,GB$68&gt;=INDEX('Static Data'!$E$3:$X$21,$BW94,2)+0,GB$69&gt;=INDEX('Static Data'!$E$3:$X$21,$BW94,3)+0,GB$70&gt;=INDEX('Static Data'!$E$3:$X$21,$BW94,4)+0,GB$71&gt;=INDEX('Static Data'!$E$3:$X$21,$BW94,5)+0,GB$72&gt;=INDEX('Static Data'!$E$3:$X$21,$BW94,6)+0,GB$73&gt;=INDEX('Static Data'!$E$3:$X$21,$BW94,7)+0,GB$74&gt;=INDEX('Static Data'!$E$3:$X$21,$BW94,8)+0,GB$75&gt;=INDEX('Static Data'!$E$3:$X$21,$BW94,9)+0,GB$76&gt;=INDEX('Static Data'!$E$3:$X$21,$BW94,10)+0,GB$77&gt;=INDEX('Static Data'!$E$3:$X$21,$BW94,11)+0,GB$78&gt;=INDEX('Static Data'!$E$3:$X$21,$BW94,12)+0,GB$79&gt;=INDEX('Static Data'!$E$3:$X$21,$BW94,13)+0,GB$80&gt;=INDEX('Static Data'!$E$3:$X$21,$BW94,14)+0,GB$81&gt;=INDEX('Static Data'!$E$3:$X$21,$BW94,15)+0,GB$82&gt;=INDEX('Static Data'!$E$3:$X$21,$BW94,16)+0,GB$83&gt;=INDEX('Static Data'!$E$3:$X$21,$BW94,17)+0,GB$84&gt;=INDEX('Static Data'!$E$3:$X$21,$BW94,18)+0,GB$85&gt;=INDEX('Static Data'!$E$3:$X$21,$BW94,19)+0,GB$86&gt;=INDEX('Static Data'!$E$3:$X$21,$BW94,20)+0)</f>
        <v>0</v>
      </c>
      <c r="GC94" t="b">
        <f ca="1">AND($BV94,GC$67&gt;=INDEX('Static Data'!$E$3:$X$21,$BW94,1)+0,GC$68&gt;=INDEX('Static Data'!$E$3:$X$21,$BW94,2)+0,GC$69&gt;=INDEX('Static Data'!$E$3:$X$21,$BW94,3)+0,GC$70&gt;=INDEX('Static Data'!$E$3:$X$21,$BW94,4)+0,GC$71&gt;=INDEX('Static Data'!$E$3:$X$21,$BW94,5)+0,GC$72&gt;=INDEX('Static Data'!$E$3:$X$21,$BW94,6)+0,GC$73&gt;=INDEX('Static Data'!$E$3:$X$21,$BW94,7)+0,GC$74&gt;=INDEX('Static Data'!$E$3:$X$21,$BW94,8)+0,GC$75&gt;=INDEX('Static Data'!$E$3:$X$21,$BW94,9)+0,GC$76&gt;=INDEX('Static Data'!$E$3:$X$21,$BW94,10)+0,GC$77&gt;=INDEX('Static Data'!$E$3:$X$21,$BW94,11)+0,GC$78&gt;=INDEX('Static Data'!$E$3:$X$21,$BW94,12)+0,GC$79&gt;=INDEX('Static Data'!$E$3:$X$21,$BW94,13)+0,GC$80&gt;=INDEX('Static Data'!$E$3:$X$21,$BW94,14)+0,GC$81&gt;=INDEX('Static Data'!$E$3:$X$21,$BW94,15)+0,GC$82&gt;=INDEX('Static Data'!$E$3:$X$21,$BW94,16)+0,GC$83&gt;=INDEX('Static Data'!$E$3:$X$21,$BW94,17)+0,GC$84&gt;=INDEX('Static Data'!$E$3:$X$21,$BW94,18)+0,GC$85&gt;=INDEX('Static Data'!$E$3:$X$21,$BW94,19)+0,GC$86&gt;=INDEX('Static Data'!$E$3:$X$21,$BW94,20)+0)</f>
        <v>0</v>
      </c>
      <c r="GD94" t="b">
        <f ca="1">AND($BV94,GD$67&gt;=INDEX('Static Data'!$E$3:$X$21,$BW94,1)+0,GD$68&gt;=INDEX('Static Data'!$E$3:$X$21,$BW94,2)+0,GD$69&gt;=INDEX('Static Data'!$E$3:$X$21,$BW94,3)+0,GD$70&gt;=INDEX('Static Data'!$E$3:$X$21,$BW94,4)+0,GD$71&gt;=INDEX('Static Data'!$E$3:$X$21,$BW94,5)+0,GD$72&gt;=INDEX('Static Data'!$E$3:$X$21,$BW94,6)+0,GD$73&gt;=INDEX('Static Data'!$E$3:$X$21,$BW94,7)+0,GD$74&gt;=INDEX('Static Data'!$E$3:$X$21,$BW94,8)+0,GD$75&gt;=INDEX('Static Data'!$E$3:$X$21,$BW94,9)+0,GD$76&gt;=INDEX('Static Data'!$E$3:$X$21,$BW94,10)+0,GD$77&gt;=INDEX('Static Data'!$E$3:$X$21,$BW94,11)+0,GD$78&gt;=INDEX('Static Data'!$E$3:$X$21,$BW94,12)+0,GD$79&gt;=INDEX('Static Data'!$E$3:$X$21,$BW94,13)+0,GD$80&gt;=INDEX('Static Data'!$E$3:$X$21,$BW94,14)+0,GD$81&gt;=INDEX('Static Data'!$E$3:$X$21,$BW94,15)+0,GD$82&gt;=INDEX('Static Data'!$E$3:$X$21,$BW94,16)+0,GD$83&gt;=INDEX('Static Data'!$E$3:$X$21,$BW94,17)+0,GD$84&gt;=INDEX('Static Data'!$E$3:$X$21,$BW94,18)+0,GD$85&gt;=INDEX('Static Data'!$E$3:$X$21,$BW94,19)+0,GD$86&gt;=INDEX('Static Data'!$E$3:$X$21,$BW94,20)+0)</f>
        <v>0</v>
      </c>
      <c r="GE94" t="b">
        <f ca="1">AND($BV94,GE$67&gt;=INDEX('Static Data'!$E$3:$X$21,$BW94,1)+0,GE$68&gt;=INDEX('Static Data'!$E$3:$X$21,$BW94,2)+0,GE$69&gt;=INDEX('Static Data'!$E$3:$X$21,$BW94,3)+0,GE$70&gt;=INDEX('Static Data'!$E$3:$X$21,$BW94,4)+0,GE$71&gt;=INDEX('Static Data'!$E$3:$X$21,$BW94,5)+0,GE$72&gt;=INDEX('Static Data'!$E$3:$X$21,$BW94,6)+0,GE$73&gt;=INDEX('Static Data'!$E$3:$X$21,$BW94,7)+0,GE$74&gt;=INDEX('Static Data'!$E$3:$X$21,$BW94,8)+0,GE$75&gt;=INDEX('Static Data'!$E$3:$X$21,$BW94,9)+0,GE$76&gt;=INDEX('Static Data'!$E$3:$X$21,$BW94,10)+0,GE$77&gt;=INDEX('Static Data'!$E$3:$X$21,$BW94,11)+0,GE$78&gt;=INDEX('Static Data'!$E$3:$X$21,$BW94,12)+0,GE$79&gt;=INDEX('Static Data'!$E$3:$X$21,$BW94,13)+0,GE$80&gt;=INDEX('Static Data'!$E$3:$X$21,$BW94,14)+0,GE$81&gt;=INDEX('Static Data'!$E$3:$X$21,$BW94,15)+0,GE$82&gt;=INDEX('Static Data'!$E$3:$X$21,$BW94,16)+0,GE$83&gt;=INDEX('Static Data'!$E$3:$X$21,$BW94,17)+0,GE$84&gt;=INDEX('Static Data'!$E$3:$X$21,$BW94,18)+0,GE$85&gt;=INDEX('Static Data'!$E$3:$X$21,$BW94,19)+0,GE$86&gt;=INDEX('Static Data'!$E$3:$X$21,$BW94,20)+0)</f>
        <v>0</v>
      </c>
      <c r="GF94" t="b">
        <f ca="1">AND($BV94,GF$67&gt;=INDEX('Static Data'!$E$3:$X$21,$BW94,1)+0,GF$68&gt;=INDEX('Static Data'!$E$3:$X$21,$BW94,2)+0,GF$69&gt;=INDEX('Static Data'!$E$3:$X$21,$BW94,3)+0,GF$70&gt;=INDEX('Static Data'!$E$3:$X$21,$BW94,4)+0,GF$71&gt;=INDEX('Static Data'!$E$3:$X$21,$BW94,5)+0,GF$72&gt;=INDEX('Static Data'!$E$3:$X$21,$BW94,6)+0,GF$73&gt;=INDEX('Static Data'!$E$3:$X$21,$BW94,7)+0,GF$74&gt;=INDEX('Static Data'!$E$3:$X$21,$BW94,8)+0,GF$75&gt;=INDEX('Static Data'!$E$3:$X$21,$BW94,9)+0,GF$76&gt;=INDEX('Static Data'!$E$3:$X$21,$BW94,10)+0,GF$77&gt;=INDEX('Static Data'!$E$3:$X$21,$BW94,11)+0,GF$78&gt;=INDEX('Static Data'!$E$3:$X$21,$BW94,12)+0,GF$79&gt;=INDEX('Static Data'!$E$3:$X$21,$BW94,13)+0,GF$80&gt;=INDEX('Static Data'!$E$3:$X$21,$BW94,14)+0,GF$81&gt;=INDEX('Static Data'!$E$3:$X$21,$BW94,15)+0,GF$82&gt;=INDEX('Static Data'!$E$3:$X$21,$BW94,16)+0,GF$83&gt;=INDEX('Static Data'!$E$3:$X$21,$BW94,17)+0,GF$84&gt;=INDEX('Static Data'!$E$3:$X$21,$BW94,18)+0,GF$85&gt;=INDEX('Static Data'!$E$3:$X$21,$BW94,19)+0,GF$86&gt;=INDEX('Static Data'!$E$3:$X$21,$BW94,20)+0)</f>
        <v>0</v>
      </c>
      <c r="GG94" t="b">
        <f ca="1">AND($BV94,GG$67&gt;=INDEX('Static Data'!$E$3:$X$21,$BW94,1)+0,GG$68&gt;=INDEX('Static Data'!$E$3:$X$21,$BW94,2)+0,GG$69&gt;=INDEX('Static Data'!$E$3:$X$21,$BW94,3)+0,GG$70&gt;=INDEX('Static Data'!$E$3:$X$21,$BW94,4)+0,GG$71&gt;=INDEX('Static Data'!$E$3:$X$21,$BW94,5)+0,GG$72&gt;=INDEX('Static Data'!$E$3:$X$21,$BW94,6)+0,GG$73&gt;=INDEX('Static Data'!$E$3:$X$21,$BW94,7)+0,GG$74&gt;=INDEX('Static Data'!$E$3:$X$21,$BW94,8)+0,GG$75&gt;=INDEX('Static Data'!$E$3:$X$21,$BW94,9)+0,GG$76&gt;=INDEX('Static Data'!$E$3:$X$21,$BW94,10)+0,GG$77&gt;=INDEX('Static Data'!$E$3:$X$21,$BW94,11)+0,GG$78&gt;=INDEX('Static Data'!$E$3:$X$21,$BW94,12)+0,GG$79&gt;=INDEX('Static Data'!$E$3:$X$21,$BW94,13)+0,GG$80&gt;=INDEX('Static Data'!$E$3:$X$21,$BW94,14)+0,GG$81&gt;=INDEX('Static Data'!$E$3:$X$21,$BW94,15)+0,GG$82&gt;=INDEX('Static Data'!$E$3:$X$21,$BW94,16)+0,GG$83&gt;=INDEX('Static Data'!$E$3:$X$21,$BW94,17)+0,GG$84&gt;=INDEX('Static Data'!$E$3:$X$21,$BW94,18)+0,GG$85&gt;=INDEX('Static Data'!$E$3:$X$21,$BW94,19)+0,GG$86&gt;=INDEX('Static Data'!$E$3:$X$21,$BW94,20)+0)</f>
        <v>0</v>
      </c>
      <c r="GH94" t="b">
        <f ca="1">AND($BV94,GH$67&gt;=INDEX('Static Data'!$E$3:$X$21,$BW94,1)+0,GH$68&gt;=INDEX('Static Data'!$E$3:$X$21,$BW94,2)+0,GH$69&gt;=INDEX('Static Data'!$E$3:$X$21,$BW94,3)+0,GH$70&gt;=INDEX('Static Data'!$E$3:$X$21,$BW94,4)+0,GH$71&gt;=INDEX('Static Data'!$E$3:$X$21,$BW94,5)+0,GH$72&gt;=INDEX('Static Data'!$E$3:$X$21,$BW94,6)+0,GH$73&gt;=INDEX('Static Data'!$E$3:$X$21,$BW94,7)+0,GH$74&gt;=INDEX('Static Data'!$E$3:$X$21,$BW94,8)+0,GH$75&gt;=INDEX('Static Data'!$E$3:$X$21,$BW94,9)+0,GH$76&gt;=INDEX('Static Data'!$E$3:$X$21,$BW94,10)+0,GH$77&gt;=INDEX('Static Data'!$E$3:$X$21,$BW94,11)+0,GH$78&gt;=INDEX('Static Data'!$E$3:$X$21,$BW94,12)+0,GH$79&gt;=INDEX('Static Data'!$E$3:$X$21,$BW94,13)+0,GH$80&gt;=INDEX('Static Data'!$E$3:$X$21,$BW94,14)+0,GH$81&gt;=INDEX('Static Data'!$E$3:$X$21,$BW94,15)+0,GH$82&gt;=INDEX('Static Data'!$E$3:$X$21,$BW94,16)+0,GH$83&gt;=INDEX('Static Data'!$E$3:$X$21,$BW94,17)+0,GH$84&gt;=INDEX('Static Data'!$E$3:$X$21,$BW94,18)+0,GH$85&gt;=INDEX('Static Data'!$E$3:$X$21,$BW94,19)+0,GH$86&gt;=INDEX('Static Data'!$E$3:$X$21,$BW94,20)+0)</f>
        <v>0</v>
      </c>
      <c r="GI94" t="b">
        <f ca="1">AND($BV94,GI$67&gt;=INDEX('Static Data'!$E$3:$X$21,$BW94,1)+0,GI$68&gt;=INDEX('Static Data'!$E$3:$X$21,$BW94,2)+0,GI$69&gt;=INDEX('Static Data'!$E$3:$X$21,$BW94,3)+0,GI$70&gt;=INDEX('Static Data'!$E$3:$X$21,$BW94,4)+0,GI$71&gt;=INDEX('Static Data'!$E$3:$X$21,$BW94,5)+0,GI$72&gt;=INDEX('Static Data'!$E$3:$X$21,$BW94,6)+0,GI$73&gt;=INDEX('Static Data'!$E$3:$X$21,$BW94,7)+0,GI$74&gt;=INDEX('Static Data'!$E$3:$X$21,$BW94,8)+0,GI$75&gt;=INDEX('Static Data'!$E$3:$X$21,$BW94,9)+0,GI$76&gt;=INDEX('Static Data'!$E$3:$X$21,$BW94,10)+0,GI$77&gt;=INDEX('Static Data'!$E$3:$X$21,$BW94,11)+0,GI$78&gt;=INDEX('Static Data'!$E$3:$X$21,$BW94,12)+0,GI$79&gt;=INDEX('Static Data'!$E$3:$X$21,$BW94,13)+0,GI$80&gt;=INDEX('Static Data'!$E$3:$X$21,$BW94,14)+0,GI$81&gt;=INDEX('Static Data'!$E$3:$X$21,$BW94,15)+0,GI$82&gt;=INDEX('Static Data'!$E$3:$X$21,$BW94,16)+0,GI$83&gt;=INDEX('Static Data'!$E$3:$X$21,$BW94,17)+0,GI$84&gt;=INDEX('Static Data'!$E$3:$X$21,$BW94,18)+0,GI$85&gt;=INDEX('Static Data'!$E$3:$X$21,$BW94,19)+0,GI$86&gt;=INDEX('Static Data'!$E$3:$X$21,$BW94,20)+0)</f>
        <v>0</v>
      </c>
      <c r="GJ94" t="b">
        <f ca="1">AND($BV94,GJ$67&gt;=INDEX('Static Data'!$E$3:$X$21,$BW94,1)+0,GJ$68&gt;=INDEX('Static Data'!$E$3:$X$21,$BW94,2)+0,GJ$69&gt;=INDEX('Static Data'!$E$3:$X$21,$BW94,3)+0,GJ$70&gt;=INDEX('Static Data'!$E$3:$X$21,$BW94,4)+0,GJ$71&gt;=INDEX('Static Data'!$E$3:$X$21,$BW94,5)+0,GJ$72&gt;=INDEX('Static Data'!$E$3:$X$21,$BW94,6)+0,GJ$73&gt;=INDEX('Static Data'!$E$3:$X$21,$BW94,7)+0,GJ$74&gt;=INDEX('Static Data'!$E$3:$X$21,$BW94,8)+0,GJ$75&gt;=INDEX('Static Data'!$E$3:$X$21,$BW94,9)+0,GJ$76&gt;=INDEX('Static Data'!$E$3:$X$21,$BW94,10)+0,GJ$77&gt;=INDEX('Static Data'!$E$3:$X$21,$BW94,11)+0,GJ$78&gt;=INDEX('Static Data'!$E$3:$X$21,$BW94,12)+0,GJ$79&gt;=INDEX('Static Data'!$E$3:$X$21,$BW94,13)+0,GJ$80&gt;=INDEX('Static Data'!$E$3:$X$21,$BW94,14)+0,GJ$81&gt;=INDEX('Static Data'!$E$3:$X$21,$BW94,15)+0,GJ$82&gt;=INDEX('Static Data'!$E$3:$X$21,$BW94,16)+0,GJ$83&gt;=INDEX('Static Data'!$E$3:$X$21,$BW94,17)+0,GJ$84&gt;=INDEX('Static Data'!$E$3:$X$21,$BW94,18)+0,GJ$85&gt;=INDEX('Static Data'!$E$3:$X$21,$BW94,19)+0,GJ$86&gt;=INDEX('Static Data'!$E$3:$X$21,$BW94,20)+0)</f>
        <v>0</v>
      </c>
      <c r="GK94" t="b">
        <f ca="1">AND($BV94,GK$67&gt;=INDEX('Static Data'!$E$3:$X$21,$BW94,1)+0,GK$68&gt;=INDEX('Static Data'!$E$3:$X$21,$BW94,2)+0,GK$69&gt;=INDEX('Static Data'!$E$3:$X$21,$BW94,3)+0,GK$70&gt;=INDEX('Static Data'!$E$3:$X$21,$BW94,4)+0,GK$71&gt;=INDEX('Static Data'!$E$3:$X$21,$BW94,5)+0,GK$72&gt;=INDEX('Static Data'!$E$3:$X$21,$BW94,6)+0,GK$73&gt;=INDEX('Static Data'!$E$3:$X$21,$BW94,7)+0,GK$74&gt;=INDEX('Static Data'!$E$3:$X$21,$BW94,8)+0,GK$75&gt;=INDEX('Static Data'!$E$3:$X$21,$BW94,9)+0,GK$76&gt;=INDEX('Static Data'!$E$3:$X$21,$BW94,10)+0,GK$77&gt;=INDEX('Static Data'!$E$3:$X$21,$BW94,11)+0,GK$78&gt;=INDEX('Static Data'!$E$3:$X$21,$BW94,12)+0,GK$79&gt;=INDEX('Static Data'!$E$3:$X$21,$BW94,13)+0,GK$80&gt;=INDEX('Static Data'!$E$3:$X$21,$BW94,14)+0,GK$81&gt;=INDEX('Static Data'!$E$3:$X$21,$BW94,15)+0,GK$82&gt;=INDEX('Static Data'!$E$3:$X$21,$BW94,16)+0,GK$83&gt;=INDEX('Static Data'!$E$3:$X$21,$BW94,17)+0,GK$84&gt;=INDEX('Static Data'!$E$3:$X$21,$BW94,18)+0,GK$85&gt;=INDEX('Static Data'!$E$3:$X$21,$BW94,19)+0,GK$86&gt;=INDEX('Static Data'!$E$3:$X$21,$BW94,20)+0)</f>
        <v>0</v>
      </c>
      <c r="GL94" t="b">
        <f ca="1">AND($BV94,GL$67&gt;=INDEX('Static Data'!$E$3:$X$21,$BW94,1)+0,GL$68&gt;=INDEX('Static Data'!$E$3:$X$21,$BW94,2)+0,GL$69&gt;=INDEX('Static Data'!$E$3:$X$21,$BW94,3)+0,GL$70&gt;=INDEX('Static Data'!$E$3:$X$21,$BW94,4)+0,GL$71&gt;=INDEX('Static Data'!$E$3:$X$21,$BW94,5)+0,GL$72&gt;=INDEX('Static Data'!$E$3:$X$21,$BW94,6)+0,GL$73&gt;=INDEX('Static Data'!$E$3:$X$21,$BW94,7)+0,GL$74&gt;=INDEX('Static Data'!$E$3:$X$21,$BW94,8)+0,GL$75&gt;=INDEX('Static Data'!$E$3:$X$21,$BW94,9)+0,GL$76&gt;=INDEX('Static Data'!$E$3:$X$21,$BW94,10)+0,GL$77&gt;=INDEX('Static Data'!$E$3:$X$21,$BW94,11)+0,GL$78&gt;=INDEX('Static Data'!$E$3:$X$21,$BW94,12)+0,GL$79&gt;=INDEX('Static Data'!$E$3:$X$21,$BW94,13)+0,GL$80&gt;=INDEX('Static Data'!$E$3:$X$21,$BW94,14)+0,GL$81&gt;=INDEX('Static Data'!$E$3:$X$21,$BW94,15)+0,GL$82&gt;=INDEX('Static Data'!$E$3:$X$21,$BW94,16)+0,GL$83&gt;=INDEX('Static Data'!$E$3:$X$21,$BW94,17)+0,GL$84&gt;=INDEX('Static Data'!$E$3:$X$21,$BW94,18)+0,GL$85&gt;=INDEX('Static Data'!$E$3:$X$21,$BW94,19)+0,GL$86&gt;=INDEX('Static Data'!$E$3:$X$21,$BW94,20)+0)</f>
        <v>0</v>
      </c>
      <c r="GM94" t="b">
        <f ca="1">AND($BV94,GM$67&gt;=INDEX('Static Data'!$E$3:$X$21,$BW94,1)+0,GM$68&gt;=INDEX('Static Data'!$E$3:$X$21,$BW94,2)+0,GM$69&gt;=INDEX('Static Data'!$E$3:$X$21,$BW94,3)+0,GM$70&gt;=INDEX('Static Data'!$E$3:$X$21,$BW94,4)+0,GM$71&gt;=INDEX('Static Data'!$E$3:$X$21,$BW94,5)+0,GM$72&gt;=INDEX('Static Data'!$E$3:$X$21,$BW94,6)+0,GM$73&gt;=INDEX('Static Data'!$E$3:$X$21,$BW94,7)+0,GM$74&gt;=INDEX('Static Data'!$E$3:$X$21,$BW94,8)+0,GM$75&gt;=INDEX('Static Data'!$E$3:$X$21,$BW94,9)+0,GM$76&gt;=INDEX('Static Data'!$E$3:$X$21,$BW94,10)+0,GM$77&gt;=INDEX('Static Data'!$E$3:$X$21,$BW94,11)+0,GM$78&gt;=INDEX('Static Data'!$E$3:$X$21,$BW94,12)+0,GM$79&gt;=INDEX('Static Data'!$E$3:$X$21,$BW94,13)+0,GM$80&gt;=INDEX('Static Data'!$E$3:$X$21,$BW94,14)+0,GM$81&gt;=INDEX('Static Data'!$E$3:$X$21,$BW94,15)+0,GM$82&gt;=INDEX('Static Data'!$E$3:$X$21,$BW94,16)+0,GM$83&gt;=INDEX('Static Data'!$E$3:$X$21,$BW94,17)+0,GM$84&gt;=INDEX('Static Data'!$E$3:$X$21,$BW94,18)+0,GM$85&gt;=INDEX('Static Data'!$E$3:$X$21,$BW94,19)+0,GM$86&gt;=INDEX('Static Data'!$E$3:$X$21,$BW94,20)+0)</f>
        <v>0</v>
      </c>
      <c r="GN94" t="b">
        <f ca="1">AND($BV94,GN$67&gt;=INDEX('Static Data'!$E$3:$X$21,$BW94,1)+0,GN$68&gt;=INDEX('Static Data'!$E$3:$X$21,$BW94,2)+0,GN$69&gt;=INDEX('Static Data'!$E$3:$X$21,$BW94,3)+0,GN$70&gt;=INDEX('Static Data'!$E$3:$X$21,$BW94,4)+0,GN$71&gt;=INDEX('Static Data'!$E$3:$X$21,$BW94,5)+0,GN$72&gt;=INDEX('Static Data'!$E$3:$X$21,$BW94,6)+0,GN$73&gt;=INDEX('Static Data'!$E$3:$X$21,$BW94,7)+0,GN$74&gt;=INDEX('Static Data'!$E$3:$X$21,$BW94,8)+0,GN$75&gt;=INDEX('Static Data'!$E$3:$X$21,$BW94,9)+0,GN$76&gt;=INDEX('Static Data'!$E$3:$X$21,$BW94,10)+0,GN$77&gt;=INDEX('Static Data'!$E$3:$X$21,$BW94,11)+0,GN$78&gt;=INDEX('Static Data'!$E$3:$X$21,$BW94,12)+0,GN$79&gt;=INDEX('Static Data'!$E$3:$X$21,$BW94,13)+0,GN$80&gt;=INDEX('Static Data'!$E$3:$X$21,$BW94,14)+0,GN$81&gt;=INDEX('Static Data'!$E$3:$X$21,$BW94,15)+0,GN$82&gt;=INDEX('Static Data'!$E$3:$X$21,$BW94,16)+0,GN$83&gt;=INDEX('Static Data'!$E$3:$X$21,$BW94,17)+0,GN$84&gt;=INDEX('Static Data'!$E$3:$X$21,$BW94,18)+0,GN$85&gt;=INDEX('Static Data'!$E$3:$X$21,$BW94,19)+0,GN$86&gt;=INDEX('Static Data'!$E$3:$X$21,$BW94,20)+0)</f>
        <v>0</v>
      </c>
      <c r="GO94" t="b">
        <f ca="1">AND($BV94,GO$67&gt;=INDEX('Static Data'!$E$3:$X$21,$BW94,1)+0,GO$68&gt;=INDEX('Static Data'!$E$3:$X$21,$BW94,2)+0,GO$69&gt;=INDEX('Static Data'!$E$3:$X$21,$BW94,3)+0,GO$70&gt;=INDEX('Static Data'!$E$3:$X$21,$BW94,4)+0,GO$71&gt;=INDEX('Static Data'!$E$3:$X$21,$BW94,5)+0,GO$72&gt;=INDEX('Static Data'!$E$3:$X$21,$BW94,6)+0,GO$73&gt;=INDEX('Static Data'!$E$3:$X$21,$BW94,7)+0,GO$74&gt;=INDEX('Static Data'!$E$3:$X$21,$BW94,8)+0,GO$75&gt;=INDEX('Static Data'!$E$3:$X$21,$BW94,9)+0,GO$76&gt;=INDEX('Static Data'!$E$3:$X$21,$BW94,10)+0,GO$77&gt;=INDEX('Static Data'!$E$3:$X$21,$BW94,11)+0,GO$78&gt;=INDEX('Static Data'!$E$3:$X$21,$BW94,12)+0,GO$79&gt;=INDEX('Static Data'!$E$3:$X$21,$BW94,13)+0,GO$80&gt;=INDEX('Static Data'!$E$3:$X$21,$BW94,14)+0,GO$81&gt;=INDEX('Static Data'!$E$3:$X$21,$BW94,15)+0,GO$82&gt;=INDEX('Static Data'!$E$3:$X$21,$BW94,16)+0,GO$83&gt;=INDEX('Static Data'!$E$3:$X$21,$BW94,17)+0,GO$84&gt;=INDEX('Static Data'!$E$3:$X$21,$BW94,18)+0,GO$85&gt;=INDEX('Static Data'!$E$3:$X$21,$BW94,19)+0,GO$86&gt;=INDEX('Static Data'!$E$3:$X$21,$BW94,20)+0)</f>
        <v>0</v>
      </c>
      <c r="GP94" t="b">
        <f ca="1">AND($BV94,GP$67&gt;=INDEX('Static Data'!$E$3:$X$21,$BW94,1)+0,GP$68&gt;=INDEX('Static Data'!$E$3:$X$21,$BW94,2)+0,GP$69&gt;=INDEX('Static Data'!$E$3:$X$21,$BW94,3)+0,GP$70&gt;=INDEX('Static Data'!$E$3:$X$21,$BW94,4)+0,GP$71&gt;=INDEX('Static Data'!$E$3:$X$21,$BW94,5)+0,GP$72&gt;=INDEX('Static Data'!$E$3:$X$21,$BW94,6)+0,GP$73&gt;=INDEX('Static Data'!$E$3:$X$21,$BW94,7)+0,GP$74&gt;=INDEX('Static Data'!$E$3:$X$21,$BW94,8)+0,GP$75&gt;=INDEX('Static Data'!$E$3:$X$21,$BW94,9)+0,GP$76&gt;=INDEX('Static Data'!$E$3:$X$21,$BW94,10)+0,GP$77&gt;=INDEX('Static Data'!$E$3:$X$21,$BW94,11)+0,GP$78&gt;=INDEX('Static Data'!$E$3:$X$21,$BW94,12)+0,GP$79&gt;=INDEX('Static Data'!$E$3:$X$21,$BW94,13)+0,GP$80&gt;=INDEX('Static Data'!$E$3:$X$21,$BW94,14)+0,GP$81&gt;=INDEX('Static Data'!$E$3:$X$21,$BW94,15)+0,GP$82&gt;=INDEX('Static Data'!$E$3:$X$21,$BW94,16)+0,GP$83&gt;=INDEX('Static Data'!$E$3:$X$21,$BW94,17)+0,GP$84&gt;=INDEX('Static Data'!$E$3:$X$21,$BW94,18)+0,GP$85&gt;=INDEX('Static Data'!$E$3:$X$21,$BW94,19)+0,GP$86&gt;=INDEX('Static Data'!$E$3:$X$21,$BW94,20)+0)</f>
        <v>0</v>
      </c>
      <c r="GQ94" t="b">
        <f ca="1">AND($BV94,GQ$67&gt;=INDEX('Static Data'!$E$3:$X$21,$BW94,1)+0,GQ$68&gt;=INDEX('Static Data'!$E$3:$X$21,$BW94,2)+0,GQ$69&gt;=INDEX('Static Data'!$E$3:$X$21,$BW94,3)+0,GQ$70&gt;=INDEX('Static Data'!$E$3:$X$21,$BW94,4)+0,GQ$71&gt;=INDEX('Static Data'!$E$3:$X$21,$BW94,5)+0,GQ$72&gt;=INDEX('Static Data'!$E$3:$X$21,$BW94,6)+0,GQ$73&gt;=INDEX('Static Data'!$E$3:$X$21,$BW94,7)+0,GQ$74&gt;=INDEX('Static Data'!$E$3:$X$21,$BW94,8)+0,GQ$75&gt;=INDEX('Static Data'!$E$3:$X$21,$BW94,9)+0,GQ$76&gt;=INDEX('Static Data'!$E$3:$X$21,$BW94,10)+0,GQ$77&gt;=INDEX('Static Data'!$E$3:$X$21,$BW94,11)+0,GQ$78&gt;=INDEX('Static Data'!$E$3:$X$21,$BW94,12)+0,GQ$79&gt;=INDEX('Static Data'!$E$3:$X$21,$BW94,13)+0,GQ$80&gt;=INDEX('Static Data'!$E$3:$X$21,$BW94,14)+0,GQ$81&gt;=INDEX('Static Data'!$E$3:$X$21,$BW94,15)+0,GQ$82&gt;=INDEX('Static Data'!$E$3:$X$21,$BW94,16)+0,GQ$83&gt;=INDEX('Static Data'!$E$3:$X$21,$BW94,17)+0,GQ$84&gt;=INDEX('Static Data'!$E$3:$X$21,$BW94,18)+0,GQ$85&gt;=INDEX('Static Data'!$E$3:$X$21,$BW94,19)+0,GQ$86&gt;=INDEX('Static Data'!$E$3:$X$21,$BW94,20)+0)</f>
        <v>0</v>
      </c>
      <c r="GR94" t="b">
        <f ca="1">AND($BV94,GR$67&gt;=INDEX('Static Data'!$E$3:$X$21,$BW94,1)+0,GR$68&gt;=INDEX('Static Data'!$E$3:$X$21,$BW94,2)+0,GR$69&gt;=INDEX('Static Data'!$E$3:$X$21,$BW94,3)+0,GR$70&gt;=INDEX('Static Data'!$E$3:$X$21,$BW94,4)+0,GR$71&gt;=INDEX('Static Data'!$E$3:$X$21,$BW94,5)+0,GR$72&gt;=INDEX('Static Data'!$E$3:$X$21,$BW94,6)+0,GR$73&gt;=INDEX('Static Data'!$E$3:$X$21,$BW94,7)+0,GR$74&gt;=INDEX('Static Data'!$E$3:$X$21,$BW94,8)+0,GR$75&gt;=INDEX('Static Data'!$E$3:$X$21,$BW94,9)+0,GR$76&gt;=INDEX('Static Data'!$E$3:$X$21,$BW94,10)+0,GR$77&gt;=INDEX('Static Data'!$E$3:$X$21,$BW94,11)+0,GR$78&gt;=INDEX('Static Data'!$E$3:$X$21,$BW94,12)+0,GR$79&gt;=INDEX('Static Data'!$E$3:$X$21,$BW94,13)+0,GR$80&gt;=INDEX('Static Data'!$E$3:$X$21,$BW94,14)+0,GR$81&gt;=INDEX('Static Data'!$E$3:$X$21,$BW94,15)+0,GR$82&gt;=INDEX('Static Data'!$E$3:$X$21,$BW94,16)+0,GR$83&gt;=INDEX('Static Data'!$E$3:$X$21,$BW94,17)+0,GR$84&gt;=INDEX('Static Data'!$E$3:$X$21,$BW94,18)+0,GR$85&gt;=INDEX('Static Data'!$E$3:$X$21,$BW94,19)+0,GR$86&gt;=INDEX('Static Data'!$E$3:$X$21,$BW94,20)+0)</f>
        <v>0</v>
      </c>
      <c r="GS94" t="b">
        <f ca="1">AND($BV94,GS$67&gt;=INDEX('Static Data'!$E$3:$X$21,$BW94,1)+0,GS$68&gt;=INDEX('Static Data'!$E$3:$X$21,$BW94,2)+0,GS$69&gt;=INDEX('Static Data'!$E$3:$X$21,$BW94,3)+0,GS$70&gt;=INDEX('Static Data'!$E$3:$X$21,$BW94,4)+0,GS$71&gt;=INDEX('Static Data'!$E$3:$X$21,$BW94,5)+0,GS$72&gt;=INDEX('Static Data'!$E$3:$X$21,$BW94,6)+0,GS$73&gt;=INDEX('Static Data'!$E$3:$X$21,$BW94,7)+0,GS$74&gt;=INDEX('Static Data'!$E$3:$X$21,$BW94,8)+0,GS$75&gt;=INDEX('Static Data'!$E$3:$X$21,$BW94,9)+0,GS$76&gt;=INDEX('Static Data'!$E$3:$X$21,$BW94,10)+0,GS$77&gt;=INDEX('Static Data'!$E$3:$X$21,$BW94,11)+0,GS$78&gt;=INDEX('Static Data'!$E$3:$X$21,$BW94,12)+0,GS$79&gt;=INDEX('Static Data'!$E$3:$X$21,$BW94,13)+0,GS$80&gt;=INDEX('Static Data'!$E$3:$X$21,$BW94,14)+0,GS$81&gt;=INDEX('Static Data'!$E$3:$X$21,$BW94,15)+0,GS$82&gt;=INDEX('Static Data'!$E$3:$X$21,$BW94,16)+0,GS$83&gt;=INDEX('Static Data'!$E$3:$X$21,$BW94,17)+0,GS$84&gt;=INDEX('Static Data'!$E$3:$X$21,$BW94,18)+0,GS$85&gt;=INDEX('Static Data'!$E$3:$X$21,$BW94,19)+0,GS$86&gt;=INDEX('Static Data'!$E$3:$X$21,$BW94,20)+0)</f>
        <v>0</v>
      </c>
      <c r="GT94" t="b">
        <f ca="1">AND($BV94,GT$67&gt;=INDEX('Static Data'!$E$3:$X$21,$BW94,1)+0,GT$68&gt;=INDEX('Static Data'!$E$3:$X$21,$BW94,2)+0,GT$69&gt;=INDEX('Static Data'!$E$3:$X$21,$BW94,3)+0,GT$70&gt;=INDEX('Static Data'!$E$3:$X$21,$BW94,4)+0,GT$71&gt;=INDEX('Static Data'!$E$3:$X$21,$BW94,5)+0,GT$72&gt;=INDEX('Static Data'!$E$3:$X$21,$BW94,6)+0,GT$73&gt;=INDEX('Static Data'!$E$3:$X$21,$BW94,7)+0,GT$74&gt;=INDEX('Static Data'!$E$3:$X$21,$BW94,8)+0,GT$75&gt;=INDEX('Static Data'!$E$3:$X$21,$BW94,9)+0,GT$76&gt;=INDEX('Static Data'!$E$3:$X$21,$BW94,10)+0,GT$77&gt;=INDEX('Static Data'!$E$3:$X$21,$BW94,11)+0,GT$78&gt;=INDEX('Static Data'!$E$3:$X$21,$BW94,12)+0,GT$79&gt;=INDEX('Static Data'!$E$3:$X$21,$BW94,13)+0,GT$80&gt;=INDEX('Static Data'!$E$3:$X$21,$BW94,14)+0,GT$81&gt;=INDEX('Static Data'!$E$3:$X$21,$BW94,15)+0,GT$82&gt;=INDEX('Static Data'!$E$3:$X$21,$BW94,16)+0,GT$83&gt;=INDEX('Static Data'!$E$3:$X$21,$BW94,17)+0,GT$84&gt;=INDEX('Static Data'!$E$3:$X$21,$BW94,18)+0,GT$85&gt;=INDEX('Static Data'!$E$3:$X$21,$BW94,19)+0,GT$86&gt;=INDEX('Static Data'!$E$3:$X$21,$BW94,20)+0)</f>
        <v>0</v>
      </c>
      <c r="GU94" t="b">
        <f ca="1">AND($BV94,GU$67&gt;=INDEX('Static Data'!$E$3:$X$21,$BW94,1)+0,GU$68&gt;=INDEX('Static Data'!$E$3:$X$21,$BW94,2)+0,GU$69&gt;=INDEX('Static Data'!$E$3:$X$21,$BW94,3)+0,GU$70&gt;=INDEX('Static Data'!$E$3:$X$21,$BW94,4)+0,GU$71&gt;=INDEX('Static Data'!$E$3:$X$21,$BW94,5)+0,GU$72&gt;=INDEX('Static Data'!$E$3:$X$21,$BW94,6)+0,GU$73&gt;=INDEX('Static Data'!$E$3:$X$21,$BW94,7)+0,GU$74&gt;=INDEX('Static Data'!$E$3:$X$21,$BW94,8)+0,GU$75&gt;=INDEX('Static Data'!$E$3:$X$21,$BW94,9)+0,GU$76&gt;=INDEX('Static Data'!$E$3:$X$21,$BW94,10)+0,GU$77&gt;=INDEX('Static Data'!$E$3:$X$21,$BW94,11)+0,GU$78&gt;=INDEX('Static Data'!$E$3:$X$21,$BW94,12)+0,GU$79&gt;=INDEX('Static Data'!$E$3:$X$21,$BW94,13)+0,GU$80&gt;=INDEX('Static Data'!$E$3:$X$21,$BW94,14)+0,GU$81&gt;=INDEX('Static Data'!$E$3:$X$21,$BW94,15)+0,GU$82&gt;=INDEX('Static Data'!$E$3:$X$21,$BW94,16)+0,GU$83&gt;=INDEX('Static Data'!$E$3:$X$21,$BW94,17)+0,GU$84&gt;=INDEX('Static Data'!$E$3:$X$21,$BW94,18)+0,GU$85&gt;=INDEX('Static Data'!$E$3:$X$21,$BW94,19)+0,GU$86&gt;=INDEX('Static Data'!$E$3:$X$21,$BW94,20)+0)</f>
        <v>0</v>
      </c>
    </row>
    <row r="95" spans="9:203">
      <c r="I95" s="11"/>
      <c r="M95" s="1">
        <f>M94+1</f>
        <v>58</v>
      </c>
      <c r="N95" s="1" t="str">
        <f t="shared" si="205"/>
        <v>0068FE</v>
      </c>
      <c r="R95" s="90" t="str">
        <f t="shared" si="36"/>
        <v>FE6800</v>
      </c>
      <c r="T95" s="60">
        <f t="shared" si="209"/>
        <v>88</v>
      </c>
      <c r="U95" s="123">
        <f t="shared" si="208"/>
        <v>824.71317372892372</v>
      </c>
      <c r="V95" s="62">
        <f t="shared" si="206"/>
        <v>50275</v>
      </c>
      <c r="W95" s="59">
        <f t="shared" si="207"/>
        <v>88</v>
      </c>
      <c r="BV95" t="b">
        <f>TRUE()</f>
        <v>1</v>
      </c>
      <c r="BW95">
        <f t="shared" si="211"/>
        <v>7</v>
      </c>
      <c r="BX95" t="b">
        <f ca="1">AND($BV95,BX$67&gt;=INDEX('Static Data'!$E$3:$X$21,$BW95,1)+0,BX$68&gt;=INDEX('Static Data'!$E$3:$X$21,$BW95,2)+0,BX$69&gt;=INDEX('Static Data'!$E$3:$X$21,$BW95,3)+0,BX$70&gt;=INDEX('Static Data'!$E$3:$X$21,$BW95,4)+0,BX$71&gt;=INDEX('Static Data'!$E$3:$X$21,$BW95,5)+0,BX$72&gt;=INDEX('Static Data'!$E$3:$X$21,$BW95,6)+0,BX$73&gt;=INDEX('Static Data'!$E$3:$X$21,$BW95,7)+0,BX$74&gt;=INDEX('Static Data'!$E$3:$X$21,$BW95,8)+0,BX$75&gt;=INDEX('Static Data'!$E$3:$X$21,$BW95,9)+0,BX$76&gt;=INDEX('Static Data'!$E$3:$X$21,$BW95,10)+0,BX$77&gt;=INDEX('Static Data'!$E$3:$X$21,$BW95,11)+0,BX$78&gt;=INDEX('Static Data'!$E$3:$X$21,$BW95,12)+0,BX$79&gt;=INDEX('Static Data'!$E$3:$X$21,$BW95,13)+0,BX$80&gt;=INDEX('Static Data'!$E$3:$X$21,$BW95,14)+0,BX$81&gt;=INDEX('Static Data'!$E$3:$X$21,$BW95,15)+0,BX$82&gt;=INDEX('Static Data'!$E$3:$X$21,$BW95,16)+0,BX$83&gt;=INDEX('Static Data'!$E$3:$X$21,$BW95,17)+0,BX$84&gt;=INDEX('Static Data'!$E$3:$X$21,$BW95,18)+0,BX$85&gt;=INDEX('Static Data'!$E$3:$X$21,$BW95,19)+0,BX$86&gt;=INDEX('Static Data'!$E$3:$X$21,$BW95,20)+0)</f>
        <v>0</v>
      </c>
      <c r="BY95" t="b">
        <f ca="1">AND($BV95,BY$67&gt;=INDEX('Static Data'!$E$3:$X$21,$BW95,1)+0,BY$68&gt;=INDEX('Static Data'!$E$3:$X$21,$BW95,2)+0,BY$69&gt;=INDEX('Static Data'!$E$3:$X$21,$BW95,3)+0,BY$70&gt;=INDEX('Static Data'!$E$3:$X$21,$BW95,4)+0,BY$71&gt;=INDEX('Static Data'!$E$3:$X$21,$BW95,5)+0,BY$72&gt;=INDEX('Static Data'!$E$3:$X$21,$BW95,6)+0,BY$73&gt;=INDEX('Static Data'!$E$3:$X$21,$BW95,7)+0,BY$74&gt;=INDEX('Static Data'!$E$3:$X$21,$BW95,8)+0,BY$75&gt;=INDEX('Static Data'!$E$3:$X$21,$BW95,9)+0,BY$76&gt;=INDEX('Static Data'!$E$3:$X$21,$BW95,10)+0,BY$77&gt;=INDEX('Static Data'!$E$3:$X$21,$BW95,11)+0,BY$78&gt;=INDEX('Static Data'!$E$3:$X$21,$BW95,12)+0,BY$79&gt;=INDEX('Static Data'!$E$3:$X$21,$BW95,13)+0,BY$80&gt;=INDEX('Static Data'!$E$3:$X$21,$BW95,14)+0,BY$81&gt;=INDEX('Static Data'!$E$3:$X$21,$BW95,15)+0,BY$82&gt;=INDEX('Static Data'!$E$3:$X$21,$BW95,16)+0,BY$83&gt;=INDEX('Static Data'!$E$3:$X$21,$BW95,17)+0,BY$84&gt;=INDEX('Static Data'!$E$3:$X$21,$BW95,18)+0,BY$85&gt;=INDEX('Static Data'!$E$3:$X$21,$BW95,19)+0,BY$86&gt;=INDEX('Static Data'!$E$3:$X$21,$BW95,20)+0)</f>
        <v>0</v>
      </c>
      <c r="BZ95" t="b">
        <f ca="1">AND($BV95,BZ$67&gt;=INDEX('Static Data'!$E$3:$X$21,$BW95,1)+0,BZ$68&gt;=INDEX('Static Data'!$E$3:$X$21,$BW95,2)+0,BZ$69&gt;=INDEX('Static Data'!$E$3:$X$21,$BW95,3)+0,BZ$70&gt;=INDEX('Static Data'!$E$3:$X$21,$BW95,4)+0,BZ$71&gt;=INDEX('Static Data'!$E$3:$X$21,$BW95,5)+0,BZ$72&gt;=INDEX('Static Data'!$E$3:$X$21,$BW95,6)+0,BZ$73&gt;=INDEX('Static Data'!$E$3:$X$21,$BW95,7)+0,BZ$74&gt;=INDEX('Static Data'!$E$3:$X$21,$BW95,8)+0,BZ$75&gt;=INDEX('Static Data'!$E$3:$X$21,$BW95,9)+0,BZ$76&gt;=INDEX('Static Data'!$E$3:$X$21,$BW95,10)+0,BZ$77&gt;=INDEX('Static Data'!$E$3:$X$21,$BW95,11)+0,BZ$78&gt;=INDEX('Static Data'!$E$3:$X$21,$BW95,12)+0,BZ$79&gt;=INDEX('Static Data'!$E$3:$X$21,$BW95,13)+0,BZ$80&gt;=INDEX('Static Data'!$E$3:$X$21,$BW95,14)+0,BZ$81&gt;=INDEX('Static Data'!$E$3:$X$21,$BW95,15)+0,BZ$82&gt;=INDEX('Static Data'!$E$3:$X$21,$BW95,16)+0,BZ$83&gt;=INDEX('Static Data'!$E$3:$X$21,$BW95,17)+0,BZ$84&gt;=INDEX('Static Data'!$E$3:$X$21,$BW95,18)+0,BZ$85&gt;=INDEX('Static Data'!$E$3:$X$21,$BW95,19)+0,BZ$86&gt;=INDEX('Static Data'!$E$3:$X$21,$BW95,20)+0)</f>
        <v>0</v>
      </c>
      <c r="CA95" t="b">
        <f ca="1">AND($BV95,CA$67&gt;=INDEX('Static Data'!$E$3:$X$21,$BW95,1)+0,CA$68&gt;=INDEX('Static Data'!$E$3:$X$21,$BW95,2)+0,CA$69&gt;=INDEX('Static Data'!$E$3:$X$21,$BW95,3)+0,CA$70&gt;=INDEX('Static Data'!$E$3:$X$21,$BW95,4)+0,CA$71&gt;=INDEX('Static Data'!$E$3:$X$21,$BW95,5)+0,CA$72&gt;=INDEX('Static Data'!$E$3:$X$21,$BW95,6)+0,CA$73&gt;=INDEX('Static Data'!$E$3:$X$21,$BW95,7)+0,CA$74&gt;=INDEX('Static Data'!$E$3:$X$21,$BW95,8)+0,CA$75&gt;=INDEX('Static Data'!$E$3:$X$21,$BW95,9)+0,CA$76&gt;=INDEX('Static Data'!$E$3:$X$21,$BW95,10)+0,CA$77&gt;=INDEX('Static Data'!$E$3:$X$21,$BW95,11)+0,CA$78&gt;=INDEX('Static Data'!$E$3:$X$21,$BW95,12)+0,CA$79&gt;=INDEX('Static Data'!$E$3:$X$21,$BW95,13)+0,CA$80&gt;=INDEX('Static Data'!$E$3:$X$21,$BW95,14)+0,CA$81&gt;=INDEX('Static Data'!$E$3:$X$21,$BW95,15)+0,CA$82&gt;=INDEX('Static Data'!$E$3:$X$21,$BW95,16)+0,CA$83&gt;=INDEX('Static Data'!$E$3:$X$21,$BW95,17)+0,CA$84&gt;=INDEX('Static Data'!$E$3:$X$21,$BW95,18)+0,CA$85&gt;=INDEX('Static Data'!$E$3:$X$21,$BW95,19)+0,CA$86&gt;=INDEX('Static Data'!$E$3:$X$21,$BW95,20)+0)</f>
        <v>0</v>
      </c>
      <c r="CB95" t="b">
        <f ca="1">AND($BV95,CB$67&gt;=INDEX('Static Data'!$E$3:$X$21,$BW95,1)+0,CB$68&gt;=INDEX('Static Data'!$E$3:$X$21,$BW95,2)+0,CB$69&gt;=INDEX('Static Data'!$E$3:$X$21,$BW95,3)+0,CB$70&gt;=INDEX('Static Data'!$E$3:$X$21,$BW95,4)+0,CB$71&gt;=INDEX('Static Data'!$E$3:$X$21,$BW95,5)+0,CB$72&gt;=INDEX('Static Data'!$E$3:$X$21,$BW95,6)+0,CB$73&gt;=INDEX('Static Data'!$E$3:$X$21,$BW95,7)+0,CB$74&gt;=INDEX('Static Data'!$E$3:$X$21,$BW95,8)+0,CB$75&gt;=INDEX('Static Data'!$E$3:$X$21,$BW95,9)+0,CB$76&gt;=INDEX('Static Data'!$E$3:$X$21,$BW95,10)+0,CB$77&gt;=INDEX('Static Data'!$E$3:$X$21,$BW95,11)+0,CB$78&gt;=INDEX('Static Data'!$E$3:$X$21,$BW95,12)+0,CB$79&gt;=INDEX('Static Data'!$E$3:$X$21,$BW95,13)+0,CB$80&gt;=INDEX('Static Data'!$E$3:$X$21,$BW95,14)+0,CB$81&gt;=INDEX('Static Data'!$E$3:$X$21,$BW95,15)+0,CB$82&gt;=INDEX('Static Data'!$E$3:$X$21,$BW95,16)+0,CB$83&gt;=INDEX('Static Data'!$E$3:$X$21,$BW95,17)+0,CB$84&gt;=INDEX('Static Data'!$E$3:$X$21,$BW95,18)+0,CB$85&gt;=INDEX('Static Data'!$E$3:$X$21,$BW95,19)+0,CB$86&gt;=INDEX('Static Data'!$E$3:$X$21,$BW95,20)+0)</f>
        <v>0</v>
      </c>
      <c r="CC95" t="b">
        <f ca="1">AND($BV95,CC$67&gt;=INDEX('Static Data'!$E$3:$X$21,$BW95,1)+0,CC$68&gt;=INDEX('Static Data'!$E$3:$X$21,$BW95,2)+0,CC$69&gt;=INDEX('Static Data'!$E$3:$X$21,$BW95,3)+0,CC$70&gt;=INDEX('Static Data'!$E$3:$X$21,$BW95,4)+0,CC$71&gt;=INDEX('Static Data'!$E$3:$X$21,$BW95,5)+0,CC$72&gt;=INDEX('Static Data'!$E$3:$X$21,$BW95,6)+0,CC$73&gt;=INDEX('Static Data'!$E$3:$X$21,$BW95,7)+0,CC$74&gt;=INDEX('Static Data'!$E$3:$X$21,$BW95,8)+0,CC$75&gt;=INDEX('Static Data'!$E$3:$X$21,$BW95,9)+0,CC$76&gt;=INDEX('Static Data'!$E$3:$X$21,$BW95,10)+0,CC$77&gt;=INDEX('Static Data'!$E$3:$X$21,$BW95,11)+0,CC$78&gt;=INDEX('Static Data'!$E$3:$X$21,$BW95,12)+0,CC$79&gt;=INDEX('Static Data'!$E$3:$X$21,$BW95,13)+0,CC$80&gt;=INDEX('Static Data'!$E$3:$X$21,$BW95,14)+0,CC$81&gt;=INDEX('Static Data'!$E$3:$X$21,$BW95,15)+0,CC$82&gt;=INDEX('Static Data'!$E$3:$X$21,$BW95,16)+0,CC$83&gt;=INDEX('Static Data'!$E$3:$X$21,$BW95,17)+0,CC$84&gt;=INDEX('Static Data'!$E$3:$X$21,$BW95,18)+0,CC$85&gt;=INDEX('Static Data'!$E$3:$X$21,$BW95,19)+0,CC$86&gt;=INDEX('Static Data'!$E$3:$X$21,$BW95,20)+0)</f>
        <v>0</v>
      </c>
      <c r="CD95" t="b">
        <f ca="1">AND($BV95,CD$67&gt;=INDEX('Static Data'!$E$3:$X$21,$BW95,1)+0,CD$68&gt;=INDEX('Static Data'!$E$3:$X$21,$BW95,2)+0,CD$69&gt;=INDEX('Static Data'!$E$3:$X$21,$BW95,3)+0,CD$70&gt;=INDEX('Static Data'!$E$3:$X$21,$BW95,4)+0,CD$71&gt;=INDEX('Static Data'!$E$3:$X$21,$BW95,5)+0,CD$72&gt;=INDEX('Static Data'!$E$3:$X$21,$BW95,6)+0,CD$73&gt;=INDEX('Static Data'!$E$3:$X$21,$BW95,7)+0,CD$74&gt;=INDEX('Static Data'!$E$3:$X$21,$BW95,8)+0,CD$75&gt;=INDEX('Static Data'!$E$3:$X$21,$BW95,9)+0,CD$76&gt;=INDEX('Static Data'!$E$3:$X$21,$BW95,10)+0,CD$77&gt;=INDEX('Static Data'!$E$3:$X$21,$BW95,11)+0,CD$78&gt;=INDEX('Static Data'!$E$3:$X$21,$BW95,12)+0,CD$79&gt;=INDEX('Static Data'!$E$3:$X$21,$BW95,13)+0,CD$80&gt;=INDEX('Static Data'!$E$3:$X$21,$BW95,14)+0,CD$81&gt;=INDEX('Static Data'!$E$3:$X$21,$BW95,15)+0,CD$82&gt;=INDEX('Static Data'!$E$3:$X$21,$BW95,16)+0,CD$83&gt;=INDEX('Static Data'!$E$3:$X$21,$BW95,17)+0,CD$84&gt;=INDEX('Static Data'!$E$3:$X$21,$BW95,18)+0,CD$85&gt;=INDEX('Static Data'!$E$3:$X$21,$BW95,19)+0,CD$86&gt;=INDEX('Static Data'!$E$3:$X$21,$BW95,20)+0)</f>
        <v>0</v>
      </c>
      <c r="CE95" t="b">
        <f ca="1">AND($BV95,CE$67&gt;=INDEX('Static Data'!$E$3:$X$21,$BW95,1)+0,CE$68&gt;=INDEX('Static Data'!$E$3:$X$21,$BW95,2)+0,CE$69&gt;=INDEX('Static Data'!$E$3:$X$21,$BW95,3)+0,CE$70&gt;=INDEX('Static Data'!$E$3:$X$21,$BW95,4)+0,CE$71&gt;=INDEX('Static Data'!$E$3:$X$21,$BW95,5)+0,CE$72&gt;=INDEX('Static Data'!$E$3:$X$21,$BW95,6)+0,CE$73&gt;=INDEX('Static Data'!$E$3:$X$21,$BW95,7)+0,CE$74&gt;=INDEX('Static Data'!$E$3:$X$21,$BW95,8)+0,CE$75&gt;=INDEX('Static Data'!$E$3:$X$21,$BW95,9)+0,CE$76&gt;=INDEX('Static Data'!$E$3:$X$21,$BW95,10)+0,CE$77&gt;=INDEX('Static Data'!$E$3:$X$21,$BW95,11)+0,CE$78&gt;=INDEX('Static Data'!$E$3:$X$21,$BW95,12)+0,CE$79&gt;=INDEX('Static Data'!$E$3:$X$21,$BW95,13)+0,CE$80&gt;=INDEX('Static Data'!$E$3:$X$21,$BW95,14)+0,CE$81&gt;=INDEX('Static Data'!$E$3:$X$21,$BW95,15)+0,CE$82&gt;=INDEX('Static Data'!$E$3:$X$21,$BW95,16)+0,CE$83&gt;=INDEX('Static Data'!$E$3:$X$21,$BW95,17)+0,CE$84&gt;=INDEX('Static Data'!$E$3:$X$21,$BW95,18)+0,CE$85&gt;=INDEX('Static Data'!$E$3:$X$21,$BW95,19)+0,CE$86&gt;=INDEX('Static Data'!$E$3:$X$21,$BW95,20)+0)</f>
        <v>0</v>
      </c>
      <c r="CF95" t="b">
        <f ca="1">AND($BV95,CF$67&gt;=INDEX('Static Data'!$E$3:$X$21,$BW95,1)+0,CF$68&gt;=INDEX('Static Data'!$E$3:$X$21,$BW95,2)+0,CF$69&gt;=INDEX('Static Data'!$E$3:$X$21,$BW95,3)+0,CF$70&gt;=INDEX('Static Data'!$E$3:$X$21,$BW95,4)+0,CF$71&gt;=INDEX('Static Data'!$E$3:$X$21,$BW95,5)+0,CF$72&gt;=INDEX('Static Data'!$E$3:$X$21,$BW95,6)+0,CF$73&gt;=INDEX('Static Data'!$E$3:$X$21,$BW95,7)+0,CF$74&gt;=INDEX('Static Data'!$E$3:$X$21,$BW95,8)+0,CF$75&gt;=INDEX('Static Data'!$E$3:$X$21,$BW95,9)+0,CF$76&gt;=INDEX('Static Data'!$E$3:$X$21,$BW95,10)+0,CF$77&gt;=INDEX('Static Data'!$E$3:$X$21,$BW95,11)+0,CF$78&gt;=INDEX('Static Data'!$E$3:$X$21,$BW95,12)+0,CF$79&gt;=INDEX('Static Data'!$E$3:$X$21,$BW95,13)+0,CF$80&gt;=INDEX('Static Data'!$E$3:$X$21,$BW95,14)+0,CF$81&gt;=INDEX('Static Data'!$E$3:$X$21,$BW95,15)+0,CF$82&gt;=INDEX('Static Data'!$E$3:$X$21,$BW95,16)+0,CF$83&gt;=INDEX('Static Data'!$E$3:$X$21,$BW95,17)+0,CF$84&gt;=INDEX('Static Data'!$E$3:$X$21,$BW95,18)+0,CF$85&gt;=INDEX('Static Data'!$E$3:$X$21,$BW95,19)+0,CF$86&gt;=INDEX('Static Data'!$E$3:$X$21,$BW95,20)+0)</f>
        <v>0</v>
      </c>
      <c r="CG95" t="b">
        <f ca="1">AND($BV95,CG$67&gt;=INDEX('Static Data'!$E$3:$X$21,$BW95,1)+0,CG$68&gt;=INDEX('Static Data'!$E$3:$X$21,$BW95,2)+0,CG$69&gt;=INDEX('Static Data'!$E$3:$X$21,$BW95,3)+0,CG$70&gt;=INDEX('Static Data'!$E$3:$X$21,$BW95,4)+0,CG$71&gt;=INDEX('Static Data'!$E$3:$X$21,$BW95,5)+0,CG$72&gt;=INDEX('Static Data'!$E$3:$X$21,$BW95,6)+0,CG$73&gt;=INDEX('Static Data'!$E$3:$X$21,$BW95,7)+0,CG$74&gt;=INDEX('Static Data'!$E$3:$X$21,$BW95,8)+0,CG$75&gt;=INDEX('Static Data'!$E$3:$X$21,$BW95,9)+0,CG$76&gt;=INDEX('Static Data'!$E$3:$X$21,$BW95,10)+0,CG$77&gt;=INDEX('Static Data'!$E$3:$X$21,$BW95,11)+0,CG$78&gt;=INDEX('Static Data'!$E$3:$X$21,$BW95,12)+0,CG$79&gt;=INDEX('Static Data'!$E$3:$X$21,$BW95,13)+0,CG$80&gt;=INDEX('Static Data'!$E$3:$X$21,$BW95,14)+0,CG$81&gt;=INDEX('Static Data'!$E$3:$X$21,$BW95,15)+0,CG$82&gt;=INDEX('Static Data'!$E$3:$X$21,$BW95,16)+0,CG$83&gt;=INDEX('Static Data'!$E$3:$X$21,$BW95,17)+0,CG$84&gt;=INDEX('Static Data'!$E$3:$X$21,$BW95,18)+0,CG$85&gt;=INDEX('Static Data'!$E$3:$X$21,$BW95,19)+0,CG$86&gt;=INDEX('Static Data'!$E$3:$X$21,$BW95,20)+0)</f>
        <v>0</v>
      </c>
      <c r="CH95" t="b">
        <f ca="1">AND($BV95,CH$67&gt;=INDEX('Static Data'!$E$3:$X$21,$BW95,1)+0,CH$68&gt;=INDEX('Static Data'!$E$3:$X$21,$BW95,2)+0,CH$69&gt;=INDEX('Static Data'!$E$3:$X$21,$BW95,3)+0,CH$70&gt;=INDEX('Static Data'!$E$3:$X$21,$BW95,4)+0,CH$71&gt;=INDEX('Static Data'!$E$3:$X$21,$BW95,5)+0,CH$72&gt;=INDEX('Static Data'!$E$3:$X$21,$BW95,6)+0,CH$73&gt;=INDEX('Static Data'!$E$3:$X$21,$BW95,7)+0,CH$74&gt;=INDEX('Static Data'!$E$3:$X$21,$BW95,8)+0,CH$75&gt;=INDEX('Static Data'!$E$3:$X$21,$BW95,9)+0,CH$76&gt;=INDEX('Static Data'!$E$3:$X$21,$BW95,10)+0,CH$77&gt;=INDEX('Static Data'!$E$3:$X$21,$BW95,11)+0,CH$78&gt;=INDEX('Static Data'!$E$3:$X$21,$BW95,12)+0,CH$79&gt;=INDEX('Static Data'!$E$3:$X$21,$BW95,13)+0,CH$80&gt;=INDEX('Static Data'!$E$3:$X$21,$BW95,14)+0,CH$81&gt;=INDEX('Static Data'!$E$3:$X$21,$BW95,15)+0,CH$82&gt;=INDEX('Static Data'!$E$3:$X$21,$BW95,16)+0,CH$83&gt;=INDEX('Static Data'!$E$3:$X$21,$BW95,17)+0,CH$84&gt;=INDEX('Static Data'!$E$3:$X$21,$BW95,18)+0,CH$85&gt;=INDEX('Static Data'!$E$3:$X$21,$BW95,19)+0,CH$86&gt;=INDEX('Static Data'!$E$3:$X$21,$BW95,20)+0)</f>
        <v>0</v>
      </c>
      <c r="CI95" t="b">
        <f ca="1">AND($BV95,CI$67&gt;=INDEX('Static Data'!$E$3:$X$21,$BW95,1)+0,CI$68&gt;=INDEX('Static Data'!$E$3:$X$21,$BW95,2)+0,CI$69&gt;=INDEX('Static Data'!$E$3:$X$21,$BW95,3)+0,CI$70&gt;=INDEX('Static Data'!$E$3:$X$21,$BW95,4)+0,CI$71&gt;=INDEX('Static Data'!$E$3:$X$21,$BW95,5)+0,CI$72&gt;=INDEX('Static Data'!$E$3:$X$21,$BW95,6)+0,CI$73&gt;=INDEX('Static Data'!$E$3:$X$21,$BW95,7)+0,CI$74&gt;=INDEX('Static Data'!$E$3:$X$21,$BW95,8)+0,CI$75&gt;=INDEX('Static Data'!$E$3:$X$21,$BW95,9)+0,CI$76&gt;=INDEX('Static Data'!$E$3:$X$21,$BW95,10)+0,CI$77&gt;=INDEX('Static Data'!$E$3:$X$21,$BW95,11)+0,CI$78&gt;=INDEX('Static Data'!$E$3:$X$21,$BW95,12)+0,CI$79&gt;=INDEX('Static Data'!$E$3:$X$21,$BW95,13)+0,CI$80&gt;=INDEX('Static Data'!$E$3:$X$21,$BW95,14)+0,CI$81&gt;=INDEX('Static Data'!$E$3:$X$21,$BW95,15)+0,CI$82&gt;=INDEX('Static Data'!$E$3:$X$21,$BW95,16)+0,CI$83&gt;=INDEX('Static Data'!$E$3:$X$21,$BW95,17)+0,CI$84&gt;=INDEX('Static Data'!$E$3:$X$21,$BW95,18)+0,CI$85&gt;=INDEX('Static Data'!$E$3:$X$21,$BW95,19)+0,CI$86&gt;=INDEX('Static Data'!$E$3:$X$21,$BW95,20)+0)</f>
        <v>0</v>
      </c>
      <c r="CJ95" t="b">
        <f ca="1">AND($BV95,CJ$67&gt;=INDEX('Static Data'!$E$3:$X$21,$BW95,1)+0,CJ$68&gt;=INDEX('Static Data'!$E$3:$X$21,$BW95,2)+0,CJ$69&gt;=INDEX('Static Data'!$E$3:$X$21,$BW95,3)+0,CJ$70&gt;=INDEX('Static Data'!$E$3:$X$21,$BW95,4)+0,CJ$71&gt;=INDEX('Static Data'!$E$3:$X$21,$BW95,5)+0,CJ$72&gt;=INDEX('Static Data'!$E$3:$X$21,$BW95,6)+0,CJ$73&gt;=INDEX('Static Data'!$E$3:$X$21,$BW95,7)+0,CJ$74&gt;=INDEX('Static Data'!$E$3:$X$21,$BW95,8)+0,CJ$75&gt;=INDEX('Static Data'!$E$3:$X$21,$BW95,9)+0,CJ$76&gt;=INDEX('Static Data'!$E$3:$X$21,$BW95,10)+0,CJ$77&gt;=INDEX('Static Data'!$E$3:$X$21,$BW95,11)+0,CJ$78&gt;=INDEX('Static Data'!$E$3:$X$21,$BW95,12)+0,CJ$79&gt;=INDEX('Static Data'!$E$3:$X$21,$BW95,13)+0,CJ$80&gt;=INDEX('Static Data'!$E$3:$X$21,$BW95,14)+0,CJ$81&gt;=INDEX('Static Data'!$E$3:$X$21,$BW95,15)+0,CJ$82&gt;=INDEX('Static Data'!$E$3:$X$21,$BW95,16)+0,CJ$83&gt;=INDEX('Static Data'!$E$3:$X$21,$BW95,17)+0,CJ$84&gt;=INDEX('Static Data'!$E$3:$X$21,$BW95,18)+0,CJ$85&gt;=INDEX('Static Data'!$E$3:$X$21,$BW95,19)+0,CJ$86&gt;=INDEX('Static Data'!$E$3:$X$21,$BW95,20)+0)</f>
        <v>0</v>
      </c>
      <c r="CK95" t="b">
        <f ca="1">AND($BV95,CK$67&gt;=INDEX('Static Data'!$E$3:$X$21,$BW95,1)+0,CK$68&gt;=INDEX('Static Data'!$E$3:$X$21,$BW95,2)+0,CK$69&gt;=INDEX('Static Data'!$E$3:$X$21,$BW95,3)+0,CK$70&gt;=INDEX('Static Data'!$E$3:$X$21,$BW95,4)+0,CK$71&gt;=INDEX('Static Data'!$E$3:$X$21,$BW95,5)+0,CK$72&gt;=INDEX('Static Data'!$E$3:$X$21,$BW95,6)+0,CK$73&gt;=INDEX('Static Data'!$E$3:$X$21,$BW95,7)+0,CK$74&gt;=INDEX('Static Data'!$E$3:$X$21,$BW95,8)+0,CK$75&gt;=INDEX('Static Data'!$E$3:$X$21,$BW95,9)+0,CK$76&gt;=INDEX('Static Data'!$E$3:$X$21,$BW95,10)+0,CK$77&gt;=INDEX('Static Data'!$E$3:$X$21,$BW95,11)+0,CK$78&gt;=INDEX('Static Data'!$E$3:$X$21,$BW95,12)+0,CK$79&gt;=INDEX('Static Data'!$E$3:$X$21,$BW95,13)+0,CK$80&gt;=INDEX('Static Data'!$E$3:$X$21,$BW95,14)+0,CK$81&gt;=INDEX('Static Data'!$E$3:$X$21,$BW95,15)+0,CK$82&gt;=INDEX('Static Data'!$E$3:$X$21,$BW95,16)+0,CK$83&gt;=INDEX('Static Data'!$E$3:$X$21,$BW95,17)+0,CK$84&gt;=INDEX('Static Data'!$E$3:$X$21,$BW95,18)+0,CK$85&gt;=INDEX('Static Data'!$E$3:$X$21,$BW95,19)+0,CK$86&gt;=INDEX('Static Data'!$E$3:$X$21,$BW95,20)+0)</f>
        <v>0</v>
      </c>
      <c r="CL95" t="b">
        <f ca="1">AND($BV95,CL$67&gt;=INDEX('Static Data'!$E$3:$X$21,$BW95,1)+0,CL$68&gt;=INDEX('Static Data'!$E$3:$X$21,$BW95,2)+0,CL$69&gt;=INDEX('Static Data'!$E$3:$X$21,$BW95,3)+0,CL$70&gt;=INDEX('Static Data'!$E$3:$X$21,$BW95,4)+0,CL$71&gt;=INDEX('Static Data'!$E$3:$X$21,$BW95,5)+0,CL$72&gt;=INDEX('Static Data'!$E$3:$X$21,$BW95,6)+0,CL$73&gt;=INDEX('Static Data'!$E$3:$X$21,$BW95,7)+0,CL$74&gt;=INDEX('Static Data'!$E$3:$X$21,$BW95,8)+0,CL$75&gt;=INDEX('Static Data'!$E$3:$X$21,$BW95,9)+0,CL$76&gt;=INDEX('Static Data'!$E$3:$X$21,$BW95,10)+0,CL$77&gt;=INDEX('Static Data'!$E$3:$X$21,$BW95,11)+0,CL$78&gt;=INDEX('Static Data'!$E$3:$X$21,$BW95,12)+0,CL$79&gt;=INDEX('Static Data'!$E$3:$X$21,$BW95,13)+0,CL$80&gt;=INDEX('Static Data'!$E$3:$X$21,$BW95,14)+0,CL$81&gt;=INDEX('Static Data'!$E$3:$X$21,$BW95,15)+0,CL$82&gt;=INDEX('Static Data'!$E$3:$X$21,$BW95,16)+0,CL$83&gt;=INDEX('Static Data'!$E$3:$X$21,$BW95,17)+0,CL$84&gt;=INDEX('Static Data'!$E$3:$X$21,$BW95,18)+0,CL$85&gt;=INDEX('Static Data'!$E$3:$X$21,$BW95,19)+0,CL$86&gt;=INDEX('Static Data'!$E$3:$X$21,$BW95,20)+0)</f>
        <v>0</v>
      </c>
      <c r="CM95" t="b">
        <f ca="1">AND($BV95,CM$67&gt;=INDEX('Static Data'!$E$3:$X$21,$BW95,1)+0,CM$68&gt;=INDEX('Static Data'!$E$3:$X$21,$BW95,2)+0,CM$69&gt;=INDEX('Static Data'!$E$3:$X$21,$BW95,3)+0,CM$70&gt;=INDEX('Static Data'!$E$3:$X$21,$BW95,4)+0,CM$71&gt;=INDEX('Static Data'!$E$3:$X$21,$BW95,5)+0,CM$72&gt;=INDEX('Static Data'!$E$3:$X$21,$BW95,6)+0,CM$73&gt;=INDEX('Static Data'!$E$3:$X$21,$BW95,7)+0,CM$74&gt;=INDEX('Static Data'!$E$3:$X$21,$BW95,8)+0,CM$75&gt;=INDEX('Static Data'!$E$3:$X$21,$BW95,9)+0,CM$76&gt;=INDEX('Static Data'!$E$3:$X$21,$BW95,10)+0,CM$77&gt;=INDEX('Static Data'!$E$3:$X$21,$BW95,11)+0,CM$78&gt;=INDEX('Static Data'!$E$3:$X$21,$BW95,12)+0,CM$79&gt;=INDEX('Static Data'!$E$3:$X$21,$BW95,13)+0,CM$80&gt;=INDEX('Static Data'!$E$3:$X$21,$BW95,14)+0,CM$81&gt;=INDEX('Static Data'!$E$3:$X$21,$BW95,15)+0,CM$82&gt;=INDEX('Static Data'!$E$3:$X$21,$BW95,16)+0,CM$83&gt;=INDEX('Static Data'!$E$3:$X$21,$BW95,17)+0,CM$84&gt;=INDEX('Static Data'!$E$3:$X$21,$BW95,18)+0,CM$85&gt;=INDEX('Static Data'!$E$3:$X$21,$BW95,19)+0,CM$86&gt;=INDEX('Static Data'!$E$3:$X$21,$BW95,20)+0)</f>
        <v>0</v>
      </c>
      <c r="CN95" t="b">
        <f ca="1">AND($BV95,CN$67&gt;=INDEX('Static Data'!$E$3:$X$21,$BW95,1)+0,CN$68&gt;=INDEX('Static Data'!$E$3:$X$21,$BW95,2)+0,CN$69&gt;=INDEX('Static Data'!$E$3:$X$21,$BW95,3)+0,CN$70&gt;=INDEX('Static Data'!$E$3:$X$21,$BW95,4)+0,CN$71&gt;=INDEX('Static Data'!$E$3:$X$21,$BW95,5)+0,CN$72&gt;=INDEX('Static Data'!$E$3:$X$21,$BW95,6)+0,CN$73&gt;=INDEX('Static Data'!$E$3:$X$21,$BW95,7)+0,CN$74&gt;=INDEX('Static Data'!$E$3:$X$21,$BW95,8)+0,CN$75&gt;=INDEX('Static Data'!$E$3:$X$21,$BW95,9)+0,CN$76&gt;=INDEX('Static Data'!$E$3:$X$21,$BW95,10)+0,CN$77&gt;=INDEX('Static Data'!$E$3:$X$21,$BW95,11)+0,CN$78&gt;=INDEX('Static Data'!$E$3:$X$21,$BW95,12)+0,CN$79&gt;=INDEX('Static Data'!$E$3:$X$21,$BW95,13)+0,CN$80&gt;=INDEX('Static Data'!$E$3:$X$21,$BW95,14)+0,CN$81&gt;=INDEX('Static Data'!$E$3:$X$21,$BW95,15)+0,CN$82&gt;=INDEX('Static Data'!$E$3:$X$21,$BW95,16)+0,CN$83&gt;=INDEX('Static Data'!$E$3:$X$21,$BW95,17)+0,CN$84&gt;=INDEX('Static Data'!$E$3:$X$21,$BW95,18)+0,CN$85&gt;=INDEX('Static Data'!$E$3:$X$21,$BW95,19)+0,CN$86&gt;=INDEX('Static Data'!$E$3:$X$21,$BW95,20)+0)</f>
        <v>0</v>
      </c>
      <c r="CO95" t="b">
        <f ca="1">AND($BV95,CO$67&gt;=INDEX('Static Data'!$E$3:$X$21,$BW95,1)+0,CO$68&gt;=INDEX('Static Data'!$E$3:$X$21,$BW95,2)+0,CO$69&gt;=INDEX('Static Data'!$E$3:$X$21,$BW95,3)+0,CO$70&gt;=INDEX('Static Data'!$E$3:$X$21,$BW95,4)+0,CO$71&gt;=INDEX('Static Data'!$E$3:$X$21,$BW95,5)+0,CO$72&gt;=INDEX('Static Data'!$E$3:$X$21,$BW95,6)+0,CO$73&gt;=INDEX('Static Data'!$E$3:$X$21,$BW95,7)+0,CO$74&gt;=INDEX('Static Data'!$E$3:$X$21,$BW95,8)+0,CO$75&gt;=INDEX('Static Data'!$E$3:$X$21,$BW95,9)+0,CO$76&gt;=INDEX('Static Data'!$E$3:$X$21,$BW95,10)+0,CO$77&gt;=INDEX('Static Data'!$E$3:$X$21,$BW95,11)+0,CO$78&gt;=INDEX('Static Data'!$E$3:$X$21,$BW95,12)+0,CO$79&gt;=INDEX('Static Data'!$E$3:$X$21,$BW95,13)+0,CO$80&gt;=INDEX('Static Data'!$E$3:$X$21,$BW95,14)+0,CO$81&gt;=INDEX('Static Data'!$E$3:$X$21,$BW95,15)+0,CO$82&gt;=INDEX('Static Data'!$E$3:$X$21,$BW95,16)+0,CO$83&gt;=INDEX('Static Data'!$E$3:$X$21,$BW95,17)+0,CO$84&gt;=INDEX('Static Data'!$E$3:$X$21,$BW95,18)+0,CO$85&gt;=INDEX('Static Data'!$E$3:$X$21,$BW95,19)+0,CO$86&gt;=INDEX('Static Data'!$E$3:$X$21,$BW95,20)+0)</f>
        <v>0</v>
      </c>
      <c r="CP95" t="b">
        <f ca="1">AND($BV95,CP$67&gt;=INDEX('Static Data'!$E$3:$X$21,$BW95,1)+0,CP$68&gt;=INDEX('Static Data'!$E$3:$X$21,$BW95,2)+0,CP$69&gt;=INDEX('Static Data'!$E$3:$X$21,$BW95,3)+0,CP$70&gt;=INDEX('Static Data'!$E$3:$X$21,$BW95,4)+0,CP$71&gt;=INDEX('Static Data'!$E$3:$X$21,$BW95,5)+0,CP$72&gt;=INDEX('Static Data'!$E$3:$X$21,$BW95,6)+0,CP$73&gt;=INDEX('Static Data'!$E$3:$X$21,$BW95,7)+0,CP$74&gt;=INDEX('Static Data'!$E$3:$X$21,$BW95,8)+0,CP$75&gt;=INDEX('Static Data'!$E$3:$X$21,$BW95,9)+0,CP$76&gt;=INDEX('Static Data'!$E$3:$X$21,$BW95,10)+0,CP$77&gt;=INDEX('Static Data'!$E$3:$X$21,$BW95,11)+0,CP$78&gt;=INDEX('Static Data'!$E$3:$X$21,$BW95,12)+0,CP$79&gt;=INDEX('Static Data'!$E$3:$X$21,$BW95,13)+0,CP$80&gt;=INDEX('Static Data'!$E$3:$X$21,$BW95,14)+0,CP$81&gt;=INDEX('Static Data'!$E$3:$X$21,$BW95,15)+0,CP$82&gt;=INDEX('Static Data'!$E$3:$X$21,$BW95,16)+0,CP$83&gt;=INDEX('Static Data'!$E$3:$X$21,$BW95,17)+0,CP$84&gt;=INDEX('Static Data'!$E$3:$X$21,$BW95,18)+0,CP$85&gt;=INDEX('Static Data'!$E$3:$X$21,$BW95,19)+0,CP$86&gt;=INDEX('Static Data'!$E$3:$X$21,$BW95,20)+0)</f>
        <v>0</v>
      </c>
      <c r="CQ95" t="b">
        <f ca="1">AND($BV95,CQ$67&gt;=INDEX('Static Data'!$E$3:$X$21,$BW95,1)+0,CQ$68&gt;=INDEX('Static Data'!$E$3:$X$21,$BW95,2)+0,CQ$69&gt;=INDEX('Static Data'!$E$3:$X$21,$BW95,3)+0,CQ$70&gt;=INDEX('Static Data'!$E$3:$X$21,$BW95,4)+0,CQ$71&gt;=INDEX('Static Data'!$E$3:$X$21,$BW95,5)+0,CQ$72&gt;=INDEX('Static Data'!$E$3:$X$21,$BW95,6)+0,CQ$73&gt;=INDEX('Static Data'!$E$3:$X$21,$BW95,7)+0,CQ$74&gt;=INDEX('Static Data'!$E$3:$X$21,$BW95,8)+0,CQ$75&gt;=INDEX('Static Data'!$E$3:$X$21,$BW95,9)+0,CQ$76&gt;=INDEX('Static Data'!$E$3:$X$21,$BW95,10)+0,CQ$77&gt;=INDEX('Static Data'!$E$3:$X$21,$BW95,11)+0,CQ$78&gt;=INDEX('Static Data'!$E$3:$X$21,$BW95,12)+0,CQ$79&gt;=INDEX('Static Data'!$E$3:$X$21,$BW95,13)+0,CQ$80&gt;=INDEX('Static Data'!$E$3:$X$21,$BW95,14)+0,CQ$81&gt;=INDEX('Static Data'!$E$3:$X$21,$BW95,15)+0,CQ$82&gt;=INDEX('Static Data'!$E$3:$X$21,$BW95,16)+0,CQ$83&gt;=INDEX('Static Data'!$E$3:$X$21,$BW95,17)+0,CQ$84&gt;=INDEX('Static Data'!$E$3:$X$21,$BW95,18)+0,CQ$85&gt;=INDEX('Static Data'!$E$3:$X$21,$BW95,19)+0,CQ$86&gt;=INDEX('Static Data'!$E$3:$X$21,$BW95,20)+0)</f>
        <v>0</v>
      </c>
      <c r="CR95" t="b">
        <f ca="1">AND($BV95,CR$67&gt;=INDEX('Static Data'!$E$3:$X$21,$BW95,1)+0,CR$68&gt;=INDEX('Static Data'!$E$3:$X$21,$BW95,2)+0,CR$69&gt;=INDEX('Static Data'!$E$3:$X$21,$BW95,3)+0,CR$70&gt;=INDEX('Static Data'!$E$3:$X$21,$BW95,4)+0,CR$71&gt;=INDEX('Static Data'!$E$3:$X$21,$BW95,5)+0,CR$72&gt;=INDEX('Static Data'!$E$3:$X$21,$BW95,6)+0,CR$73&gt;=INDEX('Static Data'!$E$3:$X$21,$BW95,7)+0,CR$74&gt;=INDEX('Static Data'!$E$3:$X$21,$BW95,8)+0,CR$75&gt;=INDEX('Static Data'!$E$3:$X$21,$BW95,9)+0,CR$76&gt;=INDEX('Static Data'!$E$3:$X$21,$BW95,10)+0,CR$77&gt;=INDEX('Static Data'!$E$3:$X$21,$BW95,11)+0,CR$78&gt;=INDEX('Static Data'!$E$3:$X$21,$BW95,12)+0,CR$79&gt;=INDEX('Static Data'!$E$3:$X$21,$BW95,13)+0,CR$80&gt;=INDEX('Static Data'!$E$3:$X$21,$BW95,14)+0,CR$81&gt;=INDEX('Static Data'!$E$3:$X$21,$BW95,15)+0,CR$82&gt;=INDEX('Static Data'!$E$3:$X$21,$BW95,16)+0,CR$83&gt;=INDEX('Static Data'!$E$3:$X$21,$BW95,17)+0,CR$84&gt;=INDEX('Static Data'!$E$3:$X$21,$BW95,18)+0,CR$85&gt;=INDEX('Static Data'!$E$3:$X$21,$BW95,19)+0,CR$86&gt;=INDEX('Static Data'!$E$3:$X$21,$BW95,20)+0)</f>
        <v>0</v>
      </c>
      <c r="CS95" t="b">
        <f ca="1">AND($BV95,CS$67&gt;=INDEX('Static Data'!$E$3:$X$21,$BW95,1)+0,CS$68&gt;=INDEX('Static Data'!$E$3:$X$21,$BW95,2)+0,CS$69&gt;=INDEX('Static Data'!$E$3:$X$21,$BW95,3)+0,CS$70&gt;=INDEX('Static Data'!$E$3:$X$21,$BW95,4)+0,CS$71&gt;=INDEX('Static Data'!$E$3:$X$21,$BW95,5)+0,CS$72&gt;=INDEX('Static Data'!$E$3:$X$21,$BW95,6)+0,CS$73&gt;=INDEX('Static Data'!$E$3:$X$21,$BW95,7)+0,CS$74&gt;=INDEX('Static Data'!$E$3:$X$21,$BW95,8)+0,CS$75&gt;=INDEX('Static Data'!$E$3:$X$21,$BW95,9)+0,CS$76&gt;=INDEX('Static Data'!$E$3:$X$21,$BW95,10)+0,CS$77&gt;=INDEX('Static Data'!$E$3:$X$21,$BW95,11)+0,CS$78&gt;=INDEX('Static Data'!$E$3:$X$21,$BW95,12)+0,CS$79&gt;=INDEX('Static Data'!$E$3:$X$21,$BW95,13)+0,CS$80&gt;=INDEX('Static Data'!$E$3:$X$21,$BW95,14)+0,CS$81&gt;=INDEX('Static Data'!$E$3:$X$21,$BW95,15)+0,CS$82&gt;=INDEX('Static Data'!$E$3:$X$21,$BW95,16)+0,CS$83&gt;=INDEX('Static Data'!$E$3:$X$21,$BW95,17)+0,CS$84&gt;=INDEX('Static Data'!$E$3:$X$21,$BW95,18)+0,CS$85&gt;=INDEX('Static Data'!$E$3:$X$21,$BW95,19)+0,CS$86&gt;=INDEX('Static Data'!$E$3:$X$21,$BW95,20)+0)</f>
        <v>0</v>
      </c>
      <c r="CT95" t="b">
        <f ca="1">AND($BV95,CT$67&gt;=INDEX('Static Data'!$E$3:$X$21,$BW95,1)+0,CT$68&gt;=INDEX('Static Data'!$E$3:$X$21,$BW95,2)+0,CT$69&gt;=INDEX('Static Data'!$E$3:$X$21,$BW95,3)+0,CT$70&gt;=INDEX('Static Data'!$E$3:$X$21,$BW95,4)+0,CT$71&gt;=INDEX('Static Data'!$E$3:$X$21,$BW95,5)+0,CT$72&gt;=INDEX('Static Data'!$E$3:$X$21,$BW95,6)+0,CT$73&gt;=INDEX('Static Data'!$E$3:$X$21,$BW95,7)+0,CT$74&gt;=INDEX('Static Data'!$E$3:$X$21,$BW95,8)+0,CT$75&gt;=INDEX('Static Data'!$E$3:$X$21,$BW95,9)+0,CT$76&gt;=INDEX('Static Data'!$E$3:$X$21,$BW95,10)+0,CT$77&gt;=INDEX('Static Data'!$E$3:$X$21,$BW95,11)+0,CT$78&gt;=INDEX('Static Data'!$E$3:$X$21,$BW95,12)+0,CT$79&gt;=INDEX('Static Data'!$E$3:$X$21,$BW95,13)+0,CT$80&gt;=INDEX('Static Data'!$E$3:$X$21,$BW95,14)+0,CT$81&gt;=INDEX('Static Data'!$E$3:$X$21,$BW95,15)+0,CT$82&gt;=INDEX('Static Data'!$E$3:$X$21,$BW95,16)+0,CT$83&gt;=INDEX('Static Data'!$E$3:$X$21,$BW95,17)+0,CT$84&gt;=INDEX('Static Data'!$E$3:$X$21,$BW95,18)+0,CT$85&gt;=INDEX('Static Data'!$E$3:$X$21,$BW95,19)+0,CT$86&gt;=INDEX('Static Data'!$E$3:$X$21,$BW95,20)+0)</f>
        <v>0</v>
      </c>
      <c r="CU95" t="b">
        <f ca="1">AND($BV95,CU$67&gt;=INDEX('Static Data'!$E$3:$X$21,$BW95,1)+0,CU$68&gt;=INDEX('Static Data'!$E$3:$X$21,$BW95,2)+0,CU$69&gt;=INDEX('Static Data'!$E$3:$X$21,$BW95,3)+0,CU$70&gt;=INDEX('Static Data'!$E$3:$X$21,$BW95,4)+0,CU$71&gt;=INDEX('Static Data'!$E$3:$X$21,$BW95,5)+0,CU$72&gt;=INDEX('Static Data'!$E$3:$X$21,$BW95,6)+0,CU$73&gt;=INDEX('Static Data'!$E$3:$X$21,$BW95,7)+0,CU$74&gt;=INDEX('Static Data'!$E$3:$X$21,$BW95,8)+0,CU$75&gt;=INDEX('Static Data'!$E$3:$X$21,$BW95,9)+0,CU$76&gt;=INDEX('Static Data'!$E$3:$X$21,$BW95,10)+0,CU$77&gt;=INDEX('Static Data'!$E$3:$X$21,$BW95,11)+0,CU$78&gt;=INDEX('Static Data'!$E$3:$X$21,$BW95,12)+0,CU$79&gt;=INDEX('Static Data'!$E$3:$X$21,$BW95,13)+0,CU$80&gt;=INDEX('Static Data'!$E$3:$X$21,$BW95,14)+0,CU$81&gt;=INDEX('Static Data'!$E$3:$X$21,$BW95,15)+0,CU$82&gt;=INDEX('Static Data'!$E$3:$X$21,$BW95,16)+0,CU$83&gt;=INDEX('Static Data'!$E$3:$X$21,$BW95,17)+0,CU$84&gt;=INDEX('Static Data'!$E$3:$X$21,$BW95,18)+0,CU$85&gt;=INDEX('Static Data'!$E$3:$X$21,$BW95,19)+0,CU$86&gt;=INDEX('Static Data'!$E$3:$X$21,$BW95,20)+0)</f>
        <v>0</v>
      </c>
      <c r="CV95" t="b">
        <f ca="1">AND($BV95,CV$67&gt;=INDEX('Static Data'!$E$3:$X$21,$BW95,1)+0,CV$68&gt;=INDEX('Static Data'!$E$3:$X$21,$BW95,2)+0,CV$69&gt;=INDEX('Static Data'!$E$3:$X$21,$BW95,3)+0,CV$70&gt;=INDEX('Static Data'!$E$3:$X$21,$BW95,4)+0,CV$71&gt;=INDEX('Static Data'!$E$3:$X$21,$BW95,5)+0,CV$72&gt;=INDEX('Static Data'!$E$3:$X$21,$BW95,6)+0,CV$73&gt;=INDEX('Static Data'!$E$3:$X$21,$BW95,7)+0,CV$74&gt;=INDEX('Static Data'!$E$3:$X$21,$BW95,8)+0,CV$75&gt;=INDEX('Static Data'!$E$3:$X$21,$BW95,9)+0,CV$76&gt;=INDEX('Static Data'!$E$3:$X$21,$BW95,10)+0,CV$77&gt;=INDEX('Static Data'!$E$3:$X$21,$BW95,11)+0,CV$78&gt;=INDEX('Static Data'!$E$3:$X$21,$BW95,12)+0,CV$79&gt;=INDEX('Static Data'!$E$3:$X$21,$BW95,13)+0,CV$80&gt;=INDEX('Static Data'!$E$3:$X$21,$BW95,14)+0,CV$81&gt;=INDEX('Static Data'!$E$3:$X$21,$BW95,15)+0,CV$82&gt;=INDEX('Static Data'!$E$3:$X$21,$BW95,16)+0,CV$83&gt;=INDEX('Static Data'!$E$3:$X$21,$BW95,17)+0,CV$84&gt;=INDEX('Static Data'!$E$3:$X$21,$BW95,18)+0,CV$85&gt;=INDEX('Static Data'!$E$3:$X$21,$BW95,19)+0,CV$86&gt;=INDEX('Static Data'!$E$3:$X$21,$BW95,20)+0)</f>
        <v>0</v>
      </c>
      <c r="CW95" t="b">
        <f ca="1">AND($BV95,CW$67&gt;=INDEX('Static Data'!$E$3:$X$21,$BW95,1)+0,CW$68&gt;=INDEX('Static Data'!$E$3:$X$21,$BW95,2)+0,CW$69&gt;=INDEX('Static Data'!$E$3:$X$21,$BW95,3)+0,CW$70&gt;=INDEX('Static Data'!$E$3:$X$21,$BW95,4)+0,CW$71&gt;=INDEX('Static Data'!$E$3:$X$21,$BW95,5)+0,CW$72&gt;=INDEX('Static Data'!$E$3:$X$21,$BW95,6)+0,CW$73&gt;=INDEX('Static Data'!$E$3:$X$21,$BW95,7)+0,CW$74&gt;=INDEX('Static Data'!$E$3:$X$21,$BW95,8)+0,CW$75&gt;=INDEX('Static Data'!$E$3:$X$21,$BW95,9)+0,CW$76&gt;=INDEX('Static Data'!$E$3:$X$21,$BW95,10)+0,CW$77&gt;=INDEX('Static Data'!$E$3:$X$21,$BW95,11)+0,CW$78&gt;=INDEX('Static Data'!$E$3:$X$21,$BW95,12)+0,CW$79&gt;=INDEX('Static Data'!$E$3:$X$21,$BW95,13)+0,CW$80&gt;=INDEX('Static Data'!$E$3:$X$21,$BW95,14)+0,CW$81&gt;=INDEX('Static Data'!$E$3:$X$21,$BW95,15)+0,CW$82&gt;=INDEX('Static Data'!$E$3:$X$21,$BW95,16)+0,CW$83&gt;=INDEX('Static Data'!$E$3:$X$21,$BW95,17)+0,CW$84&gt;=INDEX('Static Data'!$E$3:$X$21,$BW95,18)+0,CW$85&gt;=INDEX('Static Data'!$E$3:$X$21,$BW95,19)+0,CW$86&gt;=INDEX('Static Data'!$E$3:$X$21,$BW95,20)+0)</f>
        <v>0</v>
      </c>
      <c r="CX95" t="b">
        <f ca="1">AND($BV95,CX$67&gt;=INDEX('Static Data'!$E$3:$X$21,$BW95,1)+0,CX$68&gt;=INDEX('Static Data'!$E$3:$X$21,$BW95,2)+0,CX$69&gt;=INDEX('Static Data'!$E$3:$X$21,$BW95,3)+0,CX$70&gt;=INDEX('Static Data'!$E$3:$X$21,$BW95,4)+0,CX$71&gt;=INDEX('Static Data'!$E$3:$X$21,$BW95,5)+0,CX$72&gt;=INDEX('Static Data'!$E$3:$X$21,$BW95,6)+0,CX$73&gt;=INDEX('Static Data'!$E$3:$X$21,$BW95,7)+0,CX$74&gt;=INDEX('Static Data'!$E$3:$X$21,$BW95,8)+0,CX$75&gt;=INDEX('Static Data'!$E$3:$X$21,$BW95,9)+0,CX$76&gt;=INDEX('Static Data'!$E$3:$X$21,$BW95,10)+0,CX$77&gt;=INDEX('Static Data'!$E$3:$X$21,$BW95,11)+0,CX$78&gt;=INDEX('Static Data'!$E$3:$X$21,$BW95,12)+0,CX$79&gt;=INDEX('Static Data'!$E$3:$X$21,$BW95,13)+0,CX$80&gt;=INDEX('Static Data'!$E$3:$X$21,$BW95,14)+0,CX$81&gt;=INDEX('Static Data'!$E$3:$X$21,$BW95,15)+0,CX$82&gt;=INDEX('Static Data'!$E$3:$X$21,$BW95,16)+0,CX$83&gt;=INDEX('Static Data'!$E$3:$X$21,$BW95,17)+0,CX$84&gt;=INDEX('Static Data'!$E$3:$X$21,$BW95,18)+0,CX$85&gt;=INDEX('Static Data'!$E$3:$X$21,$BW95,19)+0,CX$86&gt;=INDEX('Static Data'!$E$3:$X$21,$BW95,20)+0)</f>
        <v>0</v>
      </c>
      <c r="CY95" t="b">
        <f ca="1">AND($BV95,CY$67&gt;=INDEX('Static Data'!$E$3:$X$21,$BW95,1)+0,CY$68&gt;=INDEX('Static Data'!$E$3:$X$21,$BW95,2)+0,CY$69&gt;=INDEX('Static Data'!$E$3:$X$21,$BW95,3)+0,CY$70&gt;=INDEX('Static Data'!$E$3:$X$21,$BW95,4)+0,CY$71&gt;=INDEX('Static Data'!$E$3:$X$21,$BW95,5)+0,CY$72&gt;=INDEX('Static Data'!$E$3:$X$21,$BW95,6)+0,CY$73&gt;=INDEX('Static Data'!$E$3:$X$21,$BW95,7)+0,CY$74&gt;=INDEX('Static Data'!$E$3:$X$21,$BW95,8)+0,CY$75&gt;=INDEX('Static Data'!$E$3:$X$21,$BW95,9)+0,CY$76&gt;=INDEX('Static Data'!$E$3:$X$21,$BW95,10)+0,CY$77&gt;=INDEX('Static Data'!$E$3:$X$21,$BW95,11)+0,CY$78&gt;=INDEX('Static Data'!$E$3:$X$21,$BW95,12)+0,CY$79&gt;=INDEX('Static Data'!$E$3:$X$21,$BW95,13)+0,CY$80&gt;=INDEX('Static Data'!$E$3:$X$21,$BW95,14)+0,CY$81&gt;=INDEX('Static Data'!$E$3:$X$21,$BW95,15)+0,CY$82&gt;=INDEX('Static Data'!$E$3:$X$21,$BW95,16)+0,CY$83&gt;=INDEX('Static Data'!$E$3:$X$21,$BW95,17)+0,CY$84&gt;=INDEX('Static Data'!$E$3:$X$21,$BW95,18)+0,CY$85&gt;=INDEX('Static Data'!$E$3:$X$21,$BW95,19)+0,CY$86&gt;=INDEX('Static Data'!$E$3:$X$21,$BW95,20)+0)</f>
        <v>0</v>
      </c>
      <c r="CZ95" t="b">
        <f ca="1">AND($BV95,CZ$67&gt;=INDEX('Static Data'!$E$3:$X$21,$BW95,1)+0,CZ$68&gt;=INDEX('Static Data'!$E$3:$X$21,$BW95,2)+0,CZ$69&gt;=INDEX('Static Data'!$E$3:$X$21,$BW95,3)+0,CZ$70&gt;=INDEX('Static Data'!$E$3:$X$21,$BW95,4)+0,CZ$71&gt;=INDEX('Static Data'!$E$3:$X$21,$BW95,5)+0,CZ$72&gt;=INDEX('Static Data'!$E$3:$X$21,$BW95,6)+0,CZ$73&gt;=INDEX('Static Data'!$E$3:$X$21,$BW95,7)+0,CZ$74&gt;=INDEX('Static Data'!$E$3:$X$21,$BW95,8)+0,CZ$75&gt;=INDEX('Static Data'!$E$3:$X$21,$BW95,9)+0,CZ$76&gt;=INDEX('Static Data'!$E$3:$X$21,$BW95,10)+0,CZ$77&gt;=INDEX('Static Data'!$E$3:$X$21,$BW95,11)+0,CZ$78&gt;=INDEX('Static Data'!$E$3:$X$21,$BW95,12)+0,CZ$79&gt;=INDEX('Static Data'!$E$3:$X$21,$BW95,13)+0,CZ$80&gt;=INDEX('Static Data'!$E$3:$X$21,$BW95,14)+0,CZ$81&gt;=INDEX('Static Data'!$E$3:$X$21,$BW95,15)+0,CZ$82&gt;=INDEX('Static Data'!$E$3:$X$21,$BW95,16)+0,CZ$83&gt;=INDEX('Static Data'!$E$3:$X$21,$BW95,17)+0,CZ$84&gt;=INDEX('Static Data'!$E$3:$X$21,$BW95,18)+0,CZ$85&gt;=INDEX('Static Data'!$E$3:$X$21,$BW95,19)+0,CZ$86&gt;=INDEX('Static Data'!$E$3:$X$21,$BW95,20)+0)</f>
        <v>0</v>
      </c>
      <c r="DA95" t="b">
        <f ca="1">AND($BV95,DA$67&gt;=INDEX('Static Data'!$E$3:$X$21,$BW95,1)+0,DA$68&gt;=INDEX('Static Data'!$E$3:$X$21,$BW95,2)+0,DA$69&gt;=INDEX('Static Data'!$E$3:$X$21,$BW95,3)+0,DA$70&gt;=INDEX('Static Data'!$E$3:$X$21,$BW95,4)+0,DA$71&gt;=INDEX('Static Data'!$E$3:$X$21,$BW95,5)+0,DA$72&gt;=INDEX('Static Data'!$E$3:$X$21,$BW95,6)+0,DA$73&gt;=INDEX('Static Data'!$E$3:$X$21,$BW95,7)+0,DA$74&gt;=INDEX('Static Data'!$E$3:$X$21,$BW95,8)+0,DA$75&gt;=INDEX('Static Data'!$E$3:$X$21,$BW95,9)+0,DA$76&gt;=INDEX('Static Data'!$E$3:$X$21,$BW95,10)+0,DA$77&gt;=INDEX('Static Data'!$E$3:$X$21,$BW95,11)+0,DA$78&gt;=INDEX('Static Data'!$E$3:$X$21,$BW95,12)+0,DA$79&gt;=INDEX('Static Data'!$E$3:$X$21,$BW95,13)+0,DA$80&gt;=INDEX('Static Data'!$E$3:$X$21,$BW95,14)+0,DA$81&gt;=INDEX('Static Data'!$E$3:$X$21,$BW95,15)+0,DA$82&gt;=INDEX('Static Data'!$E$3:$X$21,$BW95,16)+0,DA$83&gt;=INDEX('Static Data'!$E$3:$X$21,$BW95,17)+0,DA$84&gt;=INDEX('Static Data'!$E$3:$X$21,$BW95,18)+0,DA$85&gt;=INDEX('Static Data'!$E$3:$X$21,$BW95,19)+0,DA$86&gt;=INDEX('Static Data'!$E$3:$X$21,$BW95,20)+0)</f>
        <v>0</v>
      </c>
      <c r="DB95" t="b">
        <f ca="1">AND($BV95,DB$67&gt;=INDEX('Static Data'!$E$3:$X$21,$BW95,1)+0,DB$68&gt;=INDEX('Static Data'!$E$3:$X$21,$BW95,2)+0,DB$69&gt;=INDEX('Static Data'!$E$3:$X$21,$BW95,3)+0,DB$70&gt;=INDEX('Static Data'!$E$3:$X$21,$BW95,4)+0,DB$71&gt;=INDEX('Static Data'!$E$3:$X$21,$BW95,5)+0,DB$72&gt;=INDEX('Static Data'!$E$3:$X$21,$BW95,6)+0,DB$73&gt;=INDEX('Static Data'!$E$3:$X$21,$BW95,7)+0,DB$74&gt;=INDEX('Static Data'!$E$3:$X$21,$BW95,8)+0,DB$75&gt;=INDEX('Static Data'!$E$3:$X$21,$BW95,9)+0,DB$76&gt;=INDEX('Static Data'!$E$3:$X$21,$BW95,10)+0,DB$77&gt;=INDEX('Static Data'!$E$3:$X$21,$BW95,11)+0,DB$78&gt;=INDEX('Static Data'!$E$3:$X$21,$BW95,12)+0,DB$79&gt;=INDEX('Static Data'!$E$3:$X$21,$BW95,13)+0,DB$80&gt;=INDEX('Static Data'!$E$3:$X$21,$BW95,14)+0,DB$81&gt;=INDEX('Static Data'!$E$3:$X$21,$BW95,15)+0,DB$82&gt;=INDEX('Static Data'!$E$3:$X$21,$BW95,16)+0,DB$83&gt;=INDEX('Static Data'!$E$3:$X$21,$BW95,17)+0,DB$84&gt;=INDEX('Static Data'!$E$3:$X$21,$BW95,18)+0,DB$85&gt;=INDEX('Static Data'!$E$3:$X$21,$BW95,19)+0,DB$86&gt;=INDEX('Static Data'!$E$3:$X$21,$BW95,20)+0)</f>
        <v>0</v>
      </c>
      <c r="DC95" t="b">
        <f ca="1">AND($BV95,DC$67&gt;=INDEX('Static Data'!$E$3:$X$21,$BW95,1)+0,DC$68&gt;=INDEX('Static Data'!$E$3:$X$21,$BW95,2)+0,DC$69&gt;=INDEX('Static Data'!$E$3:$X$21,$BW95,3)+0,DC$70&gt;=INDEX('Static Data'!$E$3:$X$21,$BW95,4)+0,DC$71&gt;=INDEX('Static Data'!$E$3:$X$21,$BW95,5)+0,DC$72&gt;=INDEX('Static Data'!$E$3:$X$21,$BW95,6)+0,DC$73&gt;=INDEX('Static Data'!$E$3:$X$21,$BW95,7)+0,DC$74&gt;=INDEX('Static Data'!$E$3:$X$21,$BW95,8)+0,DC$75&gt;=INDEX('Static Data'!$E$3:$X$21,$BW95,9)+0,DC$76&gt;=INDEX('Static Data'!$E$3:$X$21,$BW95,10)+0,DC$77&gt;=INDEX('Static Data'!$E$3:$X$21,$BW95,11)+0,DC$78&gt;=INDEX('Static Data'!$E$3:$X$21,$BW95,12)+0,DC$79&gt;=INDEX('Static Data'!$E$3:$X$21,$BW95,13)+0,DC$80&gt;=INDEX('Static Data'!$E$3:$X$21,$BW95,14)+0,DC$81&gt;=INDEX('Static Data'!$E$3:$X$21,$BW95,15)+0,DC$82&gt;=INDEX('Static Data'!$E$3:$X$21,$BW95,16)+0,DC$83&gt;=INDEX('Static Data'!$E$3:$X$21,$BW95,17)+0,DC$84&gt;=INDEX('Static Data'!$E$3:$X$21,$BW95,18)+0,DC$85&gt;=INDEX('Static Data'!$E$3:$X$21,$BW95,19)+0,DC$86&gt;=INDEX('Static Data'!$E$3:$X$21,$BW95,20)+0)</f>
        <v>0</v>
      </c>
      <c r="DD95" t="b">
        <f ca="1">AND($BV95,DD$67&gt;=INDEX('Static Data'!$E$3:$X$21,$BW95,1)+0,DD$68&gt;=INDEX('Static Data'!$E$3:$X$21,$BW95,2)+0,DD$69&gt;=INDEX('Static Data'!$E$3:$X$21,$BW95,3)+0,DD$70&gt;=INDEX('Static Data'!$E$3:$X$21,$BW95,4)+0,DD$71&gt;=INDEX('Static Data'!$E$3:$X$21,$BW95,5)+0,DD$72&gt;=INDEX('Static Data'!$E$3:$X$21,$BW95,6)+0,DD$73&gt;=INDEX('Static Data'!$E$3:$X$21,$BW95,7)+0,DD$74&gt;=INDEX('Static Data'!$E$3:$X$21,$BW95,8)+0,DD$75&gt;=INDEX('Static Data'!$E$3:$X$21,$BW95,9)+0,DD$76&gt;=INDEX('Static Data'!$E$3:$X$21,$BW95,10)+0,DD$77&gt;=INDEX('Static Data'!$E$3:$X$21,$BW95,11)+0,DD$78&gt;=INDEX('Static Data'!$E$3:$X$21,$BW95,12)+0,DD$79&gt;=INDEX('Static Data'!$E$3:$X$21,$BW95,13)+0,DD$80&gt;=INDEX('Static Data'!$E$3:$X$21,$BW95,14)+0,DD$81&gt;=INDEX('Static Data'!$E$3:$X$21,$BW95,15)+0,DD$82&gt;=INDEX('Static Data'!$E$3:$X$21,$BW95,16)+0,DD$83&gt;=INDEX('Static Data'!$E$3:$X$21,$BW95,17)+0,DD$84&gt;=INDEX('Static Data'!$E$3:$X$21,$BW95,18)+0,DD$85&gt;=INDEX('Static Data'!$E$3:$X$21,$BW95,19)+0,DD$86&gt;=INDEX('Static Data'!$E$3:$X$21,$BW95,20)+0)</f>
        <v>0</v>
      </c>
      <c r="DE95" t="b">
        <f ca="1">AND($BV95,DE$67&gt;=INDEX('Static Data'!$E$3:$X$21,$BW95,1)+0,DE$68&gt;=INDEX('Static Data'!$E$3:$X$21,$BW95,2)+0,DE$69&gt;=INDEX('Static Data'!$E$3:$X$21,$BW95,3)+0,DE$70&gt;=INDEX('Static Data'!$E$3:$X$21,$BW95,4)+0,DE$71&gt;=INDEX('Static Data'!$E$3:$X$21,$BW95,5)+0,DE$72&gt;=INDEX('Static Data'!$E$3:$X$21,$BW95,6)+0,DE$73&gt;=INDEX('Static Data'!$E$3:$X$21,$BW95,7)+0,DE$74&gt;=INDEX('Static Data'!$E$3:$X$21,$BW95,8)+0,DE$75&gt;=INDEX('Static Data'!$E$3:$X$21,$BW95,9)+0,DE$76&gt;=INDEX('Static Data'!$E$3:$X$21,$BW95,10)+0,DE$77&gt;=INDEX('Static Data'!$E$3:$X$21,$BW95,11)+0,DE$78&gt;=INDEX('Static Data'!$E$3:$X$21,$BW95,12)+0,DE$79&gt;=INDEX('Static Data'!$E$3:$X$21,$BW95,13)+0,DE$80&gt;=INDEX('Static Data'!$E$3:$X$21,$BW95,14)+0,DE$81&gt;=INDEX('Static Data'!$E$3:$X$21,$BW95,15)+0,DE$82&gt;=INDEX('Static Data'!$E$3:$X$21,$BW95,16)+0,DE$83&gt;=INDEX('Static Data'!$E$3:$X$21,$BW95,17)+0,DE$84&gt;=INDEX('Static Data'!$E$3:$X$21,$BW95,18)+0,DE$85&gt;=INDEX('Static Data'!$E$3:$X$21,$BW95,19)+0,DE$86&gt;=INDEX('Static Data'!$E$3:$X$21,$BW95,20)+0)</f>
        <v>0</v>
      </c>
      <c r="DF95" t="b">
        <f ca="1">AND($BV95,DF$67&gt;=INDEX('Static Data'!$E$3:$X$21,$BW95,1)+0,DF$68&gt;=INDEX('Static Data'!$E$3:$X$21,$BW95,2)+0,DF$69&gt;=INDEX('Static Data'!$E$3:$X$21,$BW95,3)+0,DF$70&gt;=INDEX('Static Data'!$E$3:$X$21,$BW95,4)+0,DF$71&gt;=INDEX('Static Data'!$E$3:$X$21,$BW95,5)+0,DF$72&gt;=INDEX('Static Data'!$E$3:$X$21,$BW95,6)+0,DF$73&gt;=INDEX('Static Data'!$E$3:$X$21,$BW95,7)+0,DF$74&gt;=INDEX('Static Data'!$E$3:$X$21,$BW95,8)+0,DF$75&gt;=INDEX('Static Data'!$E$3:$X$21,$BW95,9)+0,DF$76&gt;=INDEX('Static Data'!$E$3:$X$21,$BW95,10)+0,DF$77&gt;=INDEX('Static Data'!$E$3:$X$21,$BW95,11)+0,DF$78&gt;=INDEX('Static Data'!$E$3:$X$21,$BW95,12)+0,DF$79&gt;=INDEX('Static Data'!$E$3:$X$21,$BW95,13)+0,DF$80&gt;=INDEX('Static Data'!$E$3:$X$21,$BW95,14)+0,DF$81&gt;=INDEX('Static Data'!$E$3:$X$21,$BW95,15)+0,DF$82&gt;=INDEX('Static Data'!$E$3:$X$21,$BW95,16)+0,DF$83&gt;=INDEX('Static Data'!$E$3:$X$21,$BW95,17)+0,DF$84&gt;=INDEX('Static Data'!$E$3:$X$21,$BW95,18)+0,DF$85&gt;=INDEX('Static Data'!$E$3:$X$21,$BW95,19)+0,DF$86&gt;=INDEX('Static Data'!$E$3:$X$21,$BW95,20)+0)</f>
        <v>0</v>
      </c>
      <c r="DG95" t="b">
        <f ca="1">AND($BV95,DG$67&gt;=INDEX('Static Data'!$E$3:$X$21,$BW95,1)+0,DG$68&gt;=INDEX('Static Data'!$E$3:$X$21,$BW95,2)+0,DG$69&gt;=INDEX('Static Data'!$E$3:$X$21,$BW95,3)+0,DG$70&gt;=INDEX('Static Data'!$E$3:$X$21,$BW95,4)+0,DG$71&gt;=INDEX('Static Data'!$E$3:$X$21,$BW95,5)+0,DG$72&gt;=INDEX('Static Data'!$E$3:$X$21,$BW95,6)+0,DG$73&gt;=INDEX('Static Data'!$E$3:$X$21,$BW95,7)+0,DG$74&gt;=INDEX('Static Data'!$E$3:$X$21,$BW95,8)+0,DG$75&gt;=INDEX('Static Data'!$E$3:$X$21,$BW95,9)+0,DG$76&gt;=INDEX('Static Data'!$E$3:$X$21,$BW95,10)+0,DG$77&gt;=INDEX('Static Data'!$E$3:$X$21,$BW95,11)+0,DG$78&gt;=INDEX('Static Data'!$E$3:$X$21,$BW95,12)+0,DG$79&gt;=INDEX('Static Data'!$E$3:$X$21,$BW95,13)+0,DG$80&gt;=INDEX('Static Data'!$E$3:$X$21,$BW95,14)+0,DG$81&gt;=INDEX('Static Data'!$E$3:$X$21,$BW95,15)+0,DG$82&gt;=INDEX('Static Data'!$E$3:$X$21,$BW95,16)+0,DG$83&gt;=INDEX('Static Data'!$E$3:$X$21,$BW95,17)+0,DG$84&gt;=INDEX('Static Data'!$E$3:$X$21,$BW95,18)+0,DG$85&gt;=INDEX('Static Data'!$E$3:$X$21,$BW95,19)+0,DG$86&gt;=INDEX('Static Data'!$E$3:$X$21,$BW95,20)+0)</f>
        <v>0</v>
      </c>
      <c r="DH95" t="b">
        <f ca="1">AND($BV95,DH$67&gt;=INDEX('Static Data'!$E$3:$X$21,$BW95,1)+0,DH$68&gt;=INDEX('Static Data'!$E$3:$X$21,$BW95,2)+0,DH$69&gt;=INDEX('Static Data'!$E$3:$X$21,$BW95,3)+0,DH$70&gt;=INDEX('Static Data'!$E$3:$X$21,$BW95,4)+0,DH$71&gt;=INDEX('Static Data'!$E$3:$X$21,$BW95,5)+0,DH$72&gt;=INDEX('Static Data'!$E$3:$X$21,$BW95,6)+0,DH$73&gt;=INDEX('Static Data'!$E$3:$X$21,$BW95,7)+0,DH$74&gt;=INDEX('Static Data'!$E$3:$X$21,$BW95,8)+0,DH$75&gt;=INDEX('Static Data'!$E$3:$X$21,$BW95,9)+0,DH$76&gt;=INDEX('Static Data'!$E$3:$X$21,$BW95,10)+0,DH$77&gt;=INDEX('Static Data'!$E$3:$X$21,$BW95,11)+0,DH$78&gt;=INDEX('Static Data'!$E$3:$X$21,$BW95,12)+0,DH$79&gt;=INDEX('Static Data'!$E$3:$X$21,$BW95,13)+0,DH$80&gt;=INDEX('Static Data'!$E$3:$X$21,$BW95,14)+0,DH$81&gt;=INDEX('Static Data'!$E$3:$X$21,$BW95,15)+0,DH$82&gt;=INDEX('Static Data'!$E$3:$X$21,$BW95,16)+0,DH$83&gt;=INDEX('Static Data'!$E$3:$X$21,$BW95,17)+0,DH$84&gt;=INDEX('Static Data'!$E$3:$X$21,$BW95,18)+0,DH$85&gt;=INDEX('Static Data'!$E$3:$X$21,$BW95,19)+0,DH$86&gt;=INDEX('Static Data'!$E$3:$X$21,$BW95,20)+0)</f>
        <v>0</v>
      </c>
      <c r="DI95" t="b">
        <f ca="1">AND($BV95,DI$67&gt;=INDEX('Static Data'!$E$3:$X$21,$BW95,1)+0,DI$68&gt;=INDEX('Static Data'!$E$3:$X$21,$BW95,2)+0,DI$69&gt;=INDEX('Static Data'!$E$3:$X$21,$BW95,3)+0,DI$70&gt;=INDEX('Static Data'!$E$3:$X$21,$BW95,4)+0,DI$71&gt;=INDEX('Static Data'!$E$3:$X$21,$BW95,5)+0,DI$72&gt;=INDEX('Static Data'!$E$3:$X$21,$BW95,6)+0,DI$73&gt;=INDEX('Static Data'!$E$3:$X$21,$BW95,7)+0,DI$74&gt;=INDEX('Static Data'!$E$3:$X$21,$BW95,8)+0,DI$75&gt;=INDEX('Static Data'!$E$3:$X$21,$BW95,9)+0,DI$76&gt;=INDEX('Static Data'!$E$3:$X$21,$BW95,10)+0,DI$77&gt;=INDEX('Static Data'!$E$3:$X$21,$BW95,11)+0,DI$78&gt;=INDEX('Static Data'!$E$3:$X$21,$BW95,12)+0,DI$79&gt;=INDEX('Static Data'!$E$3:$X$21,$BW95,13)+0,DI$80&gt;=INDEX('Static Data'!$E$3:$X$21,$BW95,14)+0,DI$81&gt;=INDEX('Static Data'!$E$3:$X$21,$BW95,15)+0,DI$82&gt;=INDEX('Static Data'!$E$3:$X$21,$BW95,16)+0,DI$83&gt;=INDEX('Static Data'!$E$3:$X$21,$BW95,17)+0,DI$84&gt;=INDEX('Static Data'!$E$3:$X$21,$BW95,18)+0,DI$85&gt;=INDEX('Static Data'!$E$3:$X$21,$BW95,19)+0,DI$86&gt;=INDEX('Static Data'!$E$3:$X$21,$BW95,20)+0)</f>
        <v>0</v>
      </c>
      <c r="DJ95" t="b">
        <f ca="1">AND($BV95,DJ$67&gt;=INDEX('Static Data'!$E$3:$X$21,$BW95,1)+0,DJ$68&gt;=INDEX('Static Data'!$E$3:$X$21,$BW95,2)+0,DJ$69&gt;=INDEX('Static Data'!$E$3:$X$21,$BW95,3)+0,DJ$70&gt;=INDEX('Static Data'!$E$3:$X$21,$BW95,4)+0,DJ$71&gt;=INDEX('Static Data'!$E$3:$X$21,$BW95,5)+0,DJ$72&gt;=INDEX('Static Data'!$E$3:$X$21,$BW95,6)+0,DJ$73&gt;=INDEX('Static Data'!$E$3:$X$21,$BW95,7)+0,DJ$74&gt;=INDEX('Static Data'!$E$3:$X$21,$BW95,8)+0,DJ$75&gt;=INDEX('Static Data'!$E$3:$X$21,$BW95,9)+0,DJ$76&gt;=INDEX('Static Data'!$E$3:$X$21,$BW95,10)+0,DJ$77&gt;=INDEX('Static Data'!$E$3:$X$21,$BW95,11)+0,DJ$78&gt;=INDEX('Static Data'!$E$3:$X$21,$BW95,12)+0,DJ$79&gt;=INDEX('Static Data'!$E$3:$X$21,$BW95,13)+0,DJ$80&gt;=INDEX('Static Data'!$E$3:$X$21,$BW95,14)+0,DJ$81&gt;=INDEX('Static Data'!$E$3:$X$21,$BW95,15)+0,DJ$82&gt;=INDEX('Static Data'!$E$3:$X$21,$BW95,16)+0,DJ$83&gt;=INDEX('Static Data'!$E$3:$X$21,$BW95,17)+0,DJ$84&gt;=INDEX('Static Data'!$E$3:$X$21,$BW95,18)+0,DJ$85&gt;=INDEX('Static Data'!$E$3:$X$21,$BW95,19)+0,DJ$86&gt;=INDEX('Static Data'!$E$3:$X$21,$BW95,20)+0)</f>
        <v>0</v>
      </c>
      <c r="DK95" t="b">
        <f ca="1">AND($BV95,DK$67&gt;=INDEX('Static Data'!$E$3:$X$21,$BW95,1)+0,DK$68&gt;=INDEX('Static Data'!$E$3:$X$21,$BW95,2)+0,DK$69&gt;=INDEX('Static Data'!$E$3:$X$21,$BW95,3)+0,DK$70&gt;=INDEX('Static Data'!$E$3:$X$21,$BW95,4)+0,DK$71&gt;=INDEX('Static Data'!$E$3:$X$21,$BW95,5)+0,DK$72&gt;=INDEX('Static Data'!$E$3:$X$21,$BW95,6)+0,DK$73&gt;=INDEX('Static Data'!$E$3:$X$21,$BW95,7)+0,DK$74&gt;=INDEX('Static Data'!$E$3:$X$21,$BW95,8)+0,DK$75&gt;=INDEX('Static Data'!$E$3:$X$21,$BW95,9)+0,DK$76&gt;=INDEX('Static Data'!$E$3:$X$21,$BW95,10)+0,DK$77&gt;=INDEX('Static Data'!$E$3:$X$21,$BW95,11)+0,DK$78&gt;=INDEX('Static Data'!$E$3:$X$21,$BW95,12)+0,DK$79&gt;=INDEX('Static Data'!$E$3:$X$21,$BW95,13)+0,DK$80&gt;=INDEX('Static Data'!$E$3:$X$21,$BW95,14)+0,DK$81&gt;=INDEX('Static Data'!$E$3:$X$21,$BW95,15)+0,DK$82&gt;=INDEX('Static Data'!$E$3:$X$21,$BW95,16)+0,DK$83&gt;=INDEX('Static Data'!$E$3:$X$21,$BW95,17)+0,DK$84&gt;=INDEX('Static Data'!$E$3:$X$21,$BW95,18)+0,DK$85&gt;=INDEX('Static Data'!$E$3:$X$21,$BW95,19)+0,DK$86&gt;=INDEX('Static Data'!$E$3:$X$21,$BW95,20)+0)</f>
        <v>0</v>
      </c>
      <c r="DL95" t="b">
        <f ca="1">AND($BV95,DL$67&gt;=INDEX('Static Data'!$E$3:$X$21,$BW95,1)+0,DL$68&gt;=INDEX('Static Data'!$E$3:$X$21,$BW95,2)+0,DL$69&gt;=INDEX('Static Data'!$E$3:$X$21,$BW95,3)+0,DL$70&gt;=INDEX('Static Data'!$E$3:$X$21,$BW95,4)+0,DL$71&gt;=INDEX('Static Data'!$E$3:$X$21,$BW95,5)+0,DL$72&gt;=INDEX('Static Data'!$E$3:$X$21,$BW95,6)+0,DL$73&gt;=INDEX('Static Data'!$E$3:$X$21,$BW95,7)+0,DL$74&gt;=INDEX('Static Data'!$E$3:$X$21,$BW95,8)+0,DL$75&gt;=INDEX('Static Data'!$E$3:$X$21,$BW95,9)+0,DL$76&gt;=INDEX('Static Data'!$E$3:$X$21,$BW95,10)+0,DL$77&gt;=INDEX('Static Data'!$E$3:$X$21,$BW95,11)+0,DL$78&gt;=INDEX('Static Data'!$E$3:$X$21,$BW95,12)+0,DL$79&gt;=INDEX('Static Data'!$E$3:$X$21,$BW95,13)+0,DL$80&gt;=INDEX('Static Data'!$E$3:$X$21,$BW95,14)+0,DL$81&gt;=INDEX('Static Data'!$E$3:$X$21,$BW95,15)+0,DL$82&gt;=INDEX('Static Data'!$E$3:$X$21,$BW95,16)+0,DL$83&gt;=INDEX('Static Data'!$E$3:$X$21,$BW95,17)+0,DL$84&gt;=INDEX('Static Data'!$E$3:$X$21,$BW95,18)+0,DL$85&gt;=INDEX('Static Data'!$E$3:$X$21,$BW95,19)+0,DL$86&gt;=INDEX('Static Data'!$E$3:$X$21,$BW95,20)+0)</f>
        <v>0</v>
      </c>
      <c r="DM95" t="b">
        <f ca="1">AND($BV95,DM$67&gt;=INDEX('Static Data'!$E$3:$X$21,$BW95,1)+0,DM$68&gt;=INDEX('Static Data'!$E$3:$X$21,$BW95,2)+0,DM$69&gt;=INDEX('Static Data'!$E$3:$X$21,$BW95,3)+0,DM$70&gt;=INDEX('Static Data'!$E$3:$X$21,$BW95,4)+0,DM$71&gt;=INDEX('Static Data'!$E$3:$X$21,$BW95,5)+0,DM$72&gt;=INDEX('Static Data'!$E$3:$X$21,$BW95,6)+0,DM$73&gt;=INDEX('Static Data'!$E$3:$X$21,$BW95,7)+0,DM$74&gt;=INDEX('Static Data'!$E$3:$X$21,$BW95,8)+0,DM$75&gt;=INDEX('Static Data'!$E$3:$X$21,$BW95,9)+0,DM$76&gt;=INDEX('Static Data'!$E$3:$X$21,$BW95,10)+0,DM$77&gt;=INDEX('Static Data'!$E$3:$X$21,$BW95,11)+0,DM$78&gt;=INDEX('Static Data'!$E$3:$X$21,$BW95,12)+0,DM$79&gt;=INDEX('Static Data'!$E$3:$X$21,$BW95,13)+0,DM$80&gt;=INDEX('Static Data'!$E$3:$X$21,$BW95,14)+0,DM$81&gt;=INDEX('Static Data'!$E$3:$X$21,$BW95,15)+0,DM$82&gt;=INDEX('Static Data'!$E$3:$X$21,$BW95,16)+0,DM$83&gt;=INDEX('Static Data'!$E$3:$X$21,$BW95,17)+0,DM$84&gt;=INDEX('Static Data'!$E$3:$X$21,$BW95,18)+0,DM$85&gt;=INDEX('Static Data'!$E$3:$X$21,$BW95,19)+0,DM$86&gt;=INDEX('Static Data'!$E$3:$X$21,$BW95,20)+0)</f>
        <v>0</v>
      </c>
      <c r="DN95" t="b">
        <f ca="1">AND($BV95,DN$67&gt;=INDEX('Static Data'!$E$3:$X$21,$BW95,1)+0,DN$68&gt;=INDEX('Static Data'!$E$3:$X$21,$BW95,2)+0,DN$69&gt;=INDEX('Static Data'!$E$3:$X$21,$BW95,3)+0,DN$70&gt;=INDEX('Static Data'!$E$3:$X$21,$BW95,4)+0,DN$71&gt;=INDEX('Static Data'!$E$3:$X$21,$BW95,5)+0,DN$72&gt;=INDEX('Static Data'!$E$3:$X$21,$BW95,6)+0,DN$73&gt;=INDEX('Static Data'!$E$3:$X$21,$BW95,7)+0,DN$74&gt;=INDEX('Static Data'!$E$3:$X$21,$BW95,8)+0,DN$75&gt;=INDEX('Static Data'!$E$3:$X$21,$BW95,9)+0,DN$76&gt;=INDEX('Static Data'!$E$3:$X$21,$BW95,10)+0,DN$77&gt;=INDEX('Static Data'!$E$3:$X$21,$BW95,11)+0,DN$78&gt;=INDEX('Static Data'!$E$3:$X$21,$BW95,12)+0,DN$79&gt;=INDEX('Static Data'!$E$3:$X$21,$BW95,13)+0,DN$80&gt;=INDEX('Static Data'!$E$3:$X$21,$BW95,14)+0,DN$81&gt;=INDEX('Static Data'!$E$3:$X$21,$BW95,15)+0,DN$82&gt;=INDEX('Static Data'!$E$3:$X$21,$BW95,16)+0,DN$83&gt;=INDEX('Static Data'!$E$3:$X$21,$BW95,17)+0,DN$84&gt;=INDEX('Static Data'!$E$3:$X$21,$BW95,18)+0,DN$85&gt;=INDEX('Static Data'!$E$3:$X$21,$BW95,19)+0,DN$86&gt;=INDEX('Static Data'!$E$3:$X$21,$BW95,20)+0)</f>
        <v>0</v>
      </c>
      <c r="DO95" t="b">
        <f ca="1">AND($BV95,DO$67&gt;=INDEX('Static Data'!$E$3:$X$21,$BW95,1)+0,DO$68&gt;=INDEX('Static Data'!$E$3:$X$21,$BW95,2)+0,DO$69&gt;=INDEX('Static Data'!$E$3:$X$21,$BW95,3)+0,DO$70&gt;=INDEX('Static Data'!$E$3:$X$21,$BW95,4)+0,DO$71&gt;=INDEX('Static Data'!$E$3:$X$21,$BW95,5)+0,DO$72&gt;=INDEX('Static Data'!$E$3:$X$21,$BW95,6)+0,DO$73&gt;=INDEX('Static Data'!$E$3:$X$21,$BW95,7)+0,DO$74&gt;=INDEX('Static Data'!$E$3:$X$21,$BW95,8)+0,DO$75&gt;=INDEX('Static Data'!$E$3:$X$21,$BW95,9)+0,DO$76&gt;=INDEX('Static Data'!$E$3:$X$21,$BW95,10)+0,DO$77&gt;=INDEX('Static Data'!$E$3:$X$21,$BW95,11)+0,DO$78&gt;=INDEX('Static Data'!$E$3:$X$21,$BW95,12)+0,DO$79&gt;=INDEX('Static Data'!$E$3:$X$21,$BW95,13)+0,DO$80&gt;=INDEX('Static Data'!$E$3:$X$21,$BW95,14)+0,DO$81&gt;=INDEX('Static Data'!$E$3:$X$21,$BW95,15)+0,DO$82&gt;=INDEX('Static Data'!$E$3:$X$21,$BW95,16)+0,DO$83&gt;=INDEX('Static Data'!$E$3:$X$21,$BW95,17)+0,DO$84&gt;=INDEX('Static Data'!$E$3:$X$21,$BW95,18)+0,DO$85&gt;=INDEX('Static Data'!$E$3:$X$21,$BW95,19)+0,DO$86&gt;=INDEX('Static Data'!$E$3:$X$21,$BW95,20)+0)</f>
        <v>0</v>
      </c>
      <c r="DP95" t="b">
        <f ca="1">AND($BV95,DP$67&gt;=INDEX('Static Data'!$E$3:$X$21,$BW95,1)+0,DP$68&gt;=INDEX('Static Data'!$E$3:$X$21,$BW95,2)+0,DP$69&gt;=INDEX('Static Data'!$E$3:$X$21,$BW95,3)+0,DP$70&gt;=INDEX('Static Data'!$E$3:$X$21,$BW95,4)+0,DP$71&gt;=INDEX('Static Data'!$E$3:$X$21,$BW95,5)+0,DP$72&gt;=INDEX('Static Data'!$E$3:$X$21,$BW95,6)+0,DP$73&gt;=INDEX('Static Data'!$E$3:$X$21,$BW95,7)+0,DP$74&gt;=INDEX('Static Data'!$E$3:$X$21,$BW95,8)+0,DP$75&gt;=INDEX('Static Data'!$E$3:$X$21,$BW95,9)+0,DP$76&gt;=INDEX('Static Data'!$E$3:$X$21,$BW95,10)+0,DP$77&gt;=INDEX('Static Data'!$E$3:$X$21,$BW95,11)+0,DP$78&gt;=INDEX('Static Data'!$E$3:$X$21,$BW95,12)+0,DP$79&gt;=INDEX('Static Data'!$E$3:$X$21,$BW95,13)+0,DP$80&gt;=INDEX('Static Data'!$E$3:$X$21,$BW95,14)+0,DP$81&gt;=INDEX('Static Data'!$E$3:$X$21,$BW95,15)+0,DP$82&gt;=INDEX('Static Data'!$E$3:$X$21,$BW95,16)+0,DP$83&gt;=INDEX('Static Data'!$E$3:$X$21,$BW95,17)+0,DP$84&gt;=INDEX('Static Data'!$E$3:$X$21,$BW95,18)+0,DP$85&gt;=INDEX('Static Data'!$E$3:$X$21,$BW95,19)+0,DP$86&gt;=INDEX('Static Data'!$E$3:$X$21,$BW95,20)+0)</f>
        <v>0</v>
      </c>
      <c r="DQ95" t="b">
        <f ca="1">AND($BV95,DQ$67&gt;=INDEX('Static Data'!$E$3:$X$21,$BW95,1)+0,DQ$68&gt;=INDEX('Static Data'!$E$3:$X$21,$BW95,2)+0,DQ$69&gt;=INDEX('Static Data'!$E$3:$X$21,$BW95,3)+0,DQ$70&gt;=INDEX('Static Data'!$E$3:$X$21,$BW95,4)+0,DQ$71&gt;=INDEX('Static Data'!$E$3:$X$21,$BW95,5)+0,DQ$72&gt;=INDEX('Static Data'!$E$3:$X$21,$BW95,6)+0,DQ$73&gt;=INDEX('Static Data'!$E$3:$X$21,$BW95,7)+0,DQ$74&gt;=INDEX('Static Data'!$E$3:$X$21,$BW95,8)+0,DQ$75&gt;=INDEX('Static Data'!$E$3:$X$21,$BW95,9)+0,DQ$76&gt;=INDEX('Static Data'!$E$3:$X$21,$BW95,10)+0,DQ$77&gt;=INDEX('Static Data'!$E$3:$X$21,$BW95,11)+0,DQ$78&gt;=INDEX('Static Data'!$E$3:$X$21,$BW95,12)+0,DQ$79&gt;=INDEX('Static Data'!$E$3:$X$21,$BW95,13)+0,DQ$80&gt;=INDEX('Static Data'!$E$3:$X$21,$BW95,14)+0,DQ$81&gt;=INDEX('Static Data'!$E$3:$X$21,$BW95,15)+0,DQ$82&gt;=INDEX('Static Data'!$E$3:$X$21,$BW95,16)+0,DQ$83&gt;=INDEX('Static Data'!$E$3:$X$21,$BW95,17)+0,DQ$84&gt;=INDEX('Static Data'!$E$3:$X$21,$BW95,18)+0,DQ$85&gt;=INDEX('Static Data'!$E$3:$X$21,$BW95,19)+0,DQ$86&gt;=INDEX('Static Data'!$E$3:$X$21,$BW95,20)+0)</f>
        <v>0</v>
      </c>
      <c r="DR95" t="b">
        <f ca="1">AND($BV95,DR$67&gt;=INDEX('Static Data'!$E$3:$X$21,$BW95,1)+0,DR$68&gt;=INDEX('Static Data'!$E$3:$X$21,$BW95,2)+0,DR$69&gt;=INDEX('Static Data'!$E$3:$X$21,$BW95,3)+0,DR$70&gt;=INDEX('Static Data'!$E$3:$X$21,$BW95,4)+0,DR$71&gt;=INDEX('Static Data'!$E$3:$X$21,$BW95,5)+0,DR$72&gt;=INDEX('Static Data'!$E$3:$X$21,$BW95,6)+0,DR$73&gt;=INDEX('Static Data'!$E$3:$X$21,$BW95,7)+0,DR$74&gt;=INDEX('Static Data'!$E$3:$X$21,$BW95,8)+0,DR$75&gt;=INDEX('Static Data'!$E$3:$X$21,$BW95,9)+0,DR$76&gt;=INDEX('Static Data'!$E$3:$X$21,$BW95,10)+0,DR$77&gt;=INDEX('Static Data'!$E$3:$X$21,$BW95,11)+0,DR$78&gt;=INDEX('Static Data'!$E$3:$X$21,$BW95,12)+0,DR$79&gt;=INDEX('Static Data'!$E$3:$X$21,$BW95,13)+0,DR$80&gt;=INDEX('Static Data'!$E$3:$X$21,$BW95,14)+0,DR$81&gt;=INDEX('Static Data'!$E$3:$X$21,$BW95,15)+0,DR$82&gt;=INDEX('Static Data'!$E$3:$X$21,$BW95,16)+0,DR$83&gt;=INDEX('Static Data'!$E$3:$X$21,$BW95,17)+0,DR$84&gt;=INDEX('Static Data'!$E$3:$X$21,$BW95,18)+0,DR$85&gt;=INDEX('Static Data'!$E$3:$X$21,$BW95,19)+0,DR$86&gt;=INDEX('Static Data'!$E$3:$X$21,$BW95,20)+0)</f>
        <v>0</v>
      </c>
      <c r="DS95" t="b">
        <f ca="1">AND($BV95,DS$67&gt;=INDEX('Static Data'!$E$3:$X$21,$BW95,1)+0,DS$68&gt;=INDEX('Static Data'!$E$3:$X$21,$BW95,2)+0,DS$69&gt;=INDEX('Static Data'!$E$3:$X$21,$BW95,3)+0,DS$70&gt;=INDEX('Static Data'!$E$3:$X$21,$BW95,4)+0,DS$71&gt;=INDEX('Static Data'!$E$3:$X$21,$BW95,5)+0,DS$72&gt;=INDEX('Static Data'!$E$3:$X$21,$BW95,6)+0,DS$73&gt;=INDEX('Static Data'!$E$3:$X$21,$BW95,7)+0,DS$74&gt;=INDEX('Static Data'!$E$3:$X$21,$BW95,8)+0,DS$75&gt;=INDEX('Static Data'!$E$3:$X$21,$BW95,9)+0,DS$76&gt;=INDEX('Static Data'!$E$3:$X$21,$BW95,10)+0,DS$77&gt;=INDEX('Static Data'!$E$3:$X$21,$BW95,11)+0,DS$78&gt;=INDEX('Static Data'!$E$3:$X$21,$BW95,12)+0,DS$79&gt;=INDEX('Static Data'!$E$3:$X$21,$BW95,13)+0,DS$80&gt;=INDEX('Static Data'!$E$3:$X$21,$BW95,14)+0,DS$81&gt;=INDEX('Static Data'!$E$3:$X$21,$BW95,15)+0,DS$82&gt;=INDEX('Static Data'!$E$3:$X$21,$BW95,16)+0,DS$83&gt;=INDEX('Static Data'!$E$3:$X$21,$BW95,17)+0,DS$84&gt;=INDEX('Static Data'!$E$3:$X$21,$BW95,18)+0,DS$85&gt;=INDEX('Static Data'!$E$3:$X$21,$BW95,19)+0,DS$86&gt;=INDEX('Static Data'!$E$3:$X$21,$BW95,20)+0)</f>
        <v>0</v>
      </c>
      <c r="DT95" t="b">
        <f ca="1">AND($BV95,DT$67&gt;=INDEX('Static Data'!$E$3:$X$21,$BW95,1)+0,DT$68&gt;=INDEX('Static Data'!$E$3:$X$21,$BW95,2)+0,DT$69&gt;=INDEX('Static Data'!$E$3:$X$21,$BW95,3)+0,DT$70&gt;=INDEX('Static Data'!$E$3:$X$21,$BW95,4)+0,DT$71&gt;=INDEX('Static Data'!$E$3:$X$21,$BW95,5)+0,DT$72&gt;=INDEX('Static Data'!$E$3:$X$21,$BW95,6)+0,DT$73&gt;=INDEX('Static Data'!$E$3:$X$21,$BW95,7)+0,DT$74&gt;=INDEX('Static Data'!$E$3:$X$21,$BW95,8)+0,DT$75&gt;=INDEX('Static Data'!$E$3:$X$21,$BW95,9)+0,DT$76&gt;=INDEX('Static Data'!$E$3:$X$21,$BW95,10)+0,DT$77&gt;=INDEX('Static Data'!$E$3:$X$21,$BW95,11)+0,DT$78&gt;=INDEX('Static Data'!$E$3:$X$21,$BW95,12)+0,DT$79&gt;=INDEX('Static Data'!$E$3:$X$21,$BW95,13)+0,DT$80&gt;=INDEX('Static Data'!$E$3:$X$21,$BW95,14)+0,DT$81&gt;=INDEX('Static Data'!$E$3:$X$21,$BW95,15)+0,DT$82&gt;=INDEX('Static Data'!$E$3:$X$21,$BW95,16)+0,DT$83&gt;=INDEX('Static Data'!$E$3:$X$21,$BW95,17)+0,DT$84&gt;=INDEX('Static Data'!$E$3:$X$21,$BW95,18)+0,DT$85&gt;=INDEX('Static Data'!$E$3:$X$21,$BW95,19)+0,DT$86&gt;=INDEX('Static Data'!$E$3:$X$21,$BW95,20)+0)</f>
        <v>0</v>
      </c>
      <c r="DU95" t="b">
        <f ca="1">AND($BV95,DU$67&gt;=INDEX('Static Data'!$E$3:$X$21,$BW95,1)+0,DU$68&gt;=INDEX('Static Data'!$E$3:$X$21,$BW95,2)+0,DU$69&gt;=INDEX('Static Data'!$E$3:$X$21,$BW95,3)+0,DU$70&gt;=INDEX('Static Data'!$E$3:$X$21,$BW95,4)+0,DU$71&gt;=INDEX('Static Data'!$E$3:$X$21,$BW95,5)+0,DU$72&gt;=INDEX('Static Data'!$E$3:$X$21,$BW95,6)+0,DU$73&gt;=INDEX('Static Data'!$E$3:$X$21,$BW95,7)+0,DU$74&gt;=INDEX('Static Data'!$E$3:$X$21,$BW95,8)+0,DU$75&gt;=INDEX('Static Data'!$E$3:$X$21,$BW95,9)+0,DU$76&gt;=INDEX('Static Data'!$E$3:$X$21,$BW95,10)+0,DU$77&gt;=INDEX('Static Data'!$E$3:$X$21,$BW95,11)+0,DU$78&gt;=INDEX('Static Data'!$E$3:$X$21,$BW95,12)+0,DU$79&gt;=INDEX('Static Data'!$E$3:$X$21,$BW95,13)+0,DU$80&gt;=INDEX('Static Data'!$E$3:$X$21,$BW95,14)+0,DU$81&gt;=INDEX('Static Data'!$E$3:$X$21,$BW95,15)+0,DU$82&gt;=INDEX('Static Data'!$E$3:$X$21,$BW95,16)+0,DU$83&gt;=INDEX('Static Data'!$E$3:$X$21,$BW95,17)+0,DU$84&gt;=INDEX('Static Data'!$E$3:$X$21,$BW95,18)+0,DU$85&gt;=INDEX('Static Data'!$E$3:$X$21,$BW95,19)+0,DU$86&gt;=INDEX('Static Data'!$E$3:$X$21,$BW95,20)+0)</f>
        <v>0</v>
      </c>
      <c r="DV95" t="b">
        <f ca="1">AND($BV95,DV$67&gt;=INDEX('Static Data'!$E$3:$X$21,$BW95,1)+0,DV$68&gt;=INDEX('Static Data'!$E$3:$X$21,$BW95,2)+0,DV$69&gt;=INDEX('Static Data'!$E$3:$X$21,$BW95,3)+0,DV$70&gt;=INDEX('Static Data'!$E$3:$X$21,$BW95,4)+0,DV$71&gt;=INDEX('Static Data'!$E$3:$X$21,$BW95,5)+0,DV$72&gt;=INDEX('Static Data'!$E$3:$X$21,$BW95,6)+0,DV$73&gt;=INDEX('Static Data'!$E$3:$X$21,$BW95,7)+0,DV$74&gt;=INDEX('Static Data'!$E$3:$X$21,$BW95,8)+0,DV$75&gt;=INDEX('Static Data'!$E$3:$X$21,$BW95,9)+0,DV$76&gt;=INDEX('Static Data'!$E$3:$X$21,$BW95,10)+0,DV$77&gt;=INDEX('Static Data'!$E$3:$X$21,$BW95,11)+0,DV$78&gt;=INDEX('Static Data'!$E$3:$X$21,$BW95,12)+0,DV$79&gt;=INDEX('Static Data'!$E$3:$X$21,$BW95,13)+0,DV$80&gt;=INDEX('Static Data'!$E$3:$X$21,$BW95,14)+0,DV$81&gt;=INDEX('Static Data'!$E$3:$X$21,$BW95,15)+0,DV$82&gt;=INDEX('Static Data'!$E$3:$X$21,$BW95,16)+0,DV$83&gt;=INDEX('Static Data'!$E$3:$X$21,$BW95,17)+0,DV$84&gt;=INDEX('Static Data'!$E$3:$X$21,$BW95,18)+0,DV$85&gt;=INDEX('Static Data'!$E$3:$X$21,$BW95,19)+0,DV$86&gt;=INDEX('Static Data'!$E$3:$X$21,$BW95,20)+0)</f>
        <v>0</v>
      </c>
      <c r="DW95" t="b">
        <f ca="1">AND($BV95,DW$67&gt;=INDEX('Static Data'!$E$3:$X$21,$BW95,1)+0,DW$68&gt;=INDEX('Static Data'!$E$3:$X$21,$BW95,2)+0,DW$69&gt;=INDEX('Static Data'!$E$3:$X$21,$BW95,3)+0,DW$70&gt;=INDEX('Static Data'!$E$3:$X$21,$BW95,4)+0,DW$71&gt;=INDEX('Static Data'!$E$3:$X$21,$BW95,5)+0,DW$72&gt;=INDEX('Static Data'!$E$3:$X$21,$BW95,6)+0,DW$73&gt;=INDEX('Static Data'!$E$3:$X$21,$BW95,7)+0,DW$74&gt;=INDEX('Static Data'!$E$3:$X$21,$BW95,8)+0,DW$75&gt;=INDEX('Static Data'!$E$3:$X$21,$BW95,9)+0,DW$76&gt;=INDEX('Static Data'!$E$3:$X$21,$BW95,10)+0,DW$77&gt;=INDEX('Static Data'!$E$3:$X$21,$BW95,11)+0,DW$78&gt;=INDEX('Static Data'!$E$3:$X$21,$BW95,12)+0,DW$79&gt;=INDEX('Static Data'!$E$3:$X$21,$BW95,13)+0,DW$80&gt;=INDEX('Static Data'!$E$3:$X$21,$BW95,14)+0,DW$81&gt;=INDEX('Static Data'!$E$3:$X$21,$BW95,15)+0,DW$82&gt;=INDEX('Static Data'!$E$3:$X$21,$BW95,16)+0,DW$83&gt;=INDEX('Static Data'!$E$3:$X$21,$BW95,17)+0,DW$84&gt;=INDEX('Static Data'!$E$3:$X$21,$BW95,18)+0,DW$85&gt;=INDEX('Static Data'!$E$3:$X$21,$BW95,19)+0,DW$86&gt;=INDEX('Static Data'!$E$3:$X$21,$BW95,20)+0)</f>
        <v>0</v>
      </c>
      <c r="DX95" t="b">
        <f ca="1">AND($BV95,DX$67&gt;=INDEX('Static Data'!$E$3:$X$21,$BW95,1)+0,DX$68&gt;=INDEX('Static Data'!$E$3:$X$21,$BW95,2)+0,DX$69&gt;=INDEX('Static Data'!$E$3:$X$21,$BW95,3)+0,DX$70&gt;=INDEX('Static Data'!$E$3:$X$21,$BW95,4)+0,DX$71&gt;=INDEX('Static Data'!$E$3:$X$21,$BW95,5)+0,DX$72&gt;=INDEX('Static Data'!$E$3:$X$21,$BW95,6)+0,DX$73&gt;=INDEX('Static Data'!$E$3:$X$21,$BW95,7)+0,DX$74&gt;=INDEX('Static Data'!$E$3:$X$21,$BW95,8)+0,DX$75&gt;=INDEX('Static Data'!$E$3:$X$21,$BW95,9)+0,DX$76&gt;=INDEX('Static Data'!$E$3:$X$21,$BW95,10)+0,DX$77&gt;=INDEX('Static Data'!$E$3:$X$21,$BW95,11)+0,DX$78&gt;=INDEX('Static Data'!$E$3:$X$21,$BW95,12)+0,DX$79&gt;=INDEX('Static Data'!$E$3:$X$21,$BW95,13)+0,DX$80&gt;=INDEX('Static Data'!$E$3:$X$21,$BW95,14)+0,DX$81&gt;=INDEX('Static Data'!$E$3:$X$21,$BW95,15)+0,DX$82&gt;=INDEX('Static Data'!$E$3:$X$21,$BW95,16)+0,DX$83&gt;=INDEX('Static Data'!$E$3:$X$21,$BW95,17)+0,DX$84&gt;=INDEX('Static Data'!$E$3:$X$21,$BW95,18)+0,DX$85&gt;=INDEX('Static Data'!$E$3:$X$21,$BW95,19)+0,DX$86&gt;=INDEX('Static Data'!$E$3:$X$21,$BW95,20)+0)</f>
        <v>0</v>
      </c>
      <c r="DY95" t="b">
        <f ca="1">AND($BV95,DY$67&gt;=INDEX('Static Data'!$E$3:$X$21,$BW95,1)+0,DY$68&gt;=INDEX('Static Data'!$E$3:$X$21,$BW95,2)+0,DY$69&gt;=INDEX('Static Data'!$E$3:$X$21,$BW95,3)+0,DY$70&gt;=INDEX('Static Data'!$E$3:$X$21,$BW95,4)+0,DY$71&gt;=INDEX('Static Data'!$E$3:$X$21,$BW95,5)+0,DY$72&gt;=INDEX('Static Data'!$E$3:$X$21,$BW95,6)+0,DY$73&gt;=INDEX('Static Data'!$E$3:$X$21,$BW95,7)+0,DY$74&gt;=INDEX('Static Data'!$E$3:$X$21,$BW95,8)+0,DY$75&gt;=INDEX('Static Data'!$E$3:$X$21,$BW95,9)+0,DY$76&gt;=INDEX('Static Data'!$E$3:$X$21,$BW95,10)+0,DY$77&gt;=INDEX('Static Data'!$E$3:$X$21,$BW95,11)+0,DY$78&gt;=INDEX('Static Data'!$E$3:$X$21,$BW95,12)+0,DY$79&gt;=INDEX('Static Data'!$E$3:$X$21,$BW95,13)+0,DY$80&gt;=INDEX('Static Data'!$E$3:$X$21,$BW95,14)+0,DY$81&gt;=INDEX('Static Data'!$E$3:$X$21,$BW95,15)+0,DY$82&gt;=INDEX('Static Data'!$E$3:$X$21,$BW95,16)+0,DY$83&gt;=INDEX('Static Data'!$E$3:$X$21,$BW95,17)+0,DY$84&gt;=INDEX('Static Data'!$E$3:$X$21,$BW95,18)+0,DY$85&gt;=INDEX('Static Data'!$E$3:$X$21,$BW95,19)+0,DY$86&gt;=INDEX('Static Data'!$E$3:$X$21,$BW95,20)+0)</f>
        <v>0</v>
      </c>
      <c r="DZ95" t="b">
        <f ca="1">AND($BV95,DZ$67&gt;=INDEX('Static Data'!$E$3:$X$21,$BW95,1)+0,DZ$68&gt;=INDEX('Static Data'!$E$3:$X$21,$BW95,2)+0,DZ$69&gt;=INDEX('Static Data'!$E$3:$X$21,$BW95,3)+0,DZ$70&gt;=INDEX('Static Data'!$E$3:$X$21,$BW95,4)+0,DZ$71&gt;=INDEX('Static Data'!$E$3:$X$21,$BW95,5)+0,DZ$72&gt;=INDEX('Static Data'!$E$3:$X$21,$BW95,6)+0,DZ$73&gt;=INDEX('Static Data'!$E$3:$X$21,$BW95,7)+0,DZ$74&gt;=INDEX('Static Data'!$E$3:$X$21,$BW95,8)+0,DZ$75&gt;=INDEX('Static Data'!$E$3:$X$21,$BW95,9)+0,DZ$76&gt;=INDEX('Static Data'!$E$3:$X$21,$BW95,10)+0,DZ$77&gt;=INDEX('Static Data'!$E$3:$X$21,$BW95,11)+0,DZ$78&gt;=INDEX('Static Data'!$E$3:$X$21,$BW95,12)+0,DZ$79&gt;=INDEX('Static Data'!$E$3:$X$21,$BW95,13)+0,DZ$80&gt;=INDEX('Static Data'!$E$3:$X$21,$BW95,14)+0,DZ$81&gt;=INDEX('Static Data'!$E$3:$X$21,$BW95,15)+0,DZ$82&gt;=INDEX('Static Data'!$E$3:$X$21,$BW95,16)+0,DZ$83&gt;=INDEX('Static Data'!$E$3:$X$21,$BW95,17)+0,DZ$84&gt;=INDEX('Static Data'!$E$3:$X$21,$BW95,18)+0,DZ$85&gt;=INDEX('Static Data'!$E$3:$X$21,$BW95,19)+0,DZ$86&gt;=INDEX('Static Data'!$E$3:$X$21,$BW95,20)+0)</f>
        <v>0</v>
      </c>
      <c r="EA95" t="b">
        <f ca="1">AND($BV95,EA$67&gt;=INDEX('Static Data'!$E$3:$X$21,$BW95,1)+0,EA$68&gt;=INDEX('Static Data'!$E$3:$X$21,$BW95,2)+0,EA$69&gt;=INDEX('Static Data'!$E$3:$X$21,$BW95,3)+0,EA$70&gt;=INDEX('Static Data'!$E$3:$X$21,$BW95,4)+0,EA$71&gt;=INDEX('Static Data'!$E$3:$X$21,$BW95,5)+0,EA$72&gt;=INDEX('Static Data'!$E$3:$X$21,$BW95,6)+0,EA$73&gt;=INDEX('Static Data'!$E$3:$X$21,$BW95,7)+0,EA$74&gt;=INDEX('Static Data'!$E$3:$X$21,$BW95,8)+0,EA$75&gt;=INDEX('Static Data'!$E$3:$X$21,$BW95,9)+0,EA$76&gt;=INDEX('Static Data'!$E$3:$X$21,$BW95,10)+0,EA$77&gt;=INDEX('Static Data'!$E$3:$X$21,$BW95,11)+0,EA$78&gt;=INDEX('Static Data'!$E$3:$X$21,$BW95,12)+0,EA$79&gt;=INDEX('Static Data'!$E$3:$X$21,$BW95,13)+0,EA$80&gt;=INDEX('Static Data'!$E$3:$X$21,$BW95,14)+0,EA$81&gt;=INDEX('Static Data'!$E$3:$X$21,$BW95,15)+0,EA$82&gt;=INDEX('Static Data'!$E$3:$X$21,$BW95,16)+0,EA$83&gt;=INDEX('Static Data'!$E$3:$X$21,$BW95,17)+0,EA$84&gt;=INDEX('Static Data'!$E$3:$X$21,$BW95,18)+0,EA$85&gt;=INDEX('Static Data'!$E$3:$X$21,$BW95,19)+0,EA$86&gt;=INDEX('Static Data'!$E$3:$X$21,$BW95,20)+0)</f>
        <v>0</v>
      </c>
      <c r="EB95" t="b">
        <f ca="1">AND($BV95,EB$67&gt;=INDEX('Static Data'!$E$3:$X$21,$BW95,1)+0,EB$68&gt;=INDEX('Static Data'!$E$3:$X$21,$BW95,2)+0,EB$69&gt;=INDEX('Static Data'!$E$3:$X$21,$BW95,3)+0,EB$70&gt;=INDEX('Static Data'!$E$3:$X$21,$BW95,4)+0,EB$71&gt;=INDEX('Static Data'!$E$3:$X$21,$BW95,5)+0,EB$72&gt;=INDEX('Static Data'!$E$3:$X$21,$BW95,6)+0,EB$73&gt;=INDEX('Static Data'!$E$3:$X$21,$BW95,7)+0,EB$74&gt;=INDEX('Static Data'!$E$3:$X$21,$BW95,8)+0,EB$75&gt;=INDEX('Static Data'!$E$3:$X$21,$BW95,9)+0,EB$76&gt;=INDEX('Static Data'!$E$3:$X$21,$BW95,10)+0,EB$77&gt;=INDEX('Static Data'!$E$3:$X$21,$BW95,11)+0,EB$78&gt;=INDEX('Static Data'!$E$3:$X$21,$BW95,12)+0,EB$79&gt;=INDEX('Static Data'!$E$3:$X$21,$BW95,13)+0,EB$80&gt;=INDEX('Static Data'!$E$3:$X$21,$BW95,14)+0,EB$81&gt;=INDEX('Static Data'!$E$3:$X$21,$BW95,15)+0,EB$82&gt;=INDEX('Static Data'!$E$3:$X$21,$BW95,16)+0,EB$83&gt;=INDEX('Static Data'!$E$3:$X$21,$BW95,17)+0,EB$84&gt;=INDEX('Static Data'!$E$3:$X$21,$BW95,18)+0,EB$85&gt;=INDEX('Static Data'!$E$3:$X$21,$BW95,19)+0,EB$86&gt;=INDEX('Static Data'!$E$3:$X$21,$BW95,20)+0)</f>
        <v>0</v>
      </c>
      <c r="EC95" t="b">
        <f ca="1">AND($BV95,EC$67&gt;=INDEX('Static Data'!$E$3:$X$21,$BW95,1)+0,EC$68&gt;=INDEX('Static Data'!$E$3:$X$21,$BW95,2)+0,EC$69&gt;=INDEX('Static Data'!$E$3:$X$21,$BW95,3)+0,EC$70&gt;=INDEX('Static Data'!$E$3:$X$21,$BW95,4)+0,EC$71&gt;=INDEX('Static Data'!$E$3:$X$21,$BW95,5)+0,EC$72&gt;=INDEX('Static Data'!$E$3:$X$21,$BW95,6)+0,EC$73&gt;=INDEX('Static Data'!$E$3:$X$21,$BW95,7)+0,EC$74&gt;=INDEX('Static Data'!$E$3:$X$21,$BW95,8)+0,EC$75&gt;=INDEX('Static Data'!$E$3:$X$21,$BW95,9)+0,EC$76&gt;=INDEX('Static Data'!$E$3:$X$21,$BW95,10)+0,EC$77&gt;=INDEX('Static Data'!$E$3:$X$21,$BW95,11)+0,EC$78&gt;=INDEX('Static Data'!$E$3:$X$21,$BW95,12)+0,EC$79&gt;=INDEX('Static Data'!$E$3:$X$21,$BW95,13)+0,EC$80&gt;=INDEX('Static Data'!$E$3:$X$21,$BW95,14)+0,EC$81&gt;=INDEX('Static Data'!$E$3:$X$21,$BW95,15)+0,EC$82&gt;=INDEX('Static Data'!$E$3:$X$21,$BW95,16)+0,EC$83&gt;=INDEX('Static Data'!$E$3:$X$21,$BW95,17)+0,EC$84&gt;=INDEX('Static Data'!$E$3:$X$21,$BW95,18)+0,EC$85&gt;=INDEX('Static Data'!$E$3:$X$21,$BW95,19)+0,EC$86&gt;=INDEX('Static Data'!$E$3:$X$21,$BW95,20)+0)</f>
        <v>0</v>
      </c>
      <c r="ED95" t="b">
        <f ca="1">AND($BV95,ED$67&gt;=INDEX('Static Data'!$E$3:$X$21,$BW95,1)+0,ED$68&gt;=INDEX('Static Data'!$E$3:$X$21,$BW95,2)+0,ED$69&gt;=INDEX('Static Data'!$E$3:$X$21,$BW95,3)+0,ED$70&gt;=INDEX('Static Data'!$E$3:$X$21,$BW95,4)+0,ED$71&gt;=INDEX('Static Data'!$E$3:$X$21,$BW95,5)+0,ED$72&gt;=INDEX('Static Data'!$E$3:$X$21,$BW95,6)+0,ED$73&gt;=INDEX('Static Data'!$E$3:$X$21,$BW95,7)+0,ED$74&gt;=INDEX('Static Data'!$E$3:$X$21,$BW95,8)+0,ED$75&gt;=INDEX('Static Data'!$E$3:$X$21,$BW95,9)+0,ED$76&gt;=INDEX('Static Data'!$E$3:$X$21,$BW95,10)+0,ED$77&gt;=INDEX('Static Data'!$E$3:$X$21,$BW95,11)+0,ED$78&gt;=INDEX('Static Data'!$E$3:$X$21,$BW95,12)+0,ED$79&gt;=INDEX('Static Data'!$E$3:$X$21,$BW95,13)+0,ED$80&gt;=INDEX('Static Data'!$E$3:$X$21,$BW95,14)+0,ED$81&gt;=INDEX('Static Data'!$E$3:$X$21,$BW95,15)+0,ED$82&gt;=INDEX('Static Data'!$E$3:$X$21,$BW95,16)+0,ED$83&gt;=INDEX('Static Data'!$E$3:$X$21,$BW95,17)+0,ED$84&gt;=INDEX('Static Data'!$E$3:$X$21,$BW95,18)+0,ED$85&gt;=INDEX('Static Data'!$E$3:$X$21,$BW95,19)+0,ED$86&gt;=INDEX('Static Data'!$E$3:$X$21,$BW95,20)+0)</f>
        <v>0</v>
      </c>
      <c r="EE95" t="b">
        <f ca="1">AND($BV95,EE$67&gt;=INDEX('Static Data'!$E$3:$X$21,$BW95,1)+0,EE$68&gt;=INDEX('Static Data'!$E$3:$X$21,$BW95,2)+0,EE$69&gt;=INDEX('Static Data'!$E$3:$X$21,$BW95,3)+0,EE$70&gt;=INDEX('Static Data'!$E$3:$X$21,$BW95,4)+0,EE$71&gt;=INDEX('Static Data'!$E$3:$X$21,$BW95,5)+0,EE$72&gt;=INDEX('Static Data'!$E$3:$X$21,$BW95,6)+0,EE$73&gt;=INDEX('Static Data'!$E$3:$X$21,$BW95,7)+0,EE$74&gt;=INDEX('Static Data'!$E$3:$X$21,$BW95,8)+0,EE$75&gt;=INDEX('Static Data'!$E$3:$X$21,$BW95,9)+0,EE$76&gt;=INDEX('Static Data'!$E$3:$X$21,$BW95,10)+0,EE$77&gt;=INDEX('Static Data'!$E$3:$X$21,$BW95,11)+0,EE$78&gt;=INDEX('Static Data'!$E$3:$X$21,$BW95,12)+0,EE$79&gt;=INDEX('Static Data'!$E$3:$X$21,$BW95,13)+0,EE$80&gt;=INDEX('Static Data'!$E$3:$X$21,$BW95,14)+0,EE$81&gt;=INDEX('Static Data'!$E$3:$X$21,$BW95,15)+0,EE$82&gt;=INDEX('Static Data'!$E$3:$X$21,$BW95,16)+0,EE$83&gt;=INDEX('Static Data'!$E$3:$X$21,$BW95,17)+0,EE$84&gt;=INDEX('Static Data'!$E$3:$X$21,$BW95,18)+0,EE$85&gt;=INDEX('Static Data'!$E$3:$X$21,$BW95,19)+0,EE$86&gt;=INDEX('Static Data'!$E$3:$X$21,$BW95,20)+0)</f>
        <v>0</v>
      </c>
      <c r="EF95" t="b">
        <f ca="1">AND($BV95,EF$67&gt;=INDEX('Static Data'!$E$3:$X$21,$BW95,1)+0,EF$68&gt;=INDEX('Static Data'!$E$3:$X$21,$BW95,2)+0,EF$69&gt;=INDEX('Static Data'!$E$3:$X$21,$BW95,3)+0,EF$70&gt;=INDEX('Static Data'!$E$3:$X$21,$BW95,4)+0,EF$71&gt;=INDEX('Static Data'!$E$3:$X$21,$BW95,5)+0,EF$72&gt;=INDEX('Static Data'!$E$3:$X$21,$BW95,6)+0,EF$73&gt;=INDEX('Static Data'!$E$3:$X$21,$BW95,7)+0,EF$74&gt;=INDEX('Static Data'!$E$3:$X$21,$BW95,8)+0,EF$75&gt;=INDEX('Static Data'!$E$3:$X$21,$BW95,9)+0,EF$76&gt;=INDEX('Static Data'!$E$3:$X$21,$BW95,10)+0,EF$77&gt;=INDEX('Static Data'!$E$3:$X$21,$BW95,11)+0,EF$78&gt;=INDEX('Static Data'!$E$3:$X$21,$BW95,12)+0,EF$79&gt;=INDEX('Static Data'!$E$3:$X$21,$BW95,13)+0,EF$80&gt;=INDEX('Static Data'!$E$3:$X$21,$BW95,14)+0,EF$81&gt;=INDEX('Static Data'!$E$3:$X$21,$BW95,15)+0,EF$82&gt;=INDEX('Static Data'!$E$3:$X$21,$BW95,16)+0,EF$83&gt;=INDEX('Static Data'!$E$3:$X$21,$BW95,17)+0,EF$84&gt;=INDEX('Static Data'!$E$3:$X$21,$BW95,18)+0,EF$85&gt;=INDEX('Static Data'!$E$3:$X$21,$BW95,19)+0,EF$86&gt;=INDEX('Static Data'!$E$3:$X$21,$BW95,20)+0)</f>
        <v>0</v>
      </c>
      <c r="EG95" t="b">
        <f ca="1">AND($BV95,EG$67&gt;=INDEX('Static Data'!$E$3:$X$21,$BW95,1)+0,EG$68&gt;=INDEX('Static Data'!$E$3:$X$21,$BW95,2)+0,EG$69&gt;=INDEX('Static Data'!$E$3:$X$21,$BW95,3)+0,EG$70&gt;=INDEX('Static Data'!$E$3:$X$21,$BW95,4)+0,EG$71&gt;=INDEX('Static Data'!$E$3:$X$21,$BW95,5)+0,EG$72&gt;=INDEX('Static Data'!$E$3:$X$21,$BW95,6)+0,EG$73&gt;=INDEX('Static Data'!$E$3:$X$21,$BW95,7)+0,EG$74&gt;=INDEX('Static Data'!$E$3:$X$21,$BW95,8)+0,EG$75&gt;=INDEX('Static Data'!$E$3:$X$21,$BW95,9)+0,EG$76&gt;=INDEX('Static Data'!$E$3:$X$21,$BW95,10)+0,EG$77&gt;=INDEX('Static Data'!$E$3:$X$21,$BW95,11)+0,EG$78&gt;=INDEX('Static Data'!$E$3:$X$21,$BW95,12)+0,EG$79&gt;=INDEX('Static Data'!$E$3:$X$21,$BW95,13)+0,EG$80&gt;=INDEX('Static Data'!$E$3:$X$21,$BW95,14)+0,EG$81&gt;=INDEX('Static Data'!$E$3:$X$21,$BW95,15)+0,EG$82&gt;=INDEX('Static Data'!$E$3:$X$21,$BW95,16)+0,EG$83&gt;=INDEX('Static Data'!$E$3:$X$21,$BW95,17)+0,EG$84&gt;=INDEX('Static Data'!$E$3:$X$21,$BW95,18)+0,EG$85&gt;=INDEX('Static Data'!$E$3:$X$21,$BW95,19)+0,EG$86&gt;=INDEX('Static Data'!$E$3:$X$21,$BW95,20)+0)</f>
        <v>0</v>
      </c>
      <c r="EH95" t="b">
        <f ca="1">AND($BV95,EH$67&gt;=INDEX('Static Data'!$E$3:$X$21,$BW95,1)+0,EH$68&gt;=INDEX('Static Data'!$E$3:$X$21,$BW95,2)+0,EH$69&gt;=INDEX('Static Data'!$E$3:$X$21,$BW95,3)+0,EH$70&gt;=INDEX('Static Data'!$E$3:$X$21,$BW95,4)+0,EH$71&gt;=INDEX('Static Data'!$E$3:$X$21,$BW95,5)+0,EH$72&gt;=INDEX('Static Data'!$E$3:$X$21,$BW95,6)+0,EH$73&gt;=INDEX('Static Data'!$E$3:$X$21,$BW95,7)+0,EH$74&gt;=INDEX('Static Data'!$E$3:$X$21,$BW95,8)+0,EH$75&gt;=INDEX('Static Data'!$E$3:$X$21,$BW95,9)+0,EH$76&gt;=INDEX('Static Data'!$E$3:$X$21,$BW95,10)+0,EH$77&gt;=INDEX('Static Data'!$E$3:$X$21,$BW95,11)+0,EH$78&gt;=INDEX('Static Data'!$E$3:$X$21,$BW95,12)+0,EH$79&gt;=INDEX('Static Data'!$E$3:$X$21,$BW95,13)+0,EH$80&gt;=INDEX('Static Data'!$E$3:$X$21,$BW95,14)+0,EH$81&gt;=INDEX('Static Data'!$E$3:$X$21,$BW95,15)+0,EH$82&gt;=INDEX('Static Data'!$E$3:$X$21,$BW95,16)+0,EH$83&gt;=INDEX('Static Data'!$E$3:$X$21,$BW95,17)+0,EH$84&gt;=INDEX('Static Data'!$E$3:$X$21,$BW95,18)+0,EH$85&gt;=INDEX('Static Data'!$E$3:$X$21,$BW95,19)+0,EH$86&gt;=INDEX('Static Data'!$E$3:$X$21,$BW95,20)+0)</f>
        <v>0</v>
      </c>
      <c r="EI95" t="b">
        <f ca="1">AND($BV95,EI$67&gt;=INDEX('Static Data'!$E$3:$X$21,$BW95,1)+0,EI$68&gt;=INDEX('Static Data'!$E$3:$X$21,$BW95,2)+0,EI$69&gt;=INDEX('Static Data'!$E$3:$X$21,$BW95,3)+0,EI$70&gt;=INDEX('Static Data'!$E$3:$X$21,$BW95,4)+0,EI$71&gt;=INDEX('Static Data'!$E$3:$X$21,$BW95,5)+0,EI$72&gt;=INDEX('Static Data'!$E$3:$X$21,$BW95,6)+0,EI$73&gt;=INDEX('Static Data'!$E$3:$X$21,$BW95,7)+0,EI$74&gt;=INDEX('Static Data'!$E$3:$X$21,$BW95,8)+0,EI$75&gt;=INDEX('Static Data'!$E$3:$X$21,$BW95,9)+0,EI$76&gt;=INDEX('Static Data'!$E$3:$X$21,$BW95,10)+0,EI$77&gt;=INDEX('Static Data'!$E$3:$X$21,$BW95,11)+0,EI$78&gt;=INDEX('Static Data'!$E$3:$X$21,$BW95,12)+0,EI$79&gt;=INDEX('Static Data'!$E$3:$X$21,$BW95,13)+0,EI$80&gt;=INDEX('Static Data'!$E$3:$X$21,$BW95,14)+0,EI$81&gt;=INDEX('Static Data'!$E$3:$X$21,$BW95,15)+0,EI$82&gt;=INDEX('Static Data'!$E$3:$X$21,$BW95,16)+0,EI$83&gt;=INDEX('Static Data'!$E$3:$X$21,$BW95,17)+0,EI$84&gt;=INDEX('Static Data'!$E$3:$X$21,$BW95,18)+0,EI$85&gt;=INDEX('Static Data'!$E$3:$X$21,$BW95,19)+0,EI$86&gt;=INDEX('Static Data'!$E$3:$X$21,$BW95,20)+0)</f>
        <v>0</v>
      </c>
      <c r="EJ95" t="b">
        <f ca="1">AND($BV95,EJ$67&gt;=INDEX('Static Data'!$E$3:$X$21,$BW95,1)+0,EJ$68&gt;=INDEX('Static Data'!$E$3:$X$21,$BW95,2)+0,EJ$69&gt;=INDEX('Static Data'!$E$3:$X$21,$BW95,3)+0,EJ$70&gt;=INDEX('Static Data'!$E$3:$X$21,$BW95,4)+0,EJ$71&gt;=INDEX('Static Data'!$E$3:$X$21,$BW95,5)+0,EJ$72&gt;=INDEX('Static Data'!$E$3:$X$21,$BW95,6)+0,EJ$73&gt;=INDEX('Static Data'!$E$3:$X$21,$BW95,7)+0,EJ$74&gt;=INDEX('Static Data'!$E$3:$X$21,$BW95,8)+0,EJ$75&gt;=INDEX('Static Data'!$E$3:$X$21,$BW95,9)+0,EJ$76&gt;=INDEX('Static Data'!$E$3:$X$21,$BW95,10)+0,EJ$77&gt;=INDEX('Static Data'!$E$3:$X$21,$BW95,11)+0,EJ$78&gt;=INDEX('Static Data'!$E$3:$X$21,$BW95,12)+0,EJ$79&gt;=INDEX('Static Data'!$E$3:$X$21,$BW95,13)+0,EJ$80&gt;=INDEX('Static Data'!$E$3:$X$21,$BW95,14)+0,EJ$81&gt;=INDEX('Static Data'!$E$3:$X$21,$BW95,15)+0,EJ$82&gt;=INDEX('Static Data'!$E$3:$X$21,$BW95,16)+0,EJ$83&gt;=INDEX('Static Data'!$E$3:$X$21,$BW95,17)+0,EJ$84&gt;=INDEX('Static Data'!$E$3:$X$21,$BW95,18)+0,EJ$85&gt;=INDEX('Static Data'!$E$3:$X$21,$BW95,19)+0,EJ$86&gt;=INDEX('Static Data'!$E$3:$X$21,$BW95,20)+0)</f>
        <v>0</v>
      </c>
      <c r="EK95" t="b">
        <f ca="1">AND($BV95,EK$67&gt;=INDEX('Static Data'!$E$3:$X$21,$BW95,1)+0,EK$68&gt;=INDEX('Static Data'!$E$3:$X$21,$BW95,2)+0,EK$69&gt;=INDEX('Static Data'!$E$3:$X$21,$BW95,3)+0,EK$70&gt;=INDEX('Static Data'!$E$3:$X$21,$BW95,4)+0,EK$71&gt;=INDEX('Static Data'!$E$3:$X$21,$BW95,5)+0,EK$72&gt;=INDEX('Static Data'!$E$3:$X$21,$BW95,6)+0,EK$73&gt;=INDEX('Static Data'!$E$3:$X$21,$BW95,7)+0,EK$74&gt;=INDEX('Static Data'!$E$3:$X$21,$BW95,8)+0,EK$75&gt;=INDEX('Static Data'!$E$3:$X$21,$BW95,9)+0,EK$76&gt;=INDEX('Static Data'!$E$3:$X$21,$BW95,10)+0,EK$77&gt;=INDEX('Static Data'!$E$3:$X$21,$BW95,11)+0,EK$78&gt;=INDEX('Static Data'!$E$3:$X$21,$BW95,12)+0,EK$79&gt;=INDEX('Static Data'!$E$3:$X$21,$BW95,13)+0,EK$80&gt;=INDEX('Static Data'!$E$3:$X$21,$BW95,14)+0,EK$81&gt;=INDEX('Static Data'!$E$3:$X$21,$BW95,15)+0,EK$82&gt;=INDEX('Static Data'!$E$3:$X$21,$BW95,16)+0,EK$83&gt;=INDEX('Static Data'!$E$3:$X$21,$BW95,17)+0,EK$84&gt;=INDEX('Static Data'!$E$3:$X$21,$BW95,18)+0,EK$85&gt;=INDEX('Static Data'!$E$3:$X$21,$BW95,19)+0,EK$86&gt;=INDEX('Static Data'!$E$3:$X$21,$BW95,20)+0)</f>
        <v>0</v>
      </c>
      <c r="EL95" t="b">
        <f ca="1">AND($BV95,EL$67&gt;=INDEX('Static Data'!$E$3:$X$21,$BW95,1)+0,EL$68&gt;=INDEX('Static Data'!$E$3:$X$21,$BW95,2)+0,EL$69&gt;=INDEX('Static Data'!$E$3:$X$21,$BW95,3)+0,EL$70&gt;=INDEX('Static Data'!$E$3:$X$21,$BW95,4)+0,EL$71&gt;=INDEX('Static Data'!$E$3:$X$21,$BW95,5)+0,EL$72&gt;=INDEX('Static Data'!$E$3:$X$21,$BW95,6)+0,EL$73&gt;=INDEX('Static Data'!$E$3:$X$21,$BW95,7)+0,EL$74&gt;=INDEX('Static Data'!$E$3:$X$21,$BW95,8)+0,EL$75&gt;=INDEX('Static Data'!$E$3:$X$21,$BW95,9)+0,EL$76&gt;=INDEX('Static Data'!$E$3:$X$21,$BW95,10)+0,EL$77&gt;=INDEX('Static Data'!$E$3:$X$21,$BW95,11)+0,EL$78&gt;=INDEX('Static Data'!$E$3:$X$21,$BW95,12)+0,EL$79&gt;=INDEX('Static Data'!$E$3:$X$21,$BW95,13)+0,EL$80&gt;=INDEX('Static Data'!$E$3:$X$21,$BW95,14)+0,EL$81&gt;=INDEX('Static Data'!$E$3:$X$21,$BW95,15)+0,EL$82&gt;=INDEX('Static Data'!$E$3:$X$21,$BW95,16)+0,EL$83&gt;=INDEX('Static Data'!$E$3:$X$21,$BW95,17)+0,EL$84&gt;=INDEX('Static Data'!$E$3:$X$21,$BW95,18)+0,EL$85&gt;=INDEX('Static Data'!$E$3:$X$21,$BW95,19)+0,EL$86&gt;=INDEX('Static Data'!$E$3:$X$21,$BW95,20)+0)</f>
        <v>0</v>
      </c>
      <c r="EM95" t="b">
        <f ca="1">AND($BV95,EM$67&gt;=INDEX('Static Data'!$E$3:$X$21,$BW95,1)+0,EM$68&gt;=INDEX('Static Data'!$E$3:$X$21,$BW95,2)+0,EM$69&gt;=INDEX('Static Data'!$E$3:$X$21,$BW95,3)+0,EM$70&gt;=INDEX('Static Data'!$E$3:$X$21,$BW95,4)+0,EM$71&gt;=INDEX('Static Data'!$E$3:$X$21,$BW95,5)+0,EM$72&gt;=INDEX('Static Data'!$E$3:$X$21,$BW95,6)+0,EM$73&gt;=INDEX('Static Data'!$E$3:$X$21,$BW95,7)+0,EM$74&gt;=INDEX('Static Data'!$E$3:$X$21,$BW95,8)+0,EM$75&gt;=INDEX('Static Data'!$E$3:$X$21,$BW95,9)+0,EM$76&gt;=INDEX('Static Data'!$E$3:$X$21,$BW95,10)+0,EM$77&gt;=INDEX('Static Data'!$E$3:$X$21,$BW95,11)+0,EM$78&gt;=INDEX('Static Data'!$E$3:$X$21,$BW95,12)+0,EM$79&gt;=INDEX('Static Data'!$E$3:$X$21,$BW95,13)+0,EM$80&gt;=INDEX('Static Data'!$E$3:$X$21,$BW95,14)+0,EM$81&gt;=INDEX('Static Data'!$E$3:$X$21,$BW95,15)+0,EM$82&gt;=INDEX('Static Data'!$E$3:$X$21,$BW95,16)+0,EM$83&gt;=INDEX('Static Data'!$E$3:$X$21,$BW95,17)+0,EM$84&gt;=INDEX('Static Data'!$E$3:$X$21,$BW95,18)+0,EM$85&gt;=INDEX('Static Data'!$E$3:$X$21,$BW95,19)+0,EM$86&gt;=INDEX('Static Data'!$E$3:$X$21,$BW95,20)+0)</f>
        <v>0</v>
      </c>
      <c r="EN95" t="b">
        <f ca="1">AND($BV95,EN$67&gt;=INDEX('Static Data'!$E$3:$X$21,$BW95,1)+0,EN$68&gt;=INDEX('Static Data'!$E$3:$X$21,$BW95,2)+0,EN$69&gt;=INDEX('Static Data'!$E$3:$X$21,$BW95,3)+0,EN$70&gt;=INDEX('Static Data'!$E$3:$X$21,$BW95,4)+0,EN$71&gt;=INDEX('Static Data'!$E$3:$X$21,$BW95,5)+0,EN$72&gt;=INDEX('Static Data'!$E$3:$X$21,$BW95,6)+0,EN$73&gt;=INDEX('Static Data'!$E$3:$X$21,$BW95,7)+0,EN$74&gt;=INDEX('Static Data'!$E$3:$X$21,$BW95,8)+0,EN$75&gt;=INDEX('Static Data'!$E$3:$X$21,$BW95,9)+0,EN$76&gt;=INDEX('Static Data'!$E$3:$X$21,$BW95,10)+0,EN$77&gt;=INDEX('Static Data'!$E$3:$X$21,$BW95,11)+0,EN$78&gt;=INDEX('Static Data'!$E$3:$X$21,$BW95,12)+0,EN$79&gt;=INDEX('Static Data'!$E$3:$X$21,$BW95,13)+0,EN$80&gt;=INDEX('Static Data'!$E$3:$X$21,$BW95,14)+0,EN$81&gt;=INDEX('Static Data'!$E$3:$X$21,$BW95,15)+0,EN$82&gt;=INDEX('Static Data'!$E$3:$X$21,$BW95,16)+0,EN$83&gt;=INDEX('Static Data'!$E$3:$X$21,$BW95,17)+0,EN$84&gt;=INDEX('Static Data'!$E$3:$X$21,$BW95,18)+0,EN$85&gt;=INDEX('Static Data'!$E$3:$X$21,$BW95,19)+0,EN$86&gt;=INDEX('Static Data'!$E$3:$X$21,$BW95,20)+0)</f>
        <v>0</v>
      </c>
      <c r="EO95" t="b">
        <f ca="1">AND($BV95,EO$67&gt;=INDEX('Static Data'!$E$3:$X$21,$BW95,1)+0,EO$68&gt;=INDEX('Static Data'!$E$3:$X$21,$BW95,2)+0,EO$69&gt;=INDEX('Static Data'!$E$3:$X$21,$BW95,3)+0,EO$70&gt;=INDEX('Static Data'!$E$3:$X$21,$BW95,4)+0,EO$71&gt;=INDEX('Static Data'!$E$3:$X$21,$BW95,5)+0,EO$72&gt;=INDEX('Static Data'!$E$3:$X$21,$BW95,6)+0,EO$73&gt;=INDEX('Static Data'!$E$3:$X$21,$BW95,7)+0,EO$74&gt;=INDEX('Static Data'!$E$3:$X$21,$BW95,8)+0,EO$75&gt;=INDEX('Static Data'!$E$3:$X$21,$BW95,9)+0,EO$76&gt;=INDEX('Static Data'!$E$3:$X$21,$BW95,10)+0,EO$77&gt;=INDEX('Static Data'!$E$3:$X$21,$BW95,11)+0,EO$78&gt;=INDEX('Static Data'!$E$3:$X$21,$BW95,12)+0,EO$79&gt;=INDEX('Static Data'!$E$3:$X$21,$BW95,13)+0,EO$80&gt;=INDEX('Static Data'!$E$3:$X$21,$BW95,14)+0,EO$81&gt;=INDEX('Static Data'!$E$3:$X$21,$BW95,15)+0,EO$82&gt;=INDEX('Static Data'!$E$3:$X$21,$BW95,16)+0,EO$83&gt;=INDEX('Static Data'!$E$3:$X$21,$BW95,17)+0,EO$84&gt;=INDEX('Static Data'!$E$3:$X$21,$BW95,18)+0,EO$85&gt;=INDEX('Static Data'!$E$3:$X$21,$BW95,19)+0,EO$86&gt;=INDEX('Static Data'!$E$3:$X$21,$BW95,20)+0)</f>
        <v>0</v>
      </c>
      <c r="EP95" t="b">
        <f ca="1">AND($BV95,EP$67&gt;=INDEX('Static Data'!$E$3:$X$21,$BW95,1)+0,EP$68&gt;=INDEX('Static Data'!$E$3:$X$21,$BW95,2)+0,EP$69&gt;=INDEX('Static Data'!$E$3:$X$21,$BW95,3)+0,EP$70&gt;=INDEX('Static Data'!$E$3:$X$21,$BW95,4)+0,EP$71&gt;=INDEX('Static Data'!$E$3:$X$21,$BW95,5)+0,EP$72&gt;=INDEX('Static Data'!$E$3:$X$21,$BW95,6)+0,EP$73&gt;=INDEX('Static Data'!$E$3:$X$21,$BW95,7)+0,EP$74&gt;=INDEX('Static Data'!$E$3:$X$21,$BW95,8)+0,EP$75&gt;=INDEX('Static Data'!$E$3:$X$21,$BW95,9)+0,EP$76&gt;=INDEX('Static Data'!$E$3:$X$21,$BW95,10)+0,EP$77&gt;=INDEX('Static Data'!$E$3:$X$21,$BW95,11)+0,EP$78&gt;=INDEX('Static Data'!$E$3:$X$21,$BW95,12)+0,EP$79&gt;=INDEX('Static Data'!$E$3:$X$21,$BW95,13)+0,EP$80&gt;=INDEX('Static Data'!$E$3:$X$21,$BW95,14)+0,EP$81&gt;=INDEX('Static Data'!$E$3:$X$21,$BW95,15)+0,EP$82&gt;=INDEX('Static Data'!$E$3:$X$21,$BW95,16)+0,EP$83&gt;=INDEX('Static Data'!$E$3:$X$21,$BW95,17)+0,EP$84&gt;=INDEX('Static Data'!$E$3:$X$21,$BW95,18)+0,EP$85&gt;=INDEX('Static Data'!$E$3:$X$21,$BW95,19)+0,EP$86&gt;=INDEX('Static Data'!$E$3:$X$21,$BW95,20)+0)</f>
        <v>0</v>
      </c>
      <c r="EQ95" t="b">
        <f ca="1">AND($BV95,EQ$67&gt;=INDEX('Static Data'!$E$3:$X$21,$BW95,1)+0,EQ$68&gt;=INDEX('Static Data'!$E$3:$X$21,$BW95,2)+0,EQ$69&gt;=INDEX('Static Data'!$E$3:$X$21,$BW95,3)+0,EQ$70&gt;=INDEX('Static Data'!$E$3:$X$21,$BW95,4)+0,EQ$71&gt;=INDEX('Static Data'!$E$3:$X$21,$BW95,5)+0,EQ$72&gt;=INDEX('Static Data'!$E$3:$X$21,$BW95,6)+0,EQ$73&gt;=INDEX('Static Data'!$E$3:$X$21,$BW95,7)+0,EQ$74&gt;=INDEX('Static Data'!$E$3:$X$21,$BW95,8)+0,EQ$75&gt;=INDEX('Static Data'!$E$3:$X$21,$BW95,9)+0,EQ$76&gt;=INDEX('Static Data'!$E$3:$X$21,$BW95,10)+0,EQ$77&gt;=INDEX('Static Data'!$E$3:$X$21,$BW95,11)+0,EQ$78&gt;=INDEX('Static Data'!$E$3:$X$21,$BW95,12)+0,EQ$79&gt;=INDEX('Static Data'!$E$3:$X$21,$BW95,13)+0,EQ$80&gt;=INDEX('Static Data'!$E$3:$X$21,$BW95,14)+0,EQ$81&gt;=INDEX('Static Data'!$E$3:$X$21,$BW95,15)+0,EQ$82&gt;=INDEX('Static Data'!$E$3:$X$21,$BW95,16)+0,EQ$83&gt;=INDEX('Static Data'!$E$3:$X$21,$BW95,17)+0,EQ$84&gt;=INDEX('Static Data'!$E$3:$X$21,$BW95,18)+0,EQ$85&gt;=INDEX('Static Data'!$E$3:$X$21,$BW95,19)+0,EQ$86&gt;=INDEX('Static Data'!$E$3:$X$21,$BW95,20)+0)</f>
        <v>0</v>
      </c>
      <c r="ER95" t="b">
        <f ca="1">AND($BV95,ER$67&gt;=INDEX('Static Data'!$E$3:$X$21,$BW95,1)+0,ER$68&gt;=INDEX('Static Data'!$E$3:$X$21,$BW95,2)+0,ER$69&gt;=INDEX('Static Data'!$E$3:$X$21,$BW95,3)+0,ER$70&gt;=INDEX('Static Data'!$E$3:$X$21,$BW95,4)+0,ER$71&gt;=INDEX('Static Data'!$E$3:$X$21,$BW95,5)+0,ER$72&gt;=INDEX('Static Data'!$E$3:$X$21,$BW95,6)+0,ER$73&gt;=INDEX('Static Data'!$E$3:$X$21,$BW95,7)+0,ER$74&gt;=INDEX('Static Data'!$E$3:$X$21,$BW95,8)+0,ER$75&gt;=INDEX('Static Data'!$E$3:$X$21,$BW95,9)+0,ER$76&gt;=INDEX('Static Data'!$E$3:$X$21,$BW95,10)+0,ER$77&gt;=INDEX('Static Data'!$E$3:$X$21,$BW95,11)+0,ER$78&gt;=INDEX('Static Data'!$E$3:$X$21,$BW95,12)+0,ER$79&gt;=INDEX('Static Data'!$E$3:$X$21,$BW95,13)+0,ER$80&gt;=INDEX('Static Data'!$E$3:$X$21,$BW95,14)+0,ER$81&gt;=INDEX('Static Data'!$E$3:$X$21,$BW95,15)+0,ER$82&gt;=INDEX('Static Data'!$E$3:$X$21,$BW95,16)+0,ER$83&gt;=INDEX('Static Data'!$E$3:$X$21,$BW95,17)+0,ER$84&gt;=INDEX('Static Data'!$E$3:$X$21,$BW95,18)+0,ER$85&gt;=INDEX('Static Data'!$E$3:$X$21,$BW95,19)+0,ER$86&gt;=INDEX('Static Data'!$E$3:$X$21,$BW95,20)+0)</f>
        <v>0</v>
      </c>
      <c r="ES95" t="b">
        <f ca="1">AND($BV95,ES$67&gt;=INDEX('Static Data'!$E$3:$X$21,$BW95,1)+0,ES$68&gt;=INDEX('Static Data'!$E$3:$X$21,$BW95,2)+0,ES$69&gt;=INDEX('Static Data'!$E$3:$X$21,$BW95,3)+0,ES$70&gt;=INDEX('Static Data'!$E$3:$X$21,$BW95,4)+0,ES$71&gt;=INDEX('Static Data'!$E$3:$X$21,$BW95,5)+0,ES$72&gt;=INDEX('Static Data'!$E$3:$X$21,$BW95,6)+0,ES$73&gt;=INDEX('Static Data'!$E$3:$X$21,$BW95,7)+0,ES$74&gt;=INDEX('Static Data'!$E$3:$X$21,$BW95,8)+0,ES$75&gt;=INDEX('Static Data'!$E$3:$X$21,$BW95,9)+0,ES$76&gt;=INDEX('Static Data'!$E$3:$X$21,$BW95,10)+0,ES$77&gt;=INDEX('Static Data'!$E$3:$X$21,$BW95,11)+0,ES$78&gt;=INDEX('Static Data'!$E$3:$X$21,$BW95,12)+0,ES$79&gt;=INDEX('Static Data'!$E$3:$X$21,$BW95,13)+0,ES$80&gt;=INDEX('Static Data'!$E$3:$X$21,$BW95,14)+0,ES$81&gt;=INDEX('Static Data'!$E$3:$X$21,$BW95,15)+0,ES$82&gt;=INDEX('Static Data'!$E$3:$X$21,$BW95,16)+0,ES$83&gt;=INDEX('Static Data'!$E$3:$X$21,$BW95,17)+0,ES$84&gt;=INDEX('Static Data'!$E$3:$X$21,$BW95,18)+0,ES$85&gt;=INDEX('Static Data'!$E$3:$X$21,$BW95,19)+0,ES$86&gt;=INDEX('Static Data'!$E$3:$X$21,$BW95,20)+0)</f>
        <v>0</v>
      </c>
      <c r="ET95" t="b">
        <f ca="1">AND($BV95,ET$67&gt;=INDEX('Static Data'!$E$3:$X$21,$BW95,1)+0,ET$68&gt;=INDEX('Static Data'!$E$3:$X$21,$BW95,2)+0,ET$69&gt;=INDEX('Static Data'!$E$3:$X$21,$BW95,3)+0,ET$70&gt;=INDEX('Static Data'!$E$3:$X$21,$BW95,4)+0,ET$71&gt;=INDEX('Static Data'!$E$3:$X$21,$BW95,5)+0,ET$72&gt;=INDEX('Static Data'!$E$3:$X$21,$BW95,6)+0,ET$73&gt;=INDEX('Static Data'!$E$3:$X$21,$BW95,7)+0,ET$74&gt;=INDEX('Static Data'!$E$3:$X$21,$BW95,8)+0,ET$75&gt;=INDEX('Static Data'!$E$3:$X$21,$BW95,9)+0,ET$76&gt;=INDEX('Static Data'!$E$3:$X$21,$BW95,10)+0,ET$77&gt;=INDEX('Static Data'!$E$3:$X$21,$BW95,11)+0,ET$78&gt;=INDEX('Static Data'!$E$3:$X$21,$BW95,12)+0,ET$79&gt;=INDEX('Static Data'!$E$3:$X$21,$BW95,13)+0,ET$80&gt;=INDEX('Static Data'!$E$3:$X$21,$BW95,14)+0,ET$81&gt;=INDEX('Static Data'!$E$3:$X$21,$BW95,15)+0,ET$82&gt;=INDEX('Static Data'!$E$3:$X$21,$BW95,16)+0,ET$83&gt;=INDEX('Static Data'!$E$3:$X$21,$BW95,17)+0,ET$84&gt;=INDEX('Static Data'!$E$3:$X$21,$BW95,18)+0,ET$85&gt;=INDEX('Static Data'!$E$3:$X$21,$BW95,19)+0,ET$86&gt;=INDEX('Static Data'!$E$3:$X$21,$BW95,20)+0)</f>
        <v>0</v>
      </c>
      <c r="EU95" t="b">
        <f ca="1">AND($BV95,EU$67&gt;=INDEX('Static Data'!$E$3:$X$21,$BW95,1)+0,EU$68&gt;=INDEX('Static Data'!$E$3:$X$21,$BW95,2)+0,EU$69&gt;=INDEX('Static Data'!$E$3:$X$21,$BW95,3)+0,EU$70&gt;=INDEX('Static Data'!$E$3:$X$21,$BW95,4)+0,EU$71&gt;=INDEX('Static Data'!$E$3:$X$21,$BW95,5)+0,EU$72&gt;=INDEX('Static Data'!$E$3:$X$21,$BW95,6)+0,EU$73&gt;=INDEX('Static Data'!$E$3:$X$21,$BW95,7)+0,EU$74&gt;=INDEX('Static Data'!$E$3:$X$21,$BW95,8)+0,EU$75&gt;=INDEX('Static Data'!$E$3:$X$21,$BW95,9)+0,EU$76&gt;=INDEX('Static Data'!$E$3:$X$21,$BW95,10)+0,EU$77&gt;=INDEX('Static Data'!$E$3:$X$21,$BW95,11)+0,EU$78&gt;=INDEX('Static Data'!$E$3:$X$21,$BW95,12)+0,EU$79&gt;=INDEX('Static Data'!$E$3:$X$21,$BW95,13)+0,EU$80&gt;=INDEX('Static Data'!$E$3:$X$21,$BW95,14)+0,EU$81&gt;=INDEX('Static Data'!$E$3:$X$21,$BW95,15)+0,EU$82&gt;=INDEX('Static Data'!$E$3:$X$21,$BW95,16)+0,EU$83&gt;=INDEX('Static Data'!$E$3:$X$21,$BW95,17)+0,EU$84&gt;=INDEX('Static Data'!$E$3:$X$21,$BW95,18)+0,EU$85&gt;=INDEX('Static Data'!$E$3:$X$21,$BW95,19)+0,EU$86&gt;=INDEX('Static Data'!$E$3:$X$21,$BW95,20)+0)</f>
        <v>0</v>
      </c>
      <c r="EV95" t="b">
        <f ca="1">AND($BV95,EV$67&gt;=INDEX('Static Data'!$E$3:$X$21,$BW95,1)+0,EV$68&gt;=INDEX('Static Data'!$E$3:$X$21,$BW95,2)+0,EV$69&gt;=INDEX('Static Data'!$E$3:$X$21,$BW95,3)+0,EV$70&gt;=INDEX('Static Data'!$E$3:$X$21,$BW95,4)+0,EV$71&gt;=INDEX('Static Data'!$E$3:$X$21,$BW95,5)+0,EV$72&gt;=INDEX('Static Data'!$E$3:$X$21,$BW95,6)+0,EV$73&gt;=INDEX('Static Data'!$E$3:$X$21,$BW95,7)+0,EV$74&gt;=INDEX('Static Data'!$E$3:$X$21,$BW95,8)+0,EV$75&gt;=INDEX('Static Data'!$E$3:$X$21,$BW95,9)+0,EV$76&gt;=INDEX('Static Data'!$E$3:$X$21,$BW95,10)+0,EV$77&gt;=INDEX('Static Data'!$E$3:$X$21,$BW95,11)+0,EV$78&gt;=INDEX('Static Data'!$E$3:$X$21,$BW95,12)+0,EV$79&gt;=INDEX('Static Data'!$E$3:$X$21,$BW95,13)+0,EV$80&gt;=INDEX('Static Data'!$E$3:$X$21,$BW95,14)+0,EV$81&gt;=INDEX('Static Data'!$E$3:$X$21,$BW95,15)+0,EV$82&gt;=INDEX('Static Data'!$E$3:$X$21,$BW95,16)+0,EV$83&gt;=INDEX('Static Data'!$E$3:$X$21,$BW95,17)+0,EV$84&gt;=INDEX('Static Data'!$E$3:$X$21,$BW95,18)+0,EV$85&gt;=INDEX('Static Data'!$E$3:$X$21,$BW95,19)+0,EV$86&gt;=INDEX('Static Data'!$E$3:$X$21,$BW95,20)+0)</f>
        <v>0</v>
      </c>
      <c r="EW95" t="b">
        <f ca="1">AND($BV95,EW$67&gt;=INDEX('Static Data'!$E$3:$X$21,$BW95,1)+0,EW$68&gt;=INDEX('Static Data'!$E$3:$X$21,$BW95,2)+0,EW$69&gt;=INDEX('Static Data'!$E$3:$X$21,$BW95,3)+0,EW$70&gt;=INDEX('Static Data'!$E$3:$X$21,$BW95,4)+0,EW$71&gt;=INDEX('Static Data'!$E$3:$X$21,$BW95,5)+0,EW$72&gt;=INDEX('Static Data'!$E$3:$X$21,$BW95,6)+0,EW$73&gt;=INDEX('Static Data'!$E$3:$X$21,$BW95,7)+0,EW$74&gt;=INDEX('Static Data'!$E$3:$X$21,$BW95,8)+0,EW$75&gt;=INDEX('Static Data'!$E$3:$X$21,$BW95,9)+0,EW$76&gt;=INDEX('Static Data'!$E$3:$X$21,$BW95,10)+0,EW$77&gt;=INDEX('Static Data'!$E$3:$X$21,$BW95,11)+0,EW$78&gt;=INDEX('Static Data'!$E$3:$X$21,$BW95,12)+0,EW$79&gt;=INDEX('Static Data'!$E$3:$X$21,$BW95,13)+0,EW$80&gt;=INDEX('Static Data'!$E$3:$X$21,$BW95,14)+0,EW$81&gt;=INDEX('Static Data'!$E$3:$X$21,$BW95,15)+0,EW$82&gt;=INDEX('Static Data'!$E$3:$X$21,$BW95,16)+0,EW$83&gt;=INDEX('Static Data'!$E$3:$X$21,$BW95,17)+0,EW$84&gt;=INDEX('Static Data'!$E$3:$X$21,$BW95,18)+0,EW$85&gt;=INDEX('Static Data'!$E$3:$X$21,$BW95,19)+0,EW$86&gt;=INDEX('Static Data'!$E$3:$X$21,$BW95,20)+0)</f>
        <v>0</v>
      </c>
      <c r="EX95" t="b">
        <f ca="1">AND($BV95,EX$67&gt;=INDEX('Static Data'!$E$3:$X$21,$BW95,1)+0,EX$68&gt;=INDEX('Static Data'!$E$3:$X$21,$BW95,2)+0,EX$69&gt;=INDEX('Static Data'!$E$3:$X$21,$BW95,3)+0,EX$70&gt;=INDEX('Static Data'!$E$3:$X$21,$BW95,4)+0,EX$71&gt;=INDEX('Static Data'!$E$3:$X$21,$BW95,5)+0,EX$72&gt;=INDEX('Static Data'!$E$3:$X$21,$BW95,6)+0,EX$73&gt;=INDEX('Static Data'!$E$3:$X$21,$BW95,7)+0,EX$74&gt;=INDEX('Static Data'!$E$3:$X$21,$BW95,8)+0,EX$75&gt;=INDEX('Static Data'!$E$3:$X$21,$BW95,9)+0,EX$76&gt;=INDEX('Static Data'!$E$3:$X$21,$BW95,10)+0,EX$77&gt;=INDEX('Static Data'!$E$3:$X$21,$BW95,11)+0,EX$78&gt;=INDEX('Static Data'!$E$3:$X$21,$BW95,12)+0,EX$79&gt;=INDEX('Static Data'!$E$3:$X$21,$BW95,13)+0,EX$80&gt;=INDEX('Static Data'!$E$3:$X$21,$BW95,14)+0,EX$81&gt;=INDEX('Static Data'!$E$3:$X$21,$BW95,15)+0,EX$82&gt;=INDEX('Static Data'!$E$3:$X$21,$BW95,16)+0,EX$83&gt;=INDEX('Static Data'!$E$3:$X$21,$BW95,17)+0,EX$84&gt;=INDEX('Static Data'!$E$3:$X$21,$BW95,18)+0,EX$85&gt;=INDEX('Static Data'!$E$3:$X$21,$BW95,19)+0,EX$86&gt;=INDEX('Static Data'!$E$3:$X$21,$BW95,20)+0)</f>
        <v>0</v>
      </c>
      <c r="EY95" t="b">
        <f ca="1">AND($BV95,EY$67&gt;=INDEX('Static Data'!$E$3:$X$21,$BW95,1)+0,EY$68&gt;=INDEX('Static Data'!$E$3:$X$21,$BW95,2)+0,EY$69&gt;=INDEX('Static Data'!$E$3:$X$21,$BW95,3)+0,EY$70&gt;=INDEX('Static Data'!$E$3:$X$21,$BW95,4)+0,EY$71&gt;=INDEX('Static Data'!$E$3:$X$21,$BW95,5)+0,EY$72&gt;=INDEX('Static Data'!$E$3:$X$21,$BW95,6)+0,EY$73&gt;=INDEX('Static Data'!$E$3:$X$21,$BW95,7)+0,EY$74&gt;=INDEX('Static Data'!$E$3:$X$21,$BW95,8)+0,EY$75&gt;=INDEX('Static Data'!$E$3:$X$21,$BW95,9)+0,EY$76&gt;=INDEX('Static Data'!$E$3:$X$21,$BW95,10)+0,EY$77&gt;=INDEX('Static Data'!$E$3:$X$21,$BW95,11)+0,EY$78&gt;=INDEX('Static Data'!$E$3:$X$21,$BW95,12)+0,EY$79&gt;=INDEX('Static Data'!$E$3:$X$21,$BW95,13)+0,EY$80&gt;=INDEX('Static Data'!$E$3:$X$21,$BW95,14)+0,EY$81&gt;=INDEX('Static Data'!$E$3:$X$21,$BW95,15)+0,EY$82&gt;=INDEX('Static Data'!$E$3:$X$21,$BW95,16)+0,EY$83&gt;=INDEX('Static Data'!$E$3:$X$21,$BW95,17)+0,EY$84&gt;=INDEX('Static Data'!$E$3:$X$21,$BW95,18)+0,EY$85&gt;=INDEX('Static Data'!$E$3:$X$21,$BW95,19)+0,EY$86&gt;=INDEX('Static Data'!$E$3:$X$21,$BW95,20)+0)</f>
        <v>0</v>
      </c>
      <c r="EZ95" t="b">
        <f ca="1">AND($BV95,EZ$67&gt;=INDEX('Static Data'!$E$3:$X$21,$BW95,1)+0,EZ$68&gt;=INDEX('Static Data'!$E$3:$X$21,$BW95,2)+0,EZ$69&gt;=INDEX('Static Data'!$E$3:$X$21,$BW95,3)+0,EZ$70&gt;=INDEX('Static Data'!$E$3:$X$21,$BW95,4)+0,EZ$71&gt;=INDEX('Static Data'!$E$3:$X$21,$BW95,5)+0,EZ$72&gt;=INDEX('Static Data'!$E$3:$X$21,$BW95,6)+0,EZ$73&gt;=INDEX('Static Data'!$E$3:$X$21,$BW95,7)+0,EZ$74&gt;=INDEX('Static Data'!$E$3:$X$21,$BW95,8)+0,EZ$75&gt;=INDEX('Static Data'!$E$3:$X$21,$BW95,9)+0,EZ$76&gt;=INDEX('Static Data'!$E$3:$X$21,$BW95,10)+0,EZ$77&gt;=INDEX('Static Data'!$E$3:$X$21,$BW95,11)+0,EZ$78&gt;=INDEX('Static Data'!$E$3:$X$21,$BW95,12)+0,EZ$79&gt;=INDEX('Static Data'!$E$3:$X$21,$BW95,13)+0,EZ$80&gt;=INDEX('Static Data'!$E$3:$X$21,$BW95,14)+0,EZ$81&gt;=INDEX('Static Data'!$E$3:$X$21,$BW95,15)+0,EZ$82&gt;=INDEX('Static Data'!$E$3:$X$21,$BW95,16)+0,EZ$83&gt;=INDEX('Static Data'!$E$3:$X$21,$BW95,17)+0,EZ$84&gt;=INDEX('Static Data'!$E$3:$X$21,$BW95,18)+0,EZ$85&gt;=INDEX('Static Data'!$E$3:$X$21,$BW95,19)+0,EZ$86&gt;=INDEX('Static Data'!$E$3:$X$21,$BW95,20)+0)</f>
        <v>0</v>
      </c>
      <c r="FA95" t="b">
        <f ca="1">AND($BV95,FA$67&gt;=INDEX('Static Data'!$E$3:$X$21,$BW95,1)+0,FA$68&gt;=INDEX('Static Data'!$E$3:$X$21,$BW95,2)+0,FA$69&gt;=INDEX('Static Data'!$E$3:$X$21,$BW95,3)+0,FA$70&gt;=INDEX('Static Data'!$E$3:$X$21,$BW95,4)+0,FA$71&gt;=INDEX('Static Data'!$E$3:$X$21,$BW95,5)+0,FA$72&gt;=INDEX('Static Data'!$E$3:$X$21,$BW95,6)+0,FA$73&gt;=INDEX('Static Data'!$E$3:$X$21,$BW95,7)+0,FA$74&gt;=INDEX('Static Data'!$E$3:$X$21,$BW95,8)+0,FA$75&gt;=INDEX('Static Data'!$E$3:$X$21,$BW95,9)+0,FA$76&gt;=INDEX('Static Data'!$E$3:$X$21,$BW95,10)+0,FA$77&gt;=INDEX('Static Data'!$E$3:$X$21,$BW95,11)+0,FA$78&gt;=INDEX('Static Data'!$E$3:$X$21,$BW95,12)+0,FA$79&gt;=INDEX('Static Data'!$E$3:$X$21,$BW95,13)+0,FA$80&gt;=INDEX('Static Data'!$E$3:$X$21,$BW95,14)+0,FA$81&gt;=INDEX('Static Data'!$E$3:$X$21,$BW95,15)+0,FA$82&gt;=INDEX('Static Data'!$E$3:$X$21,$BW95,16)+0,FA$83&gt;=INDEX('Static Data'!$E$3:$X$21,$BW95,17)+0,FA$84&gt;=INDEX('Static Data'!$E$3:$X$21,$BW95,18)+0,FA$85&gt;=INDEX('Static Data'!$E$3:$X$21,$BW95,19)+0,FA$86&gt;=INDEX('Static Data'!$E$3:$X$21,$BW95,20)+0)</f>
        <v>0</v>
      </c>
      <c r="FB95" t="b">
        <f ca="1">AND($BV95,FB$67&gt;=INDEX('Static Data'!$E$3:$X$21,$BW95,1)+0,FB$68&gt;=INDEX('Static Data'!$E$3:$X$21,$BW95,2)+0,FB$69&gt;=INDEX('Static Data'!$E$3:$X$21,$BW95,3)+0,FB$70&gt;=INDEX('Static Data'!$E$3:$X$21,$BW95,4)+0,FB$71&gt;=INDEX('Static Data'!$E$3:$X$21,$BW95,5)+0,FB$72&gt;=INDEX('Static Data'!$E$3:$X$21,$BW95,6)+0,FB$73&gt;=INDEX('Static Data'!$E$3:$X$21,$BW95,7)+0,FB$74&gt;=INDEX('Static Data'!$E$3:$X$21,$BW95,8)+0,FB$75&gt;=INDEX('Static Data'!$E$3:$X$21,$BW95,9)+0,FB$76&gt;=INDEX('Static Data'!$E$3:$X$21,$BW95,10)+0,FB$77&gt;=INDEX('Static Data'!$E$3:$X$21,$BW95,11)+0,FB$78&gt;=INDEX('Static Data'!$E$3:$X$21,$BW95,12)+0,FB$79&gt;=INDEX('Static Data'!$E$3:$X$21,$BW95,13)+0,FB$80&gt;=INDEX('Static Data'!$E$3:$X$21,$BW95,14)+0,FB$81&gt;=INDEX('Static Data'!$E$3:$X$21,$BW95,15)+0,FB$82&gt;=INDEX('Static Data'!$E$3:$X$21,$BW95,16)+0,FB$83&gt;=INDEX('Static Data'!$E$3:$X$21,$BW95,17)+0,FB$84&gt;=INDEX('Static Data'!$E$3:$X$21,$BW95,18)+0,FB$85&gt;=INDEX('Static Data'!$E$3:$X$21,$BW95,19)+0,FB$86&gt;=INDEX('Static Data'!$E$3:$X$21,$BW95,20)+0)</f>
        <v>0</v>
      </c>
      <c r="FC95" t="b">
        <f ca="1">AND($BV95,FC$67&gt;=INDEX('Static Data'!$E$3:$X$21,$BW95,1)+0,FC$68&gt;=INDEX('Static Data'!$E$3:$X$21,$BW95,2)+0,FC$69&gt;=INDEX('Static Data'!$E$3:$X$21,$BW95,3)+0,FC$70&gt;=INDEX('Static Data'!$E$3:$X$21,$BW95,4)+0,FC$71&gt;=INDEX('Static Data'!$E$3:$X$21,$BW95,5)+0,FC$72&gt;=INDEX('Static Data'!$E$3:$X$21,$BW95,6)+0,FC$73&gt;=INDEX('Static Data'!$E$3:$X$21,$BW95,7)+0,FC$74&gt;=INDEX('Static Data'!$E$3:$X$21,$BW95,8)+0,FC$75&gt;=INDEX('Static Data'!$E$3:$X$21,$BW95,9)+0,FC$76&gt;=INDEX('Static Data'!$E$3:$X$21,$BW95,10)+0,FC$77&gt;=INDEX('Static Data'!$E$3:$X$21,$BW95,11)+0,FC$78&gt;=INDEX('Static Data'!$E$3:$X$21,$BW95,12)+0,FC$79&gt;=INDEX('Static Data'!$E$3:$X$21,$BW95,13)+0,FC$80&gt;=INDEX('Static Data'!$E$3:$X$21,$BW95,14)+0,FC$81&gt;=INDEX('Static Data'!$E$3:$X$21,$BW95,15)+0,FC$82&gt;=INDEX('Static Data'!$E$3:$X$21,$BW95,16)+0,FC$83&gt;=INDEX('Static Data'!$E$3:$X$21,$BW95,17)+0,FC$84&gt;=INDEX('Static Data'!$E$3:$X$21,$BW95,18)+0,FC$85&gt;=INDEX('Static Data'!$E$3:$X$21,$BW95,19)+0,FC$86&gt;=INDEX('Static Data'!$E$3:$X$21,$BW95,20)+0)</f>
        <v>0</v>
      </c>
      <c r="FD95" t="b">
        <f ca="1">AND($BV95,FD$67&gt;=INDEX('Static Data'!$E$3:$X$21,$BW95,1)+0,FD$68&gt;=INDEX('Static Data'!$E$3:$X$21,$BW95,2)+0,FD$69&gt;=INDEX('Static Data'!$E$3:$X$21,$BW95,3)+0,FD$70&gt;=INDEX('Static Data'!$E$3:$X$21,$BW95,4)+0,FD$71&gt;=INDEX('Static Data'!$E$3:$X$21,$BW95,5)+0,FD$72&gt;=INDEX('Static Data'!$E$3:$X$21,$BW95,6)+0,FD$73&gt;=INDEX('Static Data'!$E$3:$X$21,$BW95,7)+0,FD$74&gt;=INDEX('Static Data'!$E$3:$X$21,$BW95,8)+0,FD$75&gt;=INDEX('Static Data'!$E$3:$X$21,$BW95,9)+0,FD$76&gt;=INDEX('Static Data'!$E$3:$X$21,$BW95,10)+0,FD$77&gt;=INDEX('Static Data'!$E$3:$X$21,$BW95,11)+0,FD$78&gt;=INDEX('Static Data'!$E$3:$X$21,$BW95,12)+0,FD$79&gt;=INDEX('Static Data'!$E$3:$X$21,$BW95,13)+0,FD$80&gt;=INDEX('Static Data'!$E$3:$X$21,$BW95,14)+0,FD$81&gt;=INDEX('Static Data'!$E$3:$X$21,$BW95,15)+0,FD$82&gt;=INDEX('Static Data'!$E$3:$X$21,$BW95,16)+0,FD$83&gt;=INDEX('Static Data'!$E$3:$X$21,$BW95,17)+0,FD$84&gt;=INDEX('Static Data'!$E$3:$X$21,$BW95,18)+0,FD$85&gt;=INDEX('Static Data'!$E$3:$X$21,$BW95,19)+0,FD$86&gt;=INDEX('Static Data'!$E$3:$X$21,$BW95,20)+0)</f>
        <v>0</v>
      </c>
      <c r="FE95" t="b">
        <f ca="1">AND($BV95,FE$67&gt;=INDEX('Static Data'!$E$3:$X$21,$BW95,1)+0,FE$68&gt;=INDEX('Static Data'!$E$3:$X$21,$BW95,2)+0,FE$69&gt;=INDEX('Static Data'!$E$3:$X$21,$BW95,3)+0,FE$70&gt;=INDEX('Static Data'!$E$3:$X$21,$BW95,4)+0,FE$71&gt;=INDEX('Static Data'!$E$3:$X$21,$BW95,5)+0,FE$72&gt;=INDEX('Static Data'!$E$3:$X$21,$BW95,6)+0,FE$73&gt;=INDEX('Static Data'!$E$3:$X$21,$BW95,7)+0,FE$74&gt;=INDEX('Static Data'!$E$3:$X$21,$BW95,8)+0,FE$75&gt;=INDEX('Static Data'!$E$3:$X$21,$BW95,9)+0,FE$76&gt;=INDEX('Static Data'!$E$3:$X$21,$BW95,10)+0,FE$77&gt;=INDEX('Static Data'!$E$3:$X$21,$BW95,11)+0,FE$78&gt;=INDEX('Static Data'!$E$3:$X$21,$BW95,12)+0,FE$79&gt;=INDEX('Static Data'!$E$3:$X$21,$BW95,13)+0,FE$80&gt;=INDEX('Static Data'!$E$3:$X$21,$BW95,14)+0,FE$81&gt;=INDEX('Static Data'!$E$3:$X$21,$BW95,15)+0,FE$82&gt;=INDEX('Static Data'!$E$3:$X$21,$BW95,16)+0,FE$83&gt;=INDEX('Static Data'!$E$3:$X$21,$BW95,17)+0,FE$84&gt;=INDEX('Static Data'!$E$3:$X$21,$BW95,18)+0,FE$85&gt;=INDEX('Static Data'!$E$3:$X$21,$BW95,19)+0,FE$86&gt;=INDEX('Static Data'!$E$3:$X$21,$BW95,20)+0)</f>
        <v>0</v>
      </c>
      <c r="FF95" t="b">
        <f ca="1">AND($BV95,FF$67&gt;=INDEX('Static Data'!$E$3:$X$21,$BW95,1)+0,FF$68&gt;=INDEX('Static Data'!$E$3:$X$21,$BW95,2)+0,FF$69&gt;=INDEX('Static Data'!$E$3:$X$21,$BW95,3)+0,FF$70&gt;=INDEX('Static Data'!$E$3:$X$21,$BW95,4)+0,FF$71&gt;=INDEX('Static Data'!$E$3:$X$21,$BW95,5)+0,FF$72&gt;=INDEX('Static Data'!$E$3:$X$21,$BW95,6)+0,FF$73&gt;=INDEX('Static Data'!$E$3:$X$21,$BW95,7)+0,FF$74&gt;=INDEX('Static Data'!$E$3:$X$21,$BW95,8)+0,FF$75&gt;=INDEX('Static Data'!$E$3:$X$21,$BW95,9)+0,FF$76&gt;=INDEX('Static Data'!$E$3:$X$21,$BW95,10)+0,FF$77&gt;=INDEX('Static Data'!$E$3:$X$21,$BW95,11)+0,FF$78&gt;=INDEX('Static Data'!$E$3:$X$21,$BW95,12)+0,FF$79&gt;=INDEX('Static Data'!$E$3:$X$21,$BW95,13)+0,FF$80&gt;=INDEX('Static Data'!$E$3:$X$21,$BW95,14)+0,FF$81&gt;=INDEX('Static Data'!$E$3:$X$21,$BW95,15)+0,FF$82&gt;=INDEX('Static Data'!$E$3:$X$21,$BW95,16)+0,FF$83&gt;=INDEX('Static Data'!$E$3:$X$21,$BW95,17)+0,FF$84&gt;=INDEX('Static Data'!$E$3:$X$21,$BW95,18)+0,FF$85&gt;=INDEX('Static Data'!$E$3:$X$21,$BW95,19)+0,FF$86&gt;=INDEX('Static Data'!$E$3:$X$21,$BW95,20)+0)</f>
        <v>0</v>
      </c>
      <c r="FG95" t="b">
        <f ca="1">AND($BV95,FG$67&gt;=INDEX('Static Data'!$E$3:$X$21,$BW95,1)+0,FG$68&gt;=INDEX('Static Data'!$E$3:$X$21,$BW95,2)+0,FG$69&gt;=INDEX('Static Data'!$E$3:$X$21,$BW95,3)+0,FG$70&gt;=INDEX('Static Data'!$E$3:$X$21,$BW95,4)+0,FG$71&gt;=INDEX('Static Data'!$E$3:$X$21,$BW95,5)+0,FG$72&gt;=INDEX('Static Data'!$E$3:$X$21,$BW95,6)+0,FG$73&gt;=INDEX('Static Data'!$E$3:$X$21,$BW95,7)+0,FG$74&gt;=INDEX('Static Data'!$E$3:$X$21,$BW95,8)+0,FG$75&gt;=INDEX('Static Data'!$E$3:$X$21,$BW95,9)+0,FG$76&gt;=INDEX('Static Data'!$E$3:$X$21,$BW95,10)+0,FG$77&gt;=INDEX('Static Data'!$E$3:$X$21,$BW95,11)+0,FG$78&gt;=INDEX('Static Data'!$E$3:$X$21,$BW95,12)+0,FG$79&gt;=INDEX('Static Data'!$E$3:$X$21,$BW95,13)+0,FG$80&gt;=INDEX('Static Data'!$E$3:$X$21,$BW95,14)+0,FG$81&gt;=INDEX('Static Data'!$E$3:$X$21,$BW95,15)+0,FG$82&gt;=INDEX('Static Data'!$E$3:$X$21,$BW95,16)+0,FG$83&gt;=INDEX('Static Data'!$E$3:$X$21,$BW95,17)+0,FG$84&gt;=INDEX('Static Data'!$E$3:$X$21,$BW95,18)+0,FG$85&gt;=INDEX('Static Data'!$E$3:$X$21,$BW95,19)+0,FG$86&gt;=INDEX('Static Data'!$E$3:$X$21,$BW95,20)+0)</f>
        <v>0</v>
      </c>
      <c r="FH95" t="b">
        <f ca="1">AND($BV95,FH$67&gt;=INDEX('Static Data'!$E$3:$X$21,$BW95,1)+0,FH$68&gt;=INDEX('Static Data'!$E$3:$X$21,$BW95,2)+0,FH$69&gt;=INDEX('Static Data'!$E$3:$X$21,$BW95,3)+0,FH$70&gt;=INDEX('Static Data'!$E$3:$X$21,$BW95,4)+0,FH$71&gt;=INDEX('Static Data'!$E$3:$X$21,$BW95,5)+0,FH$72&gt;=INDEX('Static Data'!$E$3:$X$21,$BW95,6)+0,FH$73&gt;=INDEX('Static Data'!$E$3:$X$21,$BW95,7)+0,FH$74&gt;=INDEX('Static Data'!$E$3:$X$21,$BW95,8)+0,FH$75&gt;=INDEX('Static Data'!$E$3:$X$21,$BW95,9)+0,FH$76&gt;=INDEX('Static Data'!$E$3:$X$21,$BW95,10)+0,FH$77&gt;=INDEX('Static Data'!$E$3:$X$21,$BW95,11)+0,FH$78&gt;=INDEX('Static Data'!$E$3:$X$21,$BW95,12)+0,FH$79&gt;=INDEX('Static Data'!$E$3:$X$21,$BW95,13)+0,FH$80&gt;=INDEX('Static Data'!$E$3:$X$21,$BW95,14)+0,FH$81&gt;=INDEX('Static Data'!$E$3:$X$21,$BW95,15)+0,FH$82&gt;=INDEX('Static Data'!$E$3:$X$21,$BW95,16)+0,FH$83&gt;=INDEX('Static Data'!$E$3:$X$21,$BW95,17)+0,FH$84&gt;=INDEX('Static Data'!$E$3:$X$21,$BW95,18)+0,FH$85&gt;=INDEX('Static Data'!$E$3:$X$21,$BW95,19)+0,FH$86&gt;=INDEX('Static Data'!$E$3:$X$21,$BW95,20)+0)</f>
        <v>0</v>
      </c>
      <c r="FI95" t="b">
        <f ca="1">AND($BV95,FI$67&gt;=INDEX('Static Data'!$E$3:$X$21,$BW95,1)+0,FI$68&gt;=INDEX('Static Data'!$E$3:$X$21,$BW95,2)+0,FI$69&gt;=INDEX('Static Data'!$E$3:$X$21,$BW95,3)+0,FI$70&gt;=INDEX('Static Data'!$E$3:$X$21,$BW95,4)+0,FI$71&gt;=INDEX('Static Data'!$E$3:$X$21,$BW95,5)+0,FI$72&gt;=INDEX('Static Data'!$E$3:$X$21,$BW95,6)+0,FI$73&gt;=INDEX('Static Data'!$E$3:$X$21,$BW95,7)+0,FI$74&gt;=INDEX('Static Data'!$E$3:$X$21,$BW95,8)+0,FI$75&gt;=INDEX('Static Data'!$E$3:$X$21,$BW95,9)+0,FI$76&gt;=INDEX('Static Data'!$E$3:$X$21,$BW95,10)+0,FI$77&gt;=INDEX('Static Data'!$E$3:$X$21,$BW95,11)+0,FI$78&gt;=INDEX('Static Data'!$E$3:$X$21,$BW95,12)+0,FI$79&gt;=INDEX('Static Data'!$E$3:$X$21,$BW95,13)+0,FI$80&gt;=INDEX('Static Data'!$E$3:$X$21,$BW95,14)+0,FI$81&gt;=INDEX('Static Data'!$E$3:$X$21,$BW95,15)+0,FI$82&gt;=INDEX('Static Data'!$E$3:$X$21,$BW95,16)+0,FI$83&gt;=INDEX('Static Data'!$E$3:$X$21,$BW95,17)+0,FI$84&gt;=INDEX('Static Data'!$E$3:$X$21,$BW95,18)+0,FI$85&gt;=INDEX('Static Data'!$E$3:$X$21,$BW95,19)+0,FI$86&gt;=INDEX('Static Data'!$E$3:$X$21,$BW95,20)+0)</f>
        <v>0</v>
      </c>
      <c r="FJ95" t="b">
        <f ca="1">AND($BV95,FJ$67&gt;=INDEX('Static Data'!$E$3:$X$21,$BW95,1)+0,FJ$68&gt;=INDEX('Static Data'!$E$3:$X$21,$BW95,2)+0,FJ$69&gt;=INDEX('Static Data'!$E$3:$X$21,$BW95,3)+0,FJ$70&gt;=INDEX('Static Data'!$E$3:$X$21,$BW95,4)+0,FJ$71&gt;=INDEX('Static Data'!$E$3:$X$21,$BW95,5)+0,FJ$72&gt;=INDEX('Static Data'!$E$3:$X$21,$BW95,6)+0,FJ$73&gt;=INDEX('Static Data'!$E$3:$X$21,$BW95,7)+0,FJ$74&gt;=INDEX('Static Data'!$E$3:$X$21,$BW95,8)+0,FJ$75&gt;=INDEX('Static Data'!$E$3:$X$21,$BW95,9)+0,FJ$76&gt;=INDEX('Static Data'!$E$3:$X$21,$BW95,10)+0,FJ$77&gt;=INDEX('Static Data'!$E$3:$X$21,$BW95,11)+0,FJ$78&gt;=INDEX('Static Data'!$E$3:$X$21,$BW95,12)+0,FJ$79&gt;=INDEX('Static Data'!$E$3:$X$21,$BW95,13)+0,FJ$80&gt;=INDEX('Static Data'!$E$3:$X$21,$BW95,14)+0,FJ$81&gt;=INDEX('Static Data'!$E$3:$X$21,$BW95,15)+0,FJ$82&gt;=INDEX('Static Data'!$E$3:$X$21,$BW95,16)+0,FJ$83&gt;=INDEX('Static Data'!$E$3:$X$21,$BW95,17)+0,FJ$84&gt;=INDEX('Static Data'!$E$3:$X$21,$BW95,18)+0,FJ$85&gt;=INDEX('Static Data'!$E$3:$X$21,$BW95,19)+0,FJ$86&gt;=INDEX('Static Data'!$E$3:$X$21,$BW95,20)+0)</f>
        <v>0</v>
      </c>
      <c r="FK95" t="b">
        <f ca="1">AND($BV95,FK$67&gt;=INDEX('Static Data'!$E$3:$X$21,$BW95,1)+0,FK$68&gt;=INDEX('Static Data'!$E$3:$X$21,$BW95,2)+0,FK$69&gt;=INDEX('Static Data'!$E$3:$X$21,$BW95,3)+0,FK$70&gt;=INDEX('Static Data'!$E$3:$X$21,$BW95,4)+0,FK$71&gt;=INDEX('Static Data'!$E$3:$X$21,$BW95,5)+0,FK$72&gt;=INDEX('Static Data'!$E$3:$X$21,$BW95,6)+0,FK$73&gt;=INDEX('Static Data'!$E$3:$X$21,$BW95,7)+0,FK$74&gt;=INDEX('Static Data'!$E$3:$X$21,$BW95,8)+0,FK$75&gt;=INDEX('Static Data'!$E$3:$X$21,$BW95,9)+0,FK$76&gt;=INDEX('Static Data'!$E$3:$X$21,$BW95,10)+0,FK$77&gt;=INDEX('Static Data'!$E$3:$X$21,$BW95,11)+0,FK$78&gt;=INDEX('Static Data'!$E$3:$X$21,$BW95,12)+0,FK$79&gt;=INDEX('Static Data'!$E$3:$X$21,$BW95,13)+0,FK$80&gt;=INDEX('Static Data'!$E$3:$X$21,$BW95,14)+0,FK$81&gt;=INDEX('Static Data'!$E$3:$X$21,$BW95,15)+0,FK$82&gt;=INDEX('Static Data'!$E$3:$X$21,$BW95,16)+0,FK$83&gt;=INDEX('Static Data'!$E$3:$X$21,$BW95,17)+0,FK$84&gt;=INDEX('Static Data'!$E$3:$X$21,$BW95,18)+0,FK$85&gt;=INDEX('Static Data'!$E$3:$X$21,$BW95,19)+0,FK$86&gt;=INDEX('Static Data'!$E$3:$X$21,$BW95,20)+0)</f>
        <v>0</v>
      </c>
      <c r="FL95" t="b">
        <f ca="1">AND($BV95,FL$67&gt;=INDEX('Static Data'!$E$3:$X$21,$BW95,1)+0,FL$68&gt;=INDEX('Static Data'!$E$3:$X$21,$BW95,2)+0,FL$69&gt;=INDEX('Static Data'!$E$3:$X$21,$BW95,3)+0,FL$70&gt;=INDEX('Static Data'!$E$3:$X$21,$BW95,4)+0,FL$71&gt;=INDEX('Static Data'!$E$3:$X$21,$BW95,5)+0,FL$72&gt;=INDEX('Static Data'!$E$3:$X$21,$BW95,6)+0,FL$73&gt;=INDEX('Static Data'!$E$3:$X$21,$BW95,7)+0,FL$74&gt;=INDEX('Static Data'!$E$3:$X$21,$BW95,8)+0,FL$75&gt;=INDEX('Static Data'!$E$3:$X$21,$BW95,9)+0,FL$76&gt;=INDEX('Static Data'!$E$3:$X$21,$BW95,10)+0,FL$77&gt;=INDEX('Static Data'!$E$3:$X$21,$BW95,11)+0,FL$78&gt;=INDEX('Static Data'!$E$3:$X$21,$BW95,12)+0,FL$79&gt;=INDEX('Static Data'!$E$3:$X$21,$BW95,13)+0,FL$80&gt;=INDEX('Static Data'!$E$3:$X$21,$BW95,14)+0,FL$81&gt;=INDEX('Static Data'!$E$3:$X$21,$BW95,15)+0,FL$82&gt;=INDEX('Static Data'!$E$3:$X$21,$BW95,16)+0,FL$83&gt;=INDEX('Static Data'!$E$3:$X$21,$BW95,17)+0,FL$84&gt;=INDEX('Static Data'!$E$3:$X$21,$BW95,18)+0,FL$85&gt;=INDEX('Static Data'!$E$3:$X$21,$BW95,19)+0,FL$86&gt;=INDEX('Static Data'!$E$3:$X$21,$BW95,20)+0)</f>
        <v>0</v>
      </c>
      <c r="FM95" t="b">
        <f ca="1">AND($BV95,FM$67&gt;=INDEX('Static Data'!$E$3:$X$21,$BW95,1)+0,FM$68&gt;=INDEX('Static Data'!$E$3:$X$21,$BW95,2)+0,FM$69&gt;=INDEX('Static Data'!$E$3:$X$21,$BW95,3)+0,FM$70&gt;=INDEX('Static Data'!$E$3:$X$21,$BW95,4)+0,FM$71&gt;=INDEX('Static Data'!$E$3:$X$21,$BW95,5)+0,FM$72&gt;=INDEX('Static Data'!$E$3:$X$21,$BW95,6)+0,FM$73&gt;=INDEX('Static Data'!$E$3:$X$21,$BW95,7)+0,FM$74&gt;=INDEX('Static Data'!$E$3:$X$21,$BW95,8)+0,FM$75&gt;=INDEX('Static Data'!$E$3:$X$21,$BW95,9)+0,FM$76&gt;=INDEX('Static Data'!$E$3:$X$21,$BW95,10)+0,FM$77&gt;=INDEX('Static Data'!$E$3:$X$21,$BW95,11)+0,FM$78&gt;=INDEX('Static Data'!$E$3:$X$21,$BW95,12)+0,FM$79&gt;=INDEX('Static Data'!$E$3:$X$21,$BW95,13)+0,FM$80&gt;=INDEX('Static Data'!$E$3:$X$21,$BW95,14)+0,FM$81&gt;=INDEX('Static Data'!$E$3:$X$21,$BW95,15)+0,FM$82&gt;=INDEX('Static Data'!$E$3:$X$21,$BW95,16)+0,FM$83&gt;=INDEX('Static Data'!$E$3:$X$21,$BW95,17)+0,FM$84&gt;=INDEX('Static Data'!$E$3:$X$21,$BW95,18)+0,FM$85&gt;=INDEX('Static Data'!$E$3:$X$21,$BW95,19)+0,FM$86&gt;=INDEX('Static Data'!$E$3:$X$21,$BW95,20)+0)</f>
        <v>0</v>
      </c>
      <c r="FN95" t="b">
        <f ca="1">AND($BV95,FN$67&gt;=INDEX('Static Data'!$E$3:$X$21,$BW95,1)+0,FN$68&gt;=INDEX('Static Data'!$E$3:$X$21,$BW95,2)+0,FN$69&gt;=INDEX('Static Data'!$E$3:$X$21,$BW95,3)+0,FN$70&gt;=INDEX('Static Data'!$E$3:$X$21,$BW95,4)+0,FN$71&gt;=INDEX('Static Data'!$E$3:$X$21,$BW95,5)+0,FN$72&gt;=INDEX('Static Data'!$E$3:$X$21,$BW95,6)+0,FN$73&gt;=INDEX('Static Data'!$E$3:$X$21,$BW95,7)+0,FN$74&gt;=INDEX('Static Data'!$E$3:$X$21,$BW95,8)+0,FN$75&gt;=INDEX('Static Data'!$E$3:$X$21,$BW95,9)+0,FN$76&gt;=INDEX('Static Data'!$E$3:$X$21,$BW95,10)+0,FN$77&gt;=INDEX('Static Data'!$E$3:$X$21,$BW95,11)+0,FN$78&gt;=INDEX('Static Data'!$E$3:$X$21,$BW95,12)+0,FN$79&gt;=INDEX('Static Data'!$E$3:$X$21,$BW95,13)+0,FN$80&gt;=INDEX('Static Data'!$E$3:$X$21,$BW95,14)+0,FN$81&gt;=INDEX('Static Data'!$E$3:$X$21,$BW95,15)+0,FN$82&gt;=INDEX('Static Data'!$E$3:$X$21,$BW95,16)+0,FN$83&gt;=INDEX('Static Data'!$E$3:$X$21,$BW95,17)+0,FN$84&gt;=INDEX('Static Data'!$E$3:$X$21,$BW95,18)+0,FN$85&gt;=INDEX('Static Data'!$E$3:$X$21,$BW95,19)+0,FN$86&gt;=INDEX('Static Data'!$E$3:$X$21,$BW95,20)+0)</f>
        <v>0</v>
      </c>
      <c r="FO95" t="b">
        <f ca="1">AND($BV95,FO$67&gt;=INDEX('Static Data'!$E$3:$X$21,$BW95,1)+0,FO$68&gt;=INDEX('Static Data'!$E$3:$X$21,$BW95,2)+0,FO$69&gt;=INDEX('Static Data'!$E$3:$X$21,$BW95,3)+0,FO$70&gt;=INDEX('Static Data'!$E$3:$X$21,$BW95,4)+0,FO$71&gt;=INDEX('Static Data'!$E$3:$X$21,$BW95,5)+0,FO$72&gt;=INDEX('Static Data'!$E$3:$X$21,$BW95,6)+0,FO$73&gt;=INDEX('Static Data'!$E$3:$X$21,$BW95,7)+0,FO$74&gt;=INDEX('Static Data'!$E$3:$X$21,$BW95,8)+0,FO$75&gt;=INDEX('Static Data'!$E$3:$X$21,$BW95,9)+0,FO$76&gt;=INDEX('Static Data'!$E$3:$X$21,$BW95,10)+0,FO$77&gt;=INDEX('Static Data'!$E$3:$X$21,$BW95,11)+0,FO$78&gt;=INDEX('Static Data'!$E$3:$X$21,$BW95,12)+0,FO$79&gt;=INDEX('Static Data'!$E$3:$X$21,$BW95,13)+0,FO$80&gt;=INDEX('Static Data'!$E$3:$X$21,$BW95,14)+0,FO$81&gt;=INDEX('Static Data'!$E$3:$X$21,$BW95,15)+0,FO$82&gt;=INDEX('Static Data'!$E$3:$X$21,$BW95,16)+0,FO$83&gt;=INDEX('Static Data'!$E$3:$X$21,$BW95,17)+0,FO$84&gt;=INDEX('Static Data'!$E$3:$X$21,$BW95,18)+0,FO$85&gt;=INDEX('Static Data'!$E$3:$X$21,$BW95,19)+0,FO$86&gt;=INDEX('Static Data'!$E$3:$X$21,$BW95,20)+0)</f>
        <v>0</v>
      </c>
      <c r="FP95" t="b">
        <f ca="1">AND($BV95,FP$67&gt;=INDEX('Static Data'!$E$3:$X$21,$BW95,1)+0,FP$68&gt;=INDEX('Static Data'!$E$3:$X$21,$BW95,2)+0,FP$69&gt;=INDEX('Static Data'!$E$3:$X$21,$BW95,3)+0,FP$70&gt;=INDEX('Static Data'!$E$3:$X$21,$BW95,4)+0,FP$71&gt;=INDEX('Static Data'!$E$3:$X$21,$BW95,5)+0,FP$72&gt;=INDEX('Static Data'!$E$3:$X$21,$BW95,6)+0,FP$73&gt;=INDEX('Static Data'!$E$3:$X$21,$BW95,7)+0,FP$74&gt;=INDEX('Static Data'!$E$3:$X$21,$BW95,8)+0,FP$75&gt;=INDEX('Static Data'!$E$3:$X$21,$BW95,9)+0,FP$76&gt;=INDEX('Static Data'!$E$3:$X$21,$BW95,10)+0,FP$77&gt;=INDEX('Static Data'!$E$3:$X$21,$BW95,11)+0,FP$78&gt;=INDEX('Static Data'!$E$3:$X$21,$BW95,12)+0,FP$79&gt;=INDEX('Static Data'!$E$3:$X$21,$BW95,13)+0,FP$80&gt;=INDEX('Static Data'!$E$3:$X$21,$BW95,14)+0,FP$81&gt;=INDEX('Static Data'!$E$3:$X$21,$BW95,15)+0,FP$82&gt;=INDEX('Static Data'!$E$3:$X$21,$BW95,16)+0,FP$83&gt;=INDEX('Static Data'!$E$3:$X$21,$BW95,17)+0,FP$84&gt;=INDEX('Static Data'!$E$3:$X$21,$BW95,18)+0,FP$85&gt;=INDEX('Static Data'!$E$3:$X$21,$BW95,19)+0,FP$86&gt;=INDEX('Static Data'!$E$3:$X$21,$BW95,20)+0)</f>
        <v>0</v>
      </c>
      <c r="FQ95" t="b">
        <f ca="1">AND($BV95,FQ$67&gt;=INDEX('Static Data'!$E$3:$X$21,$BW95,1)+0,FQ$68&gt;=INDEX('Static Data'!$E$3:$X$21,$BW95,2)+0,FQ$69&gt;=INDEX('Static Data'!$E$3:$X$21,$BW95,3)+0,FQ$70&gt;=INDEX('Static Data'!$E$3:$X$21,$BW95,4)+0,FQ$71&gt;=INDEX('Static Data'!$E$3:$X$21,$BW95,5)+0,FQ$72&gt;=INDEX('Static Data'!$E$3:$X$21,$BW95,6)+0,FQ$73&gt;=INDEX('Static Data'!$E$3:$X$21,$BW95,7)+0,FQ$74&gt;=INDEX('Static Data'!$E$3:$X$21,$BW95,8)+0,FQ$75&gt;=INDEX('Static Data'!$E$3:$X$21,$BW95,9)+0,FQ$76&gt;=INDEX('Static Data'!$E$3:$X$21,$BW95,10)+0,FQ$77&gt;=INDEX('Static Data'!$E$3:$X$21,$BW95,11)+0,FQ$78&gt;=INDEX('Static Data'!$E$3:$X$21,$BW95,12)+0,FQ$79&gt;=INDEX('Static Data'!$E$3:$X$21,$BW95,13)+0,FQ$80&gt;=INDEX('Static Data'!$E$3:$X$21,$BW95,14)+0,FQ$81&gt;=INDEX('Static Data'!$E$3:$X$21,$BW95,15)+0,FQ$82&gt;=INDEX('Static Data'!$E$3:$X$21,$BW95,16)+0,FQ$83&gt;=INDEX('Static Data'!$E$3:$X$21,$BW95,17)+0,FQ$84&gt;=INDEX('Static Data'!$E$3:$X$21,$BW95,18)+0,FQ$85&gt;=INDEX('Static Data'!$E$3:$X$21,$BW95,19)+0,FQ$86&gt;=INDEX('Static Data'!$E$3:$X$21,$BW95,20)+0)</f>
        <v>0</v>
      </c>
      <c r="FR95" t="b">
        <f ca="1">AND($BV95,FR$67&gt;=INDEX('Static Data'!$E$3:$X$21,$BW95,1)+0,FR$68&gt;=INDEX('Static Data'!$E$3:$X$21,$BW95,2)+0,FR$69&gt;=INDEX('Static Data'!$E$3:$X$21,$BW95,3)+0,FR$70&gt;=INDEX('Static Data'!$E$3:$X$21,$BW95,4)+0,FR$71&gt;=INDEX('Static Data'!$E$3:$X$21,$BW95,5)+0,FR$72&gt;=INDEX('Static Data'!$E$3:$X$21,$BW95,6)+0,FR$73&gt;=INDEX('Static Data'!$E$3:$X$21,$BW95,7)+0,FR$74&gt;=INDEX('Static Data'!$E$3:$X$21,$BW95,8)+0,FR$75&gt;=INDEX('Static Data'!$E$3:$X$21,$BW95,9)+0,FR$76&gt;=INDEX('Static Data'!$E$3:$X$21,$BW95,10)+0,FR$77&gt;=INDEX('Static Data'!$E$3:$X$21,$BW95,11)+0,FR$78&gt;=INDEX('Static Data'!$E$3:$X$21,$BW95,12)+0,FR$79&gt;=INDEX('Static Data'!$E$3:$X$21,$BW95,13)+0,FR$80&gt;=INDEX('Static Data'!$E$3:$X$21,$BW95,14)+0,FR$81&gt;=INDEX('Static Data'!$E$3:$X$21,$BW95,15)+0,FR$82&gt;=INDEX('Static Data'!$E$3:$X$21,$BW95,16)+0,FR$83&gt;=INDEX('Static Data'!$E$3:$X$21,$BW95,17)+0,FR$84&gt;=INDEX('Static Data'!$E$3:$X$21,$BW95,18)+0,FR$85&gt;=INDEX('Static Data'!$E$3:$X$21,$BW95,19)+0,FR$86&gt;=INDEX('Static Data'!$E$3:$X$21,$BW95,20)+0)</f>
        <v>0</v>
      </c>
      <c r="FS95" t="b">
        <f ca="1">AND($BV95,FS$67&gt;=INDEX('Static Data'!$E$3:$X$21,$BW95,1)+0,FS$68&gt;=INDEX('Static Data'!$E$3:$X$21,$BW95,2)+0,FS$69&gt;=INDEX('Static Data'!$E$3:$X$21,$BW95,3)+0,FS$70&gt;=INDEX('Static Data'!$E$3:$X$21,$BW95,4)+0,FS$71&gt;=INDEX('Static Data'!$E$3:$X$21,$BW95,5)+0,FS$72&gt;=INDEX('Static Data'!$E$3:$X$21,$BW95,6)+0,FS$73&gt;=INDEX('Static Data'!$E$3:$X$21,$BW95,7)+0,FS$74&gt;=INDEX('Static Data'!$E$3:$X$21,$BW95,8)+0,FS$75&gt;=INDEX('Static Data'!$E$3:$X$21,$BW95,9)+0,FS$76&gt;=INDEX('Static Data'!$E$3:$X$21,$BW95,10)+0,FS$77&gt;=INDEX('Static Data'!$E$3:$X$21,$BW95,11)+0,FS$78&gt;=INDEX('Static Data'!$E$3:$X$21,$BW95,12)+0,FS$79&gt;=INDEX('Static Data'!$E$3:$X$21,$BW95,13)+0,FS$80&gt;=INDEX('Static Data'!$E$3:$X$21,$BW95,14)+0,FS$81&gt;=INDEX('Static Data'!$E$3:$X$21,$BW95,15)+0,FS$82&gt;=INDEX('Static Data'!$E$3:$X$21,$BW95,16)+0,FS$83&gt;=INDEX('Static Data'!$E$3:$X$21,$BW95,17)+0,FS$84&gt;=INDEX('Static Data'!$E$3:$X$21,$BW95,18)+0,FS$85&gt;=INDEX('Static Data'!$E$3:$X$21,$BW95,19)+0,FS$86&gt;=INDEX('Static Data'!$E$3:$X$21,$BW95,20)+0)</f>
        <v>0</v>
      </c>
      <c r="FT95" t="b">
        <f ca="1">AND($BV95,FT$67&gt;=INDEX('Static Data'!$E$3:$X$21,$BW95,1)+0,FT$68&gt;=INDEX('Static Data'!$E$3:$X$21,$BW95,2)+0,FT$69&gt;=INDEX('Static Data'!$E$3:$X$21,$BW95,3)+0,FT$70&gt;=INDEX('Static Data'!$E$3:$X$21,$BW95,4)+0,FT$71&gt;=INDEX('Static Data'!$E$3:$X$21,$BW95,5)+0,FT$72&gt;=INDEX('Static Data'!$E$3:$X$21,$BW95,6)+0,FT$73&gt;=INDEX('Static Data'!$E$3:$X$21,$BW95,7)+0,FT$74&gt;=INDEX('Static Data'!$E$3:$X$21,$BW95,8)+0,FT$75&gt;=INDEX('Static Data'!$E$3:$X$21,$BW95,9)+0,FT$76&gt;=INDEX('Static Data'!$E$3:$X$21,$BW95,10)+0,FT$77&gt;=INDEX('Static Data'!$E$3:$X$21,$BW95,11)+0,FT$78&gt;=INDEX('Static Data'!$E$3:$X$21,$BW95,12)+0,FT$79&gt;=INDEX('Static Data'!$E$3:$X$21,$BW95,13)+0,FT$80&gt;=INDEX('Static Data'!$E$3:$X$21,$BW95,14)+0,FT$81&gt;=INDEX('Static Data'!$E$3:$X$21,$BW95,15)+0,FT$82&gt;=INDEX('Static Data'!$E$3:$X$21,$BW95,16)+0,FT$83&gt;=INDEX('Static Data'!$E$3:$X$21,$BW95,17)+0,FT$84&gt;=INDEX('Static Data'!$E$3:$X$21,$BW95,18)+0,FT$85&gt;=INDEX('Static Data'!$E$3:$X$21,$BW95,19)+0,FT$86&gt;=INDEX('Static Data'!$E$3:$X$21,$BW95,20)+0)</f>
        <v>0</v>
      </c>
      <c r="FU95" t="b">
        <f ca="1">AND($BV95,FU$67&gt;=INDEX('Static Data'!$E$3:$X$21,$BW95,1)+0,FU$68&gt;=INDEX('Static Data'!$E$3:$X$21,$BW95,2)+0,FU$69&gt;=INDEX('Static Data'!$E$3:$X$21,$BW95,3)+0,FU$70&gt;=INDEX('Static Data'!$E$3:$X$21,$BW95,4)+0,FU$71&gt;=INDEX('Static Data'!$E$3:$X$21,$BW95,5)+0,FU$72&gt;=INDEX('Static Data'!$E$3:$X$21,$BW95,6)+0,FU$73&gt;=INDEX('Static Data'!$E$3:$X$21,$BW95,7)+0,FU$74&gt;=INDEX('Static Data'!$E$3:$X$21,$BW95,8)+0,FU$75&gt;=INDEX('Static Data'!$E$3:$X$21,$BW95,9)+0,FU$76&gt;=INDEX('Static Data'!$E$3:$X$21,$BW95,10)+0,FU$77&gt;=INDEX('Static Data'!$E$3:$X$21,$BW95,11)+0,FU$78&gt;=INDEX('Static Data'!$E$3:$X$21,$BW95,12)+0,FU$79&gt;=INDEX('Static Data'!$E$3:$X$21,$BW95,13)+0,FU$80&gt;=INDEX('Static Data'!$E$3:$X$21,$BW95,14)+0,FU$81&gt;=INDEX('Static Data'!$E$3:$X$21,$BW95,15)+0,FU$82&gt;=INDEX('Static Data'!$E$3:$X$21,$BW95,16)+0,FU$83&gt;=INDEX('Static Data'!$E$3:$X$21,$BW95,17)+0,FU$84&gt;=INDEX('Static Data'!$E$3:$X$21,$BW95,18)+0,FU$85&gt;=INDEX('Static Data'!$E$3:$X$21,$BW95,19)+0,FU$86&gt;=INDEX('Static Data'!$E$3:$X$21,$BW95,20)+0)</f>
        <v>0</v>
      </c>
      <c r="FV95" t="b">
        <f ca="1">AND($BV95,FV$67&gt;=INDEX('Static Data'!$E$3:$X$21,$BW95,1)+0,FV$68&gt;=INDEX('Static Data'!$E$3:$X$21,$BW95,2)+0,FV$69&gt;=INDEX('Static Data'!$E$3:$X$21,$BW95,3)+0,FV$70&gt;=INDEX('Static Data'!$E$3:$X$21,$BW95,4)+0,FV$71&gt;=INDEX('Static Data'!$E$3:$X$21,$BW95,5)+0,FV$72&gt;=INDEX('Static Data'!$E$3:$X$21,$BW95,6)+0,FV$73&gt;=INDEX('Static Data'!$E$3:$X$21,$BW95,7)+0,FV$74&gt;=INDEX('Static Data'!$E$3:$X$21,$BW95,8)+0,FV$75&gt;=INDEX('Static Data'!$E$3:$X$21,$BW95,9)+0,FV$76&gt;=INDEX('Static Data'!$E$3:$X$21,$BW95,10)+0,FV$77&gt;=INDEX('Static Data'!$E$3:$X$21,$BW95,11)+0,FV$78&gt;=INDEX('Static Data'!$E$3:$X$21,$BW95,12)+0,FV$79&gt;=INDEX('Static Data'!$E$3:$X$21,$BW95,13)+0,FV$80&gt;=INDEX('Static Data'!$E$3:$X$21,$BW95,14)+0,FV$81&gt;=INDEX('Static Data'!$E$3:$X$21,$BW95,15)+0,FV$82&gt;=INDEX('Static Data'!$E$3:$X$21,$BW95,16)+0,FV$83&gt;=INDEX('Static Data'!$E$3:$X$21,$BW95,17)+0,FV$84&gt;=INDEX('Static Data'!$E$3:$X$21,$BW95,18)+0,FV$85&gt;=INDEX('Static Data'!$E$3:$X$21,$BW95,19)+0,FV$86&gt;=INDEX('Static Data'!$E$3:$X$21,$BW95,20)+0)</f>
        <v>0</v>
      </c>
      <c r="FW95" t="b">
        <f ca="1">AND($BV95,FW$67&gt;=INDEX('Static Data'!$E$3:$X$21,$BW95,1)+0,FW$68&gt;=INDEX('Static Data'!$E$3:$X$21,$BW95,2)+0,FW$69&gt;=INDEX('Static Data'!$E$3:$X$21,$BW95,3)+0,FW$70&gt;=INDEX('Static Data'!$E$3:$X$21,$BW95,4)+0,FW$71&gt;=INDEX('Static Data'!$E$3:$X$21,$BW95,5)+0,FW$72&gt;=INDEX('Static Data'!$E$3:$X$21,$BW95,6)+0,FW$73&gt;=INDEX('Static Data'!$E$3:$X$21,$BW95,7)+0,FW$74&gt;=INDEX('Static Data'!$E$3:$X$21,$BW95,8)+0,FW$75&gt;=INDEX('Static Data'!$E$3:$X$21,$BW95,9)+0,FW$76&gt;=INDEX('Static Data'!$E$3:$X$21,$BW95,10)+0,FW$77&gt;=INDEX('Static Data'!$E$3:$X$21,$BW95,11)+0,FW$78&gt;=INDEX('Static Data'!$E$3:$X$21,$BW95,12)+0,FW$79&gt;=INDEX('Static Data'!$E$3:$X$21,$BW95,13)+0,FW$80&gt;=INDEX('Static Data'!$E$3:$X$21,$BW95,14)+0,FW$81&gt;=INDEX('Static Data'!$E$3:$X$21,$BW95,15)+0,FW$82&gt;=INDEX('Static Data'!$E$3:$X$21,$BW95,16)+0,FW$83&gt;=INDEX('Static Data'!$E$3:$X$21,$BW95,17)+0,FW$84&gt;=INDEX('Static Data'!$E$3:$X$21,$BW95,18)+0,FW$85&gt;=INDEX('Static Data'!$E$3:$X$21,$BW95,19)+0,FW$86&gt;=INDEX('Static Data'!$E$3:$X$21,$BW95,20)+0)</f>
        <v>0</v>
      </c>
      <c r="FX95" t="b">
        <f ca="1">AND($BV95,FX$67&gt;=INDEX('Static Data'!$E$3:$X$21,$BW95,1)+0,FX$68&gt;=INDEX('Static Data'!$E$3:$X$21,$BW95,2)+0,FX$69&gt;=INDEX('Static Data'!$E$3:$X$21,$BW95,3)+0,FX$70&gt;=INDEX('Static Data'!$E$3:$X$21,$BW95,4)+0,FX$71&gt;=INDEX('Static Data'!$E$3:$X$21,$BW95,5)+0,FX$72&gt;=INDEX('Static Data'!$E$3:$X$21,$BW95,6)+0,FX$73&gt;=INDEX('Static Data'!$E$3:$X$21,$BW95,7)+0,FX$74&gt;=INDEX('Static Data'!$E$3:$X$21,$BW95,8)+0,FX$75&gt;=INDEX('Static Data'!$E$3:$X$21,$BW95,9)+0,FX$76&gt;=INDEX('Static Data'!$E$3:$X$21,$BW95,10)+0,FX$77&gt;=INDEX('Static Data'!$E$3:$X$21,$BW95,11)+0,FX$78&gt;=INDEX('Static Data'!$E$3:$X$21,$BW95,12)+0,FX$79&gt;=INDEX('Static Data'!$E$3:$X$21,$BW95,13)+0,FX$80&gt;=INDEX('Static Data'!$E$3:$X$21,$BW95,14)+0,FX$81&gt;=INDEX('Static Data'!$E$3:$X$21,$BW95,15)+0,FX$82&gt;=INDEX('Static Data'!$E$3:$X$21,$BW95,16)+0,FX$83&gt;=INDEX('Static Data'!$E$3:$X$21,$BW95,17)+0,FX$84&gt;=INDEX('Static Data'!$E$3:$X$21,$BW95,18)+0,FX$85&gt;=INDEX('Static Data'!$E$3:$X$21,$BW95,19)+0,FX$86&gt;=INDEX('Static Data'!$E$3:$X$21,$BW95,20)+0)</f>
        <v>0</v>
      </c>
      <c r="FY95" t="b">
        <f ca="1">AND($BV95,FY$67&gt;=INDEX('Static Data'!$E$3:$X$21,$BW95,1)+0,FY$68&gt;=INDEX('Static Data'!$E$3:$X$21,$BW95,2)+0,FY$69&gt;=INDEX('Static Data'!$E$3:$X$21,$BW95,3)+0,FY$70&gt;=INDEX('Static Data'!$E$3:$X$21,$BW95,4)+0,FY$71&gt;=INDEX('Static Data'!$E$3:$X$21,$BW95,5)+0,FY$72&gt;=INDEX('Static Data'!$E$3:$X$21,$BW95,6)+0,FY$73&gt;=INDEX('Static Data'!$E$3:$X$21,$BW95,7)+0,FY$74&gt;=INDEX('Static Data'!$E$3:$X$21,$BW95,8)+0,FY$75&gt;=INDEX('Static Data'!$E$3:$X$21,$BW95,9)+0,FY$76&gt;=INDEX('Static Data'!$E$3:$X$21,$BW95,10)+0,FY$77&gt;=INDEX('Static Data'!$E$3:$X$21,$BW95,11)+0,FY$78&gt;=INDEX('Static Data'!$E$3:$X$21,$BW95,12)+0,FY$79&gt;=INDEX('Static Data'!$E$3:$X$21,$BW95,13)+0,FY$80&gt;=INDEX('Static Data'!$E$3:$X$21,$BW95,14)+0,FY$81&gt;=INDEX('Static Data'!$E$3:$X$21,$BW95,15)+0,FY$82&gt;=INDEX('Static Data'!$E$3:$X$21,$BW95,16)+0,FY$83&gt;=INDEX('Static Data'!$E$3:$X$21,$BW95,17)+0,FY$84&gt;=INDEX('Static Data'!$E$3:$X$21,$BW95,18)+0,FY$85&gt;=INDEX('Static Data'!$E$3:$X$21,$BW95,19)+0,FY$86&gt;=INDEX('Static Data'!$E$3:$X$21,$BW95,20)+0)</f>
        <v>0</v>
      </c>
      <c r="FZ95" t="b">
        <f ca="1">AND($BV95,FZ$67&gt;=INDEX('Static Data'!$E$3:$X$21,$BW95,1)+0,FZ$68&gt;=INDEX('Static Data'!$E$3:$X$21,$BW95,2)+0,FZ$69&gt;=INDEX('Static Data'!$E$3:$X$21,$BW95,3)+0,FZ$70&gt;=INDEX('Static Data'!$E$3:$X$21,$BW95,4)+0,FZ$71&gt;=INDEX('Static Data'!$E$3:$X$21,$BW95,5)+0,FZ$72&gt;=INDEX('Static Data'!$E$3:$X$21,$BW95,6)+0,FZ$73&gt;=INDEX('Static Data'!$E$3:$X$21,$BW95,7)+0,FZ$74&gt;=INDEX('Static Data'!$E$3:$X$21,$BW95,8)+0,FZ$75&gt;=INDEX('Static Data'!$E$3:$X$21,$BW95,9)+0,FZ$76&gt;=INDEX('Static Data'!$E$3:$X$21,$BW95,10)+0,FZ$77&gt;=INDEX('Static Data'!$E$3:$X$21,$BW95,11)+0,FZ$78&gt;=INDEX('Static Data'!$E$3:$X$21,$BW95,12)+0,FZ$79&gt;=INDEX('Static Data'!$E$3:$X$21,$BW95,13)+0,FZ$80&gt;=INDEX('Static Data'!$E$3:$X$21,$BW95,14)+0,FZ$81&gt;=INDEX('Static Data'!$E$3:$X$21,$BW95,15)+0,FZ$82&gt;=INDEX('Static Data'!$E$3:$X$21,$BW95,16)+0,FZ$83&gt;=INDEX('Static Data'!$E$3:$X$21,$BW95,17)+0,FZ$84&gt;=INDEX('Static Data'!$E$3:$X$21,$BW95,18)+0,FZ$85&gt;=INDEX('Static Data'!$E$3:$X$21,$BW95,19)+0,FZ$86&gt;=INDEX('Static Data'!$E$3:$X$21,$BW95,20)+0)</f>
        <v>0</v>
      </c>
      <c r="GA95" t="b">
        <f ca="1">AND($BV95,GA$67&gt;=INDEX('Static Data'!$E$3:$X$21,$BW95,1)+0,GA$68&gt;=INDEX('Static Data'!$E$3:$X$21,$BW95,2)+0,GA$69&gt;=INDEX('Static Data'!$E$3:$X$21,$BW95,3)+0,GA$70&gt;=INDEX('Static Data'!$E$3:$X$21,$BW95,4)+0,GA$71&gt;=INDEX('Static Data'!$E$3:$X$21,$BW95,5)+0,GA$72&gt;=INDEX('Static Data'!$E$3:$X$21,$BW95,6)+0,GA$73&gt;=INDEX('Static Data'!$E$3:$X$21,$BW95,7)+0,GA$74&gt;=INDEX('Static Data'!$E$3:$X$21,$BW95,8)+0,GA$75&gt;=INDEX('Static Data'!$E$3:$X$21,$BW95,9)+0,GA$76&gt;=INDEX('Static Data'!$E$3:$X$21,$BW95,10)+0,GA$77&gt;=INDEX('Static Data'!$E$3:$X$21,$BW95,11)+0,GA$78&gt;=INDEX('Static Data'!$E$3:$X$21,$BW95,12)+0,GA$79&gt;=INDEX('Static Data'!$E$3:$X$21,$BW95,13)+0,GA$80&gt;=INDEX('Static Data'!$E$3:$X$21,$BW95,14)+0,GA$81&gt;=INDEX('Static Data'!$E$3:$X$21,$BW95,15)+0,GA$82&gt;=INDEX('Static Data'!$E$3:$X$21,$BW95,16)+0,GA$83&gt;=INDEX('Static Data'!$E$3:$X$21,$BW95,17)+0,GA$84&gt;=INDEX('Static Data'!$E$3:$X$21,$BW95,18)+0,GA$85&gt;=INDEX('Static Data'!$E$3:$X$21,$BW95,19)+0,GA$86&gt;=INDEX('Static Data'!$E$3:$X$21,$BW95,20)+0)</f>
        <v>0</v>
      </c>
      <c r="GB95" t="b">
        <f ca="1">AND($BV95,GB$67&gt;=INDEX('Static Data'!$E$3:$X$21,$BW95,1)+0,GB$68&gt;=INDEX('Static Data'!$E$3:$X$21,$BW95,2)+0,GB$69&gt;=INDEX('Static Data'!$E$3:$X$21,$BW95,3)+0,GB$70&gt;=INDEX('Static Data'!$E$3:$X$21,$BW95,4)+0,GB$71&gt;=INDEX('Static Data'!$E$3:$X$21,$BW95,5)+0,GB$72&gt;=INDEX('Static Data'!$E$3:$X$21,$BW95,6)+0,GB$73&gt;=INDEX('Static Data'!$E$3:$X$21,$BW95,7)+0,GB$74&gt;=INDEX('Static Data'!$E$3:$X$21,$BW95,8)+0,GB$75&gt;=INDEX('Static Data'!$E$3:$X$21,$BW95,9)+0,GB$76&gt;=INDEX('Static Data'!$E$3:$X$21,$BW95,10)+0,GB$77&gt;=INDEX('Static Data'!$E$3:$X$21,$BW95,11)+0,GB$78&gt;=INDEX('Static Data'!$E$3:$X$21,$BW95,12)+0,GB$79&gt;=INDEX('Static Data'!$E$3:$X$21,$BW95,13)+0,GB$80&gt;=INDEX('Static Data'!$E$3:$X$21,$BW95,14)+0,GB$81&gt;=INDEX('Static Data'!$E$3:$X$21,$BW95,15)+0,GB$82&gt;=INDEX('Static Data'!$E$3:$X$21,$BW95,16)+0,GB$83&gt;=INDEX('Static Data'!$E$3:$X$21,$BW95,17)+0,GB$84&gt;=INDEX('Static Data'!$E$3:$X$21,$BW95,18)+0,GB$85&gt;=INDEX('Static Data'!$E$3:$X$21,$BW95,19)+0,GB$86&gt;=INDEX('Static Data'!$E$3:$X$21,$BW95,20)+0)</f>
        <v>0</v>
      </c>
      <c r="GC95" t="b">
        <f ca="1">AND($BV95,GC$67&gt;=INDEX('Static Data'!$E$3:$X$21,$BW95,1)+0,GC$68&gt;=INDEX('Static Data'!$E$3:$X$21,$BW95,2)+0,GC$69&gt;=INDEX('Static Data'!$E$3:$X$21,$BW95,3)+0,GC$70&gt;=INDEX('Static Data'!$E$3:$X$21,$BW95,4)+0,GC$71&gt;=INDEX('Static Data'!$E$3:$X$21,$BW95,5)+0,GC$72&gt;=INDEX('Static Data'!$E$3:$X$21,$BW95,6)+0,GC$73&gt;=INDEX('Static Data'!$E$3:$X$21,$BW95,7)+0,GC$74&gt;=INDEX('Static Data'!$E$3:$X$21,$BW95,8)+0,GC$75&gt;=INDEX('Static Data'!$E$3:$X$21,$BW95,9)+0,GC$76&gt;=INDEX('Static Data'!$E$3:$X$21,$BW95,10)+0,GC$77&gt;=INDEX('Static Data'!$E$3:$X$21,$BW95,11)+0,GC$78&gt;=INDEX('Static Data'!$E$3:$X$21,$BW95,12)+0,GC$79&gt;=INDEX('Static Data'!$E$3:$X$21,$BW95,13)+0,GC$80&gt;=INDEX('Static Data'!$E$3:$X$21,$BW95,14)+0,GC$81&gt;=INDEX('Static Data'!$E$3:$X$21,$BW95,15)+0,GC$82&gt;=INDEX('Static Data'!$E$3:$X$21,$BW95,16)+0,GC$83&gt;=INDEX('Static Data'!$E$3:$X$21,$BW95,17)+0,GC$84&gt;=INDEX('Static Data'!$E$3:$X$21,$BW95,18)+0,GC$85&gt;=INDEX('Static Data'!$E$3:$X$21,$BW95,19)+0,GC$86&gt;=INDEX('Static Data'!$E$3:$X$21,$BW95,20)+0)</f>
        <v>0</v>
      </c>
      <c r="GD95" t="b">
        <f ca="1">AND($BV95,GD$67&gt;=INDEX('Static Data'!$E$3:$X$21,$BW95,1)+0,GD$68&gt;=INDEX('Static Data'!$E$3:$X$21,$BW95,2)+0,GD$69&gt;=INDEX('Static Data'!$E$3:$X$21,$BW95,3)+0,GD$70&gt;=INDEX('Static Data'!$E$3:$X$21,$BW95,4)+0,GD$71&gt;=INDEX('Static Data'!$E$3:$X$21,$BW95,5)+0,GD$72&gt;=INDEX('Static Data'!$E$3:$X$21,$BW95,6)+0,GD$73&gt;=INDEX('Static Data'!$E$3:$X$21,$BW95,7)+0,GD$74&gt;=INDEX('Static Data'!$E$3:$X$21,$BW95,8)+0,GD$75&gt;=INDEX('Static Data'!$E$3:$X$21,$BW95,9)+0,GD$76&gt;=INDEX('Static Data'!$E$3:$X$21,$BW95,10)+0,GD$77&gt;=INDEX('Static Data'!$E$3:$X$21,$BW95,11)+0,GD$78&gt;=INDEX('Static Data'!$E$3:$X$21,$BW95,12)+0,GD$79&gt;=INDEX('Static Data'!$E$3:$X$21,$BW95,13)+0,GD$80&gt;=INDEX('Static Data'!$E$3:$X$21,$BW95,14)+0,GD$81&gt;=INDEX('Static Data'!$E$3:$X$21,$BW95,15)+0,GD$82&gt;=INDEX('Static Data'!$E$3:$X$21,$BW95,16)+0,GD$83&gt;=INDEX('Static Data'!$E$3:$X$21,$BW95,17)+0,GD$84&gt;=INDEX('Static Data'!$E$3:$X$21,$BW95,18)+0,GD$85&gt;=INDEX('Static Data'!$E$3:$X$21,$BW95,19)+0,GD$86&gt;=INDEX('Static Data'!$E$3:$X$21,$BW95,20)+0)</f>
        <v>0</v>
      </c>
      <c r="GE95" t="b">
        <f ca="1">AND($BV95,GE$67&gt;=INDEX('Static Data'!$E$3:$X$21,$BW95,1)+0,GE$68&gt;=INDEX('Static Data'!$E$3:$X$21,$BW95,2)+0,GE$69&gt;=INDEX('Static Data'!$E$3:$X$21,$BW95,3)+0,GE$70&gt;=INDEX('Static Data'!$E$3:$X$21,$BW95,4)+0,GE$71&gt;=INDEX('Static Data'!$E$3:$X$21,$BW95,5)+0,GE$72&gt;=INDEX('Static Data'!$E$3:$X$21,$BW95,6)+0,GE$73&gt;=INDEX('Static Data'!$E$3:$X$21,$BW95,7)+0,GE$74&gt;=INDEX('Static Data'!$E$3:$X$21,$BW95,8)+0,GE$75&gt;=INDEX('Static Data'!$E$3:$X$21,$BW95,9)+0,GE$76&gt;=INDEX('Static Data'!$E$3:$X$21,$BW95,10)+0,GE$77&gt;=INDEX('Static Data'!$E$3:$X$21,$BW95,11)+0,GE$78&gt;=INDEX('Static Data'!$E$3:$X$21,$BW95,12)+0,GE$79&gt;=INDEX('Static Data'!$E$3:$X$21,$BW95,13)+0,GE$80&gt;=INDEX('Static Data'!$E$3:$X$21,$BW95,14)+0,GE$81&gt;=INDEX('Static Data'!$E$3:$X$21,$BW95,15)+0,GE$82&gt;=INDEX('Static Data'!$E$3:$X$21,$BW95,16)+0,GE$83&gt;=INDEX('Static Data'!$E$3:$X$21,$BW95,17)+0,GE$84&gt;=INDEX('Static Data'!$E$3:$X$21,$BW95,18)+0,GE$85&gt;=INDEX('Static Data'!$E$3:$X$21,$BW95,19)+0,GE$86&gt;=INDEX('Static Data'!$E$3:$X$21,$BW95,20)+0)</f>
        <v>0</v>
      </c>
      <c r="GF95" t="b">
        <f ca="1">AND($BV95,GF$67&gt;=INDEX('Static Data'!$E$3:$X$21,$BW95,1)+0,GF$68&gt;=INDEX('Static Data'!$E$3:$X$21,$BW95,2)+0,GF$69&gt;=INDEX('Static Data'!$E$3:$X$21,$BW95,3)+0,GF$70&gt;=INDEX('Static Data'!$E$3:$X$21,$BW95,4)+0,GF$71&gt;=INDEX('Static Data'!$E$3:$X$21,$BW95,5)+0,GF$72&gt;=INDEX('Static Data'!$E$3:$X$21,$BW95,6)+0,GF$73&gt;=INDEX('Static Data'!$E$3:$X$21,$BW95,7)+0,GF$74&gt;=INDEX('Static Data'!$E$3:$X$21,$BW95,8)+0,GF$75&gt;=INDEX('Static Data'!$E$3:$X$21,$BW95,9)+0,GF$76&gt;=INDEX('Static Data'!$E$3:$X$21,$BW95,10)+0,GF$77&gt;=INDEX('Static Data'!$E$3:$X$21,$BW95,11)+0,GF$78&gt;=INDEX('Static Data'!$E$3:$X$21,$BW95,12)+0,GF$79&gt;=INDEX('Static Data'!$E$3:$X$21,$BW95,13)+0,GF$80&gt;=INDEX('Static Data'!$E$3:$X$21,$BW95,14)+0,GF$81&gt;=INDEX('Static Data'!$E$3:$X$21,$BW95,15)+0,GF$82&gt;=INDEX('Static Data'!$E$3:$X$21,$BW95,16)+0,GF$83&gt;=INDEX('Static Data'!$E$3:$X$21,$BW95,17)+0,GF$84&gt;=INDEX('Static Data'!$E$3:$X$21,$BW95,18)+0,GF$85&gt;=INDEX('Static Data'!$E$3:$X$21,$BW95,19)+0,GF$86&gt;=INDEX('Static Data'!$E$3:$X$21,$BW95,20)+0)</f>
        <v>0</v>
      </c>
      <c r="GG95" t="b">
        <f ca="1">AND($BV95,GG$67&gt;=INDEX('Static Data'!$E$3:$X$21,$BW95,1)+0,GG$68&gt;=INDEX('Static Data'!$E$3:$X$21,$BW95,2)+0,GG$69&gt;=INDEX('Static Data'!$E$3:$X$21,$BW95,3)+0,GG$70&gt;=INDEX('Static Data'!$E$3:$X$21,$BW95,4)+0,GG$71&gt;=INDEX('Static Data'!$E$3:$X$21,$BW95,5)+0,GG$72&gt;=INDEX('Static Data'!$E$3:$X$21,$BW95,6)+0,GG$73&gt;=INDEX('Static Data'!$E$3:$X$21,$BW95,7)+0,GG$74&gt;=INDEX('Static Data'!$E$3:$X$21,$BW95,8)+0,GG$75&gt;=INDEX('Static Data'!$E$3:$X$21,$BW95,9)+0,GG$76&gt;=INDEX('Static Data'!$E$3:$X$21,$BW95,10)+0,GG$77&gt;=INDEX('Static Data'!$E$3:$X$21,$BW95,11)+0,GG$78&gt;=INDEX('Static Data'!$E$3:$X$21,$BW95,12)+0,GG$79&gt;=INDEX('Static Data'!$E$3:$X$21,$BW95,13)+0,GG$80&gt;=INDEX('Static Data'!$E$3:$X$21,$BW95,14)+0,GG$81&gt;=INDEX('Static Data'!$E$3:$X$21,$BW95,15)+0,GG$82&gt;=INDEX('Static Data'!$E$3:$X$21,$BW95,16)+0,GG$83&gt;=INDEX('Static Data'!$E$3:$X$21,$BW95,17)+0,GG$84&gt;=INDEX('Static Data'!$E$3:$X$21,$BW95,18)+0,GG$85&gt;=INDEX('Static Data'!$E$3:$X$21,$BW95,19)+0,GG$86&gt;=INDEX('Static Data'!$E$3:$X$21,$BW95,20)+0)</f>
        <v>0</v>
      </c>
      <c r="GH95" t="b">
        <f ca="1">AND($BV95,GH$67&gt;=INDEX('Static Data'!$E$3:$X$21,$BW95,1)+0,GH$68&gt;=INDEX('Static Data'!$E$3:$X$21,$BW95,2)+0,GH$69&gt;=INDEX('Static Data'!$E$3:$X$21,$BW95,3)+0,GH$70&gt;=INDEX('Static Data'!$E$3:$X$21,$BW95,4)+0,GH$71&gt;=INDEX('Static Data'!$E$3:$X$21,$BW95,5)+0,GH$72&gt;=INDEX('Static Data'!$E$3:$X$21,$BW95,6)+0,GH$73&gt;=INDEX('Static Data'!$E$3:$X$21,$BW95,7)+0,GH$74&gt;=INDEX('Static Data'!$E$3:$X$21,$BW95,8)+0,GH$75&gt;=INDEX('Static Data'!$E$3:$X$21,$BW95,9)+0,GH$76&gt;=INDEX('Static Data'!$E$3:$X$21,$BW95,10)+0,GH$77&gt;=INDEX('Static Data'!$E$3:$X$21,$BW95,11)+0,GH$78&gt;=INDEX('Static Data'!$E$3:$X$21,$BW95,12)+0,GH$79&gt;=INDEX('Static Data'!$E$3:$X$21,$BW95,13)+0,GH$80&gt;=INDEX('Static Data'!$E$3:$X$21,$BW95,14)+0,GH$81&gt;=INDEX('Static Data'!$E$3:$X$21,$BW95,15)+0,GH$82&gt;=INDEX('Static Data'!$E$3:$X$21,$BW95,16)+0,GH$83&gt;=INDEX('Static Data'!$E$3:$X$21,$BW95,17)+0,GH$84&gt;=INDEX('Static Data'!$E$3:$X$21,$BW95,18)+0,GH$85&gt;=INDEX('Static Data'!$E$3:$X$21,$BW95,19)+0,GH$86&gt;=INDEX('Static Data'!$E$3:$X$21,$BW95,20)+0)</f>
        <v>0</v>
      </c>
      <c r="GI95" t="b">
        <f ca="1">AND($BV95,GI$67&gt;=INDEX('Static Data'!$E$3:$X$21,$BW95,1)+0,GI$68&gt;=INDEX('Static Data'!$E$3:$X$21,$BW95,2)+0,GI$69&gt;=INDEX('Static Data'!$E$3:$X$21,$BW95,3)+0,GI$70&gt;=INDEX('Static Data'!$E$3:$X$21,$BW95,4)+0,GI$71&gt;=INDEX('Static Data'!$E$3:$X$21,$BW95,5)+0,GI$72&gt;=INDEX('Static Data'!$E$3:$X$21,$BW95,6)+0,GI$73&gt;=INDEX('Static Data'!$E$3:$X$21,$BW95,7)+0,GI$74&gt;=INDEX('Static Data'!$E$3:$X$21,$BW95,8)+0,GI$75&gt;=INDEX('Static Data'!$E$3:$X$21,$BW95,9)+0,GI$76&gt;=INDEX('Static Data'!$E$3:$X$21,$BW95,10)+0,GI$77&gt;=INDEX('Static Data'!$E$3:$X$21,$BW95,11)+0,GI$78&gt;=INDEX('Static Data'!$E$3:$X$21,$BW95,12)+0,GI$79&gt;=INDEX('Static Data'!$E$3:$X$21,$BW95,13)+0,GI$80&gt;=INDEX('Static Data'!$E$3:$X$21,$BW95,14)+0,GI$81&gt;=INDEX('Static Data'!$E$3:$X$21,$BW95,15)+0,GI$82&gt;=INDEX('Static Data'!$E$3:$X$21,$BW95,16)+0,GI$83&gt;=INDEX('Static Data'!$E$3:$X$21,$BW95,17)+0,GI$84&gt;=INDEX('Static Data'!$E$3:$X$21,$BW95,18)+0,GI$85&gt;=INDEX('Static Data'!$E$3:$X$21,$BW95,19)+0,GI$86&gt;=INDEX('Static Data'!$E$3:$X$21,$BW95,20)+0)</f>
        <v>0</v>
      </c>
      <c r="GJ95" t="b">
        <f ca="1">AND($BV95,GJ$67&gt;=INDEX('Static Data'!$E$3:$X$21,$BW95,1)+0,GJ$68&gt;=INDEX('Static Data'!$E$3:$X$21,$BW95,2)+0,GJ$69&gt;=INDEX('Static Data'!$E$3:$X$21,$BW95,3)+0,GJ$70&gt;=INDEX('Static Data'!$E$3:$X$21,$BW95,4)+0,GJ$71&gt;=INDEX('Static Data'!$E$3:$X$21,$BW95,5)+0,GJ$72&gt;=INDEX('Static Data'!$E$3:$X$21,$BW95,6)+0,GJ$73&gt;=INDEX('Static Data'!$E$3:$X$21,$BW95,7)+0,GJ$74&gt;=INDEX('Static Data'!$E$3:$X$21,$BW95,8)+0,GJ$75&gt;=INDEX('Static Data'!$E$3:$X$21,$BW95,9)+0,GJ$76&gt;=INDEX('Static Data'!$E$3:$X$21,$BW95,10)+0,GJ$77&gt;=INDEX('Static Data'!$E$3:$X$21,$BW95,11)+0,GJ$78&gt;=INDEX('Static Data'!$E$3:$X$21,$BW95,12)+0,GJ$79&gt;=INDEX('Static Data'!$E$3:$X$21,$BW95,13)+0,GJ$80&gt;=INDEX('Static Data'!$E$3:$X$21,$BW95,14)+0,GJ$81&gt;=INDEX('Static Data'!$E$3:$X$21,$BW95,15)+0,GJ$82&gt;=INDEX('Static Data'!$E$3:$X$21,$BW95,16)+0,GJ$83&gt;=INDEX('Static Data'!$E$3:$X$21,$BW95,17)+0,GJ$84&gt;=INDEX('Static Data'!$E$3:$X$21,$BW95,18)+0,GJ$85&gt;=INDEX('Static Data'!$E$3:$X$21,$BW95,19)+0,GJ$86&gt;=INDEX('Static Data'!$E$3:$X$21,$BW95,20)+0)</f>
        <v>0</v>
      </c>
      <c r="GK95" t="b">
        <f ca="1">AND($BV95,GK$67&gt;=INDEX('Static Data'!$E$3:$X$21,$BW95,1)+0,GK$68&gt;=INDEX('Static Data'!$E$3:$X$21,$BW95,2)+0,GK$69&gt;=INDEX('Static Data'!$E$3:$X$21,$BW95,3)+0,GK$70&gt;=INDEX('Static Data'!$E$3:$X$21,$BW95,4)+0,GK$71&gt;=INDEX('Static Data'!$E$3:$X$21,$BW95,5)+0,GK$72&gt;=INDEX('Static Data'!$E$3:$X$21,$BW95,6)+0,GK$73&gt;=INDEX('Static Data'!$E$3:$X$21,$BW95,7)+0,GK$74&gt;=INDEX('Static Data'!$E$3:$X$21,$BW95,8)+0,GK$75&gt;=INDEX('Static Data'!$E$3:$X$21,$BW95,9)+0,GK$76&gt;=INDEX('Static Data'!$E$3:$X$21,$BW95,10)+0,GK$77&gt;=INDEX('Static Data'!$E$3:$X$21,$BW95,11)+0,GK$78&gt;=INDEX('Static Data'!$E$3:$X$21,$BW95,12)+0,GK$79&gt;=INDEX('Static Data'!$E$3:$X$21,$BW95,13)+0,GK$80&gt;=INDEX('Static Data'!$E$3:$X$21,$BW95,14)+0,GK$81&gt;=INDEX('Static Data'!$E$3:$X$21,$BW95,15)+0,GK$82&gt;=INDEX('Static Data'!$E$3:$X$21,$BW95,16)+0,GK$83&gt;=INDEX('Static Data'!$E$3:$X$21,$BW95,17)+0,GK$84&gt;=INDEX('Static Data'!$E$3:$X$21,$BW95,18)+0,GK$85&gt;=INDEX('Static Data'!$E$3:$X$21,$BW95,19)+0,GK$86&gt;=INDEX('Static Data'!$E$3:$X$21,$BW95,20)+0)</f>
        <v>0</v>
      </c>
      <c r="GL95" t="b">
        <f ca="1">AND($BV95,GL$67&gt;=INDEX('Static Data'!$E$3:$X$21,$BW95,1)+0,GL$68&gt;=INDEX('Static Data'!$E$3:$X$21,$BW95,2)+0,GL$69&gt;=INDEX('Static Data'!$E$3:$X$21,$BW95,3)+0,GL$70&gt;=INDEX('Static Data'!$E$3:$X$21,$BW95,4)+0,GL$71&gt;=INDEX('Static Data'!$E$3:$X$21,$BW95,5)+0,GL$72&gt;=INDEX('Static Data'!$E$3:$X$21,$BW95,6)+0,GL$73&gt;=INDEX('Static Data'!$E$3:$X$21,$BW95,7)+0,GL$74&gt;=INDEX('Static Data'!$E$3:$X$21,$BW95,8)+0,GL$75&gt;=INDEX('Static Data'!$E$3:$X$21,$BW95,9)+0,GL$76&gt;=INDEX('Static Data'!$E$3:$X$21,$BW95,10)+0,GL$77&gt;=INDEX('Static Data'!$E$3:$X$21,$BW95,11)+0,GL$78&gt;=INDEX('Static Data'!$E$3:$X$21,$BW95,12)+0,GL$79&gt;=INDEX('Static Data'!$E$3:$X$21,$BW95,13)+0,GL$80&gt;=INDEX('Static Data'!$E$3:$X$21,$BW95,14)+0,GL$81&gt;=INDEX('Static Data'!$E$3:$X$21,$BW95,15)+0,GL$82&gt;=INDEX('Static Data'!$E$3:$X$21,$BW95,16)+0,GL$83&gt;=INDEX('Static Data'!$E$3:$X$21,$BW95,17)+0,GL$84&gt;=INDEX('Static Data'!$E$3:$X$21,$BW95,18)+0,GL$85&gt;=INDEX('Static Data'!$E$3:$X$21,$BW95,19)+0,GL$86&gt;=INDEX('Static Data'!$E$3:$X$21,$BW95,20)+0)</f>
        <v>0</v>
      </c>
      <c r="GM95" t="b">
        <f ca="1">AND($BV95,GM$67&gt;=INDEX('Static Data'!$E$3:$X$21,$BW95,1)+0,GM$68&gt;=INDEX('Static Data'!$E$3:$X$21,$BW95,2)+0,GM$69&gt;=INDEX('Static Data'!$E$3:$X$21,$BW95,3)+0,GM$70&gt;=INDEX('Static Data'!$E$3:$X$21,$BW95,4)+0,GM$71&gt;=INDEX('Static Data'!$E$3:$X$21,$BW95,5)+0,GM$72&gt;=INDEX('Static Data'!$E$3:$X$21,$BW95,6)+0,GM$73&gt;=INDEX('Static Data'!$E$3:$X$21,$BW95,7)+0,GM$74&gt;=INDEX('Static Data'!$E$3:$X$21,$BW95,8)+0,GM$75&gt;=INDEX('Static Data'!$E$3:$X$21,$BW95,9)+0,GM$76&gt;=INDEX('Static Data'!$E$3:$X$21,$BW95,10)+0,GM$77&gt;=INDEX('Static Data'!$E$3:$X$21,$BW95,11)+0,GM$78&gt;=INDEX('Static Data'!$E$3:$X$21,$BW95,12)+0,GM$79&gt;=INDEX('Static Data'!$E$3:$X$21,$BW95,13)+0,GM$80&gt;=INDEX('Static Data'!$E$3:$X$21,$BW95,14)+0,GM$81&gt;=INDEX('Static Data'!$E$3:$X$21,$BW95,15)+0,GM$82&gt;=INDEX('Static Data'!$E$3:$X$21,$BW95,16)+0,GM$83&gt;=INDEX('Static Data'!$E$3:$X$21,$BW95,17)+0,GM$84&gt;=INDEX('Static Data'!$E$3:$X$21,$BW95,18)+0,GM$85&gt;=INDEX('Static Data'!$E$3:$X$21,$BW95,19)+0,GM$86&gt;=INDEX('Static Data'!$E$3:$X$21,$BW95,20)+0)</f>
        <v>0</v>
      </c>
      <c r="GN95" t="b">
        <f ca="1">AND($BV95,GN$67&gt;=INDEX('Static Data'!$E$3:$X$21,$BW95,1)+0,GN$68&gt;=INDEX('Static Data'!$E$3:$X$21,$BW95,2)+0,GN$69&gt;=INDEX('Static Data'!$E$3:$X$21,$BW95,3)+0,GN$70&gt;=INDEX('Static Data'!$E$3:$X$21,$BW95,4)+0,GN$71&gt;=INDEX('Static Data'!$E$3:$X$21,$BW95,5)+0,GN$72&gt;=INDEX('Static Data'!$E$3:$X$21,$BW95,6)+0,GN$73&gt;=INDEX('Static Data'!$E$3:$X$21,$BW95,7)+0,GN$74&gt;=INDEX('Static Data'!$E$3:$X$21,$BW95,8)+0,GN$75&gt;=INDEX('Static Data'!$E$3:$X$21,$BW95,9)+0,GN$76&gt;=INDEX('Static Data'!$E$3:$X$21,$BW95,10)+0,GN$77&gt;=INDEX('Static Data'!$E$3:$X$21,$BW95,11)+0,GN$78&gt;=INDEX('Static Data'!$E$3:$X$21,$BW95,12)+0,GN$79&gt;=INDEX('Static Data'!$E$3:$X$21,$BW95,13)+0,GN$80&gt;=INDEX('Static Data'!$E$3:$X$21,$BW95,14)+0,GN$81&gt;=INDEX('Static Data'!$E$3:$X$21,$BW95,15)+0,GN$82&gt;=INDEX('Static Data'!$E$3:$X$21,$BW95,16)+0,GN$83&gt;=INDEX('Static Data'!$E$3:$X$21,$BW95,17)+0,GN$84&gt;=INDEX('Static Data'!$E$3:$X$21,$BW95,18)+0,GN$85&gt;=INDEX('Static Data'!$E$3:$X$21,$BW95,19)+0,GN$86&gt;=INDEX('Static Data'!$E$3:$X$21,$BW95,20)+0)</f>
        <v>0</v>
      </c>
      <c r="GO95" t="b">
        <f ca="1">AND($BV95,GO$67&gt;=INDEX('Static Data'!$E$3:$X$21,$BW95,1)+0,GO$68&gt;=INDEX('Static Data'!$E$3:$X$21,$BW95,2)+0,GO$69&gt;=INDEX('Static Data'!$E$3:$X$21,$BW95,3)+0,GO$70&gt;=INDEX('Static Data'!$E$3:$X$21,$BW95,4)+0,GO$71&gt;=INDEX('Static Data'!$E$3:$X$21,$BW95,5)+0,GO$72&gt;=INDEX('Static Data'!$E$3:$X$21,$BW95,6)+0,GO$73&gt;=INDEX('Static Data'!$E$3:$X$21,$BW95,7)+0,GO$74&gt;=INDEX('Static Data'!$E$3:$X$21,$BW95,8)+0,GO$75&gt;=INDEX('Static Data'!$E$3:$X$21,$BW95,9)+0,GO$76&gt;=INDEX('Static Data'!$E$3:$X$21,$BW95,10)+0,GO$77&gt;=INDEX('Static Data'!$E$3:$X$21,$BW95,11)+0,GO$78&gt;=INDEX('Static Data'!$E$3:$X$21,$BW95,12)+0,GO$79&gt;=INDEX('Static Data'!$E$3:$X$21,$BW95,13)+0,GO$80&gt;=INDEX('Static Data'!$E$3:$X$21,$BW95,14)+0,GO$81&gt;=INDEX('Static Data'!$E$3:$X$21,$BW95,15)+0,GO$82&gt;=INDEX('Static Data'!$E$3:$X$21,$BW95,16)+0,GO$83&gt;=INDEX('Static Data'!$E$3:$X$21,$BW95,17)+0,GO$84&gt;=INDEX('Static Data'!$E$3:$X$21,$BW95,18)+0,GO$85&gt;=INDEX('Static Data'!$E$3:$X$21,$BW95,19)+0,GO$86&gt;=INDEX('Static Data'!$E$3:$X$21,$BW95,20)+0)</f>
        <v>0</v>
      </c>
      <c r="GP95" t="b">
        <f ca="1">AND($BV95,GP$67&gt;=INDEX('Static Data'!$E$3:$X$21,$BW95,1)+0,GP$68&gt;=INDEX('Static Data'!$E$3:$X$21,$BW95,2)+0,GP$69&gt;=INDEX('Static Data'!$E$3:$X$21,$BW95,3)+0,GP$70&gt;=INDEX('Static Data'!$E$3:$X$21,$BW95,4)+0,GP$71&gt;=INDEX('Static Data'!$E$3:$X$21,$BW95,5)+0,GP$72&gt;=INDEX('Static Data'!$E$3:$X$21,$BW95,6)+0,GP$73&gt;=INDEX('Static Data'!$E$3:$X$21,$BW95,7)+0,GP$74&gt;=INDEX('Static Data'!$E$3:$X$21,$BW95,8)+0,GP$75&gt;=INDEX('Static Data'!$E$3:$X$21,$BW95,9)+0,GP$76&gt;=INDEX('Static Data'!$E$3:$X$21,$BW95,10)+0,GP$77&gt;=INDEX('Static Data'!$E$3:$X$21,$BW95,11)+0,GP$78&gt;=INDEX('Static Data'!$E$3:$X$21,$BW95,12)+0,GP$79&gt;=INDEX('Static Data'!$E$3:$X$21,$BW95,13)+0,GP$80&gt;=INDEX('Static Data'!$E$3:$X$21,$BW95,14)+0,GP$81&gt;=INDEX('Static Data'!$E$3:$X$21,$BW95,15)+0,GP$82&gt;=INDEX('Static Data'!$E$3:$X$21,$BW95,16)+0,GP$83&gt;=INDEX('Static Data'!$E$3:$X$21,$BW95,17)+0,GP$84&gt;=INDEX('Static Data'!$E$3:$X$21,$BW95,18)+0,GP$85&gt;=INDEX('Static Data'!$E$3:$X$21,$BW95,19)+0,GP$86&gt;=INDEX('Static Data'!$E$3:$X$21,$BW95,20)+0)</f>
        <v>0</v>
      </c>
      <c r="GQ95" t="b">
        <f ca="1">AND($BV95,GQ$67&gt;=INDEX('Static Data'!$E$3:$X$21,$BW95,1)+0,GQ$68&gt;=INDEX('Static Data'!$E$3:$X$21,$BW95,2)+0,GQ$69&gt;=INDEX('Static Data'!$E$3:$X$21,$BW95,3)+0,GQ$70&gt;=INDEX('Static Data'!$E$3:$X$21,$BW95,4)+0,GQ$71&gt;=INDEX('Static Data'!$E$3:$X$21,$BW95,5)+0,GQ$72&gt;=INDEX('Static Data'!$E$3:$X$21,$BW95,6)+0,GQ$73&gt;=INDEX('Static Data'!$E$3:$X$21,$BW95,7)+0,GQ$74&gt;=INDEX('Static Data'!$E$3:$X$21,$BW95,8)+0,GQ$75&gt;=INDEX('Static Data'!$E$3:$X$21,$BW95,9)+0,GQ$76&gt;=INDEX('Static Data'!$E$3:$X$21,$BW95,10)+0,GQ$77&gt;=INDEX('Static Data'!$E$3:$X$21,$BW95,11)+0,GQ$78&gt;=INDEX('Static Data'!$E$3:$X$21,$BW95,12)+0,GQ$79&gt;=INDEX('Static Data'!$E$3:$X$21,$BW95,13)+0,GQ$80&gt;=INDEX('Static Data'!$E$3:$X$21,$BW95,14)+0,GQ$81&gt;=INDEX('Static Data'!$E$3:$X$21,$BW95,15)+0,GQ$82&gt;=INDEX('Static Data'!$E$3:$X$21,$BW95,16)+0,GQ$83&gt;=INDEX('Static Data'!$E$3:$X$21,$BW95,17)+0,GQ$84&gt;=INDEX('Static Data'!$E$3:$X$21,$BW95,18)+0,GQ$85&gt;=INDEX('Static Data'!$E$3:$X$21,$BW95,19)+0,GQ$86&gt;=INDEX('Static Data'!$E$3:$X$21,$BW95,20)+0)</f>
        <v>0</v>
      </c>
      <c r="GR95" t="b">
        <f ca="1">AND($BV95,GR$67&gt;=INDEX('Static Data'!$E$3:$X$21,$BW95,1)+0,GR$68&gt;=INDEX('Static Data'!$E$3:$X$21,$BW95,2)+0,GR$69&gt;=INDEX('Static Data'!$E$3:$X$21,$BW95,3)+0,GR$70&gt;=INDEX('Static Data'!$E$3:$X$21,$BW95,4)+0,GR$71&gt;=INDEX('Static Data'!$E$3:$X$21,$BW95,5)+0,GR$72&gt;=INDEX('Static Data'!$E$3:$X$21,$BW95,6)+0,GR$73&gt;=INDEX('Static Data'!$E$3:$X$21,$BW95,7)+0,GR$74&gt;=INDEX('Static Data'!$E$3:$X$21,$BW95,8)+0,GR$75&gt;=INDEX('Static Data'!$E$3:$X$21,$BW95,9)+0,GR$76&gt;=INDEX('Static Data'!$E$3:$X$21,$BW95,10)+0,GR$77&gt;=INDEX('Static Data'!$E$3:$X$21,$BW95,11)+0,GR$78&gt;=INDEX('Static Data'!$E$3:$X$21,$BW95,12)+0,GR$79&gt;=INDEX('Static Data'!$E$3:$X$21,$BW95,13)+0,GR$80&gt;=INDEX('Static Data'!$E$3:$X$21,$BW95,14)+0,GR$81&gt;=INDEX('Static Data'!$E$3:$X$21,$BW95,15)+0,GR$82&gt;=INDEX('Static Data'!$E$3:$X$21,$BW95,16)+0,GR$83&gt;=INDEX('Static Data'!$E$3:$X$21,$BW95,17)+0,GR$84&gt;=INDEX('Static Data'!$E$3:$X$21,$BW95,18)+0,GR$85&gt;=INDEX('Static Data'!$E$3:$X$21,$BW95,19)+0,GR$86&gt;=INDEX('Static Data'!$E$3:$X$21,$BW95,20)+0)</f>
        <v>0</v>
      </c>
      <c r="GS95" t="b">
        <f ca="1">AND($BV95,GS$67&gt;=INDEX('Static Data'!$E$3:$X$21,$BW95,1)+0,GS$68&gt;=INDEX('Static Data'!$E$3:$X$21,$BW95,2)+0,GS$69&gt;=INDEX('Static Data'!$E$3:$X$21,$BW95,3)+0,GS$70&gt;=INDEX('Static Data'!$E$3:$X$21,$BW95,4)+0,GS$71&gt;=INDEX('Static Data'!$E$3:$X$21,$BW95,5)+0,GS$72&gt;=INDEX('Static Data'!$E$3:$X$21,$BW95,6)+0,GS$73&gt;=INDEX('Static Data'!$E$3:$X$21,$BW95,7)+0,GS$74&gt;=INDEX('Static Data'!$E$3:$X$21,$BW95,8)+0,GS$75&gt;=INDEX('Static Data'!$E$3:$X$21,$BW95,9)+0,GS$76&gt;=INDEX('Static Data'!$E$3:$X$21,$BW95,10)+0,GS$77&gt;=INDEX('Static Data'!$E$3:$X$21,$BW95,11)+0,GS$78&gt;=INDEX('Static Data'!$E$3:$X$21,$BW95,12)+0,GS$79&gt;=INDEX('Static Data'!$E$3:$X$21,$BW95,13)+0,GS$80&gt;=INDEX('Static Data'!$E$3:$X$21,$BW95,14)+0,GS$81&gt;=INDEX('Static Data'!$E$3:$X$21,$BW95,15)+0,GS$82&gt;=INDEX('Static Data'!$E$3:$X$21,$BW95,16)+0,GS$83&gt;=INDEX('Static Data'!$E$3:$X$21,$BW95,17)+0,GS$84&gt;=INDEX('Static Data'!$E$3:$X$21,$BW95,18)+0,GS$85&gt;=INDEX('Static Data'!$E$3:$X$21,$BW95,19)+0,GS$86&gt;=INDEX('Static Data'!$E$3:$X$21,$BW95,20)+0)</f>
        <v>0</v>
      </c>
      <c r="GT95" t="b">
        <f ca="1">AND($BV95,GT$67&gt;=INDEX('Static Data'!$E$3:$X$21,$BW95,1)+0,GT$68&gt;=INDEX('Static Data'!$E$3:$X$21,$BW95,2)+0,GT$69&gt;=INDEX('Static Data'!$E$3:$X$21,$BW95,3)+0,GT$70&gt;=INDEX('Static Data'!$E$3:$X$21,$BW95,4)+0,GT$71&gt;=INDEX('Static Data'!$E$3:$X$21,$BW95,5)+0,GT$72&gt;=INDEX('Static Data'!$E$3:$X$21,$BW95,6)+0,GT$73&gt;=INDEX('Static Data'!$E$3:$X$21,$BW95,7)+0,GT$74&gt;=INDEX('Static Data'!$E$3:$X$21,$BW95,8)+0,GT$75&gt;=INDEX('Static Data'!$E$3:$X$21,$BW95,9)+0,GT$76&gt;=INDEX('Static Data'!$E$3:$X$21,$BW95,10)+0,GT$77&gt;=INDEX('Static Data'!$E$3:$X$21,$BW95,11)+0,GT$78&gt;=INDEX('Static Data'!$E$3:$X$21,$BW95,12)+0,GT$79&gt;=INDEX('Static Data'!$E$3:$X$21,$BW95,13)+0,GT$80&gt;=INDEX('Static Data'!$E$3:$X$21,$BW95,14)+0,GT$81&gt;=INDEX('Static Data'!$E$3:$X$21,$BW95,15)+0,GT$82&gt;=INDEX('Static Data'!$E$3:$X$21,$BW95,16)+0,GT$83&gt;=INDEX('Static Data'!$E$3:$X$21,$BW95,17)+0,GT$84&gt;=INDEX('Static Data'!$E$3:$X$21,$BW95,18)+0,GT$85&gt;=INDEX('Static Data'!$E$3:$X$21,$BW95,19)+0,GT$86&gt;=INDEX('Static Data'!$E$3:$X$21,$BW95,20)+0)</f>
        <v>0</v>
      </c>
      <c r="GU95" t="b">
        <f ca="1">AND($BV95,GU$67&gt;=INDEX('Static Data'!$E$3:$X$21,$BW95,1)+0,GU$68&gt;=INDEX('Static Data'!$E$3:$X$21,$BW95,2)+0,GU$69&gt;=INDEX('Static Data'!$E$3:$X$21,$BW95,3)+0,GU$70&gt;=INDEX('Static Data'!$E$3:$X$21,$BW95,4)+0,GU$71&gt;=INDEX('Static Data'!$E$3:$X$21,$BW95,5)+0,GU$72&gt;=INDEX('Static Data'!$E$3:$X$21,$BW95,6)+0,GU$73&gt;=INDEX('Static Data'!$E$3:$X$21,$BW95,7)+0,GU$74&gt;=INDEX('Static Data'!$E$3:$X$21,$BW95,8)+0,GU$75&gt;=INDEX('Static Data'!$E$3:$X$21,$BW95,9)+0,GU$76&gt;=INDEX('Static Data'!$E$3:$X$21,$BW95,10)+0,GU$77&gt;=INDEX('Static Data'!$E$3:$X$21,$BW95,11)+0,GU$78&gt;=INDEX('Static Data'!$E$3:$X$21,$BW95,12)+0,GU$79&gt;=INDEX('Static Data'!$E$3:$X$21,$BW95,13)+0,GU$80&gt;=INDEX('Static Data'!$E$3:$X$21,$BW95,14)+0,GU$81&gt;=INDEX('Static Data'!$E$3:$X$21,$BW95,15)+0,GU$82&gt;=INDEX('Static Data'!$E$3:$X$21,$BW95,16)+0,GU$83&gt;=INDEX('Static Data'!$E$3:$X$21,$BW95,17)+0,GU$84&gt;=INDEX('Static Data'!$E$3:$X$21,$BW95,18)+0,GU$85&gt;=INDEX('Static Data'!$E$3:$X$21,$BW95,19)+0,GU$86&gt;=INDEX('Static Data'!$E$3:$X$21,$BW95,20)+0)</f>
        <v>0</v>
      </c>
    </row>
    <row r="96" spans="9:203">
      <c r="I96" s="11"/>
      <c r="M96" s="1">
        <f t="shared" si="39"/>
        <v>59</v>
      </c>
      <c r="N96" s="1" t="str">
        <f t="shared" si="205"/>
        <v>006BB9</v>
      </c>
      <c r="R96" s="90" t="str">
        <f t="shared" si="36"/>
        <v>B96B00</v>
      </c>
      <c r="T96" s="60">
        <f t="shared" si="209"/>
        <v>89</v>
      </c>
      <c r="U96" s="123">
        <f t="shared" si="208"/>
        <v>838.82432075303768</v>
      </c>
      <c r="V96" s="62">
        <f t="shared" si="206"/>
        <v>51135</v>
      </c>
      <c r="W96" s="59">
        <f t="shared" si="207"/>
        <v>89</v>
      </c>
      <c r="BV96" t="b">
        <f>TRUE()</f>
        <v>1</v>
      </c>
      <c r="BW96">
        <f t="shared" si="211"/>
        <v>8</v>
      </c>
      <c r="BX96" t="b">
        <f ca="1">AND($BV96,BX$67&gt;=INDEX('Static Data'!$E$3:$X$21,$BW96,1)+0,BX$68&gt;=INDEX('Static Data'!$E$3:$X$21,$BW96,2)+0,BX$69&gt;=INDEX('Static Data'!$E$3:$X$21,$BW96,3)+0,BX$70&gt;=INDEX('Static Data'!$E$3:$X$21,$BW96,4)+0,BX$71&gt;=INDEX('Static Data'!$E$3:$X$21,$BW96,5)+0,BX$72&gt;=INDEX('Static Data'!$E$3:$X$21,$BW96,6)+0,BX$73&gt;=INDEX('Static Data'!$E$3:$X$21,$BW96,7)+0,BX$74&gt;=INDEX('Static Data'!$E$3:$X$21,$BW96,8)+0,BX$75&gt;=INDEX('Static Data'!$E$3:$X$21,$BW96,9)+0,BX$76&gt;=INDEX('Static Data'!$E$3:$X$21,$BW96,10)+0,BX$77&gt;=INDEX('Static Data'!$E$3:$X$21,$BW96,11)+0,BX$78&gt;=INDEX('Static Data'!$E$3:$X$21,$BW96,12)+0,BX$79&gt;=INDEX('Static Data'!$E$3:$X$21,$BW96,13)+0,BX$80&gt;=INDEX('Static Data'!$E$3:$X$21,$BW96,14)+0,BX$81&gt;=INDEX('Static Data'!$E$3:$X$21,$BW96,15)+0,BX$82&gt;=INDEX('Static Data'!$E$3:$X$21,$BW96,16)+0,BX$83&gt;=INDEX('Static Data'!$E$3:$X$21,$BW96,17)+0,BX$84&gt;=INDEX('Static Data'!$E$3:$X$21,$BW96,18)+0,BX$85&gt;=INDEX('Static Data'!$E$3:$X$21,$BW96,19)+0,BX$86&gt;=INDEX('Static Data'!$E$3:$X$21,$BW96,20)+0)</f>
        <v>0</v>
      </c>
      <c r="BY96" t="b">
        <f ca="1">AND($BV96,BY$67&gt;=INDEX('Static Data'!$E$3:$X$21,$BW96,1)+0,BY$68&gt;=INDEX('Static Data'!$E$3:$X$21,$BW96,2)+0,BY$69&gt;=INDEX('Static Data'!$E$3:$X$21,$BW96,3)+0,BY$70&gt;=INDEX('Static Data'!$E$3:$X$21,$BW96,4)+0,BY$71&gt;=INDEX('Static Data'!$E$3:$X$21,$BW96,5)+0,BY$72&gt;=INDEX('Static Data'!$E$3:$X$21,$BW96,6)+0,BY$73&gt;=INDEX('Static Data'!$E$3:$X$21,$BW96,7)+0,BY$74&gt;=INDEX('Static Data'!$E$3:$X$21,$BW96,8)+0,BY$75&gt;=INDEX('Static Data'!$E$3:$X$21,$BW96,9)+0,BY$76&gt;=INDEX('Static Data'!$E$3:$X$21,$BW96,10)+0,BY$77&gt;=INDEX('Static Data'!$E$3:$X$21,$BW96,11)+0,BY$78&gt;=INDEX('Static Data'!$E$3:$X$21,$BW96,12)+0,BY$79&gt;=INDEX('Static Data'!$E$3:$X$21,$BW96,13)+0,BY$80&gt;=INDEX('Static Data'!$E$3:$X$21,$BW96,14)+0,BY$81&gt;=INDEX('Static Data'!$E$3:$X$21,$BW96,15)+0,BY$82&gt;=INDEX('Static Data'!$E$3:$X$21,$BW96,16)+0,BY$83&gt;=INDEX('Static Data'!$E$3:$X$21,$BW96,17)+0,BY$84&gt;=INDEX('Static Data'!$E$3:$X$21,$BW96,18)+0,BY$85&gt;=INDEX('Static Data'!$E$3:$X$21,$BW96,19)+0,BY$86&gt;=INDEX('Static Data'!$E$3:$X$21,$BW96,20)+0)</f>
        <v>0</v>
      </c>
      <c r="BZ96" t="b">
        <f ca="1">AND($BV96,BZ$67&gt;=INDEX('Static Data'!$E$3:$X$21,$BW96,1)+0,BZ$68&gt;=INDEX('Static Data'!$E$3:$X$21,$BW96,2)+0,BZ$69&gt;=INDEX('Static Data'!$E$3:$X$21,$BW96,3)+0,BZ$70&gt;=INDEX('Static Data'!$E$3:$X$21,$BW96,4)+0,BZ$71&gt;=INDEX('Static Data'!$E$3:$X$21,$BW96,5)+0,BZ$72&gt;=INDEX('Static Data'!$E$3:$X$21,$BW96,6)+0,BZ$73&gt;=INDEX('Static Data'!$E$3:$X$21,$BW96,7)+0,BZ$74&gt;=INDEX('Static Data'!$E$3:$X$21,$BW96,8)+0,BZ$75&gt;=INDEX('Static Data'!$E$3:$X$21,$BW96,9)+0,BZ$76&gt;=INDEX('Static Data'!$E$3:$X$21,$BW96,10)+0,BZ$77&gt;=INDEX('Static Data'!$E$3:$X$21,$BW96,11)+0,BZ$78&gt;=INDEX('Static Data'!$E$3:$X$21,$BW96,12)+0,BZ$79&gt;=INDEX('Static Data'!$E$3:$X$21,$BW96,13)+0,BZ$80&gt;=INDEX('Static Data'!$E$3:$X$21,$BW96,14)+0,BZ$81&gt;=INDEX('Static Data'!$E$3:$X$21,$BW96,15)+0,BZ$82&gt;=INDEX('Static Data'!$E$3:$X$21,$BW96,16)+0,BZ$83&gt;=INDEX('Static Data'!$E$3:$X$21,$BW96,17)+0,BZ$84&gt;=INDEX('Static Data'!$E$3:$X$21,$BW96,18)+0,BZ$85&gt;=INDEX('Static Data'!$E$3:$X$21,$BW96,19)+0,BZ$86&gt;=INDEX('Static Data'!$E$3:$X$21,$BW96,20)+0)</f>
        <v>0</v>
      </c>
      <c r="CA96" t="b">
        <f ca="1">AND($BV96,CA$67&gt;=INDEX('Static Data'!$E$3:$X$21,$BW96,1)+0,CA$68&gt;=INDEX('Static Data'!$E$3:$X$21,$BW96,2)+0,CA$69&gt;=INDEX('Static Data'!$E$3:$X$21,$BW96,3)+0,CA$70&gt;=INDEX('Static Data'!$E$3:$X$21,$BW96,4)+0,CA$71&gt;=INDEX('Static Data'!$E$3:$X$21,$BW96,5)+0,CA$72&gt;=INDEX('Static Data'!$E$3:$X$21,$BW96,6)+0,CA$73&gt;=INDEX('Static Data'!$E$3:$X$21,$BW96,7)+0,CA$74&gt;=INDEX('Static Data'!$E$3:$X$21,$BW96,8)+0,CA$75&gt;=INDEX('Static Data'!$E$3:$X$21,$BW96,9)+0,CA$76&gt;=INDEX('Static Data'!$E$3:$X$21,$BW96,10)+0,CA$77&gt;=INDEX('Static Data'!$E$3:$X$21,$BW96,11)+0,CA$78&gt;=INDEX('Static Data'!$E$3:$X$21,$BW96,12)+0,CA$79&gt;=INDEX('Static Data'!$E$3:$X$21,$BW96,13)+0,CA$80&gt;=INDEX('Static Data'!$E$3:$X$21,$BW96,14)+0,CA$81&gt;=INDEX('Static Data'!$E$3:$X$21,$BW96,15)+0,CA$82&gt;=INDEX('Static Data'!$E$3:$X$21,$BW96,16)+0,CA$83&gt;=INDEX('Static Data'!$E$3:$X$21,$BW96,17)+0,CA$84&gt;=INDEX('Static Data'!$E$3:$X$21,$BW96,18)+0,CA$85&gt;=INDEX('Static Data'!$E$3:$X$21,$BW96,19)+0,CA$86&gt;=INDEX('Static Data'!$E$3:$X$21,$BW96,20)+0)</f>
        <v>0</v>
      </c>
      <c r="CB96" t="b">
        <f ca="1">AND($BV96,CB$67&gt;=INDEX('Static Data'!$E$3:$X$21,$BW96,1)+0,CB$68&gt;=INDEX('Static Data'!$E$3:$X$21,$BW96,2)+0,CB$69&gt;=INDEX('Static Data'!$E$3:$X$21,$BW96,3)+0,CB$70&gt;=INDEX('Static Data'!$E$3:$X$21,$BW96,4)+0,CB$71&gt;=INDEX('Static Data'!$E$3:$X$21,$BW96,5)+0,CB$72&gt;=INDEX('Static Data'!$E$3:$X$21,$BW96,6)+0,CB$73&gt;=INDEX('Static Data'!$E$3:$X$21,$BW96,7)+0,CB$74&gt;=INDEX('Static Data'!$E$3:$X$21,$BW96,8)+0,CB$75&gt;=INDEX('Static Data'!$E$3:$X$21,$BW96,9)+0,CB$76&gt;=INDEX('Static Data'!$E$3:$X$21,$BW96,10)+0,CB$77&gt;=INDEX('Static Data'!$E$3:$X$21,$BW96,11)+0,CB$78&gt;=INDEX('Static Data'!$E$3:$X$21,$BW96,12)+0,CB$79&gt;=INDEX('Static Data'!$E$3:$X$21,$BW96,13)+0,CB$80&gt;=INDEX('Static Data'!$E$3:$X$21,$BW96,14)+0,CB$81&gt;=INDEX('Static Data'!$E$3:$X$21,$BW96,15)+0,CB$82&gt;=INDEX('Static Data'!$E$3:$X$21,$BW96,16)+0,CB$83&gt;=INDEX('Static Data'!$E$3:$X$21,$BW96,17)+0,CB$84&gt;=INDEX('Static Data'!$E$3:$X$21,$BW96,18)+0,CB$85&gt;=INDEX('Static Data'!$E$3:$X$21,$BW96,19)+0,CB$86&gt;=INDEX('Static Data'!$E$3:$X$21,$BW96,20)+0)</f>
        <v>0</v>
      </c>
      <c r="CC96" t="b">
        <f ca="1">AND($BV96,CC$67&gt;=INDEX('Static Data'!$E$3:$X$21,$BW96,1)+0,CC$68&gt;=INDEX('Static Data'!$E$3:$X$21,$BW96,2)+0,CC$69&gt;=INDEX('Static Data'!$E$3:$X$21,$BW96,3)+0,CC$70&gt;=INDEX('Static Data'!$E$3:$X$21,$BW96,4)+0,CC$71&gt;=INDEX('Static Data'!$E$3:$X$21,$BW96,5)+0,CC$72&gt;=INDEX('Static Data'!$E$3:$X$21,$BW96,6)+0,CC$73&gt;=INDEX('Static Data'!$E$3:$X$21,$BW96,7)+0,CC$74&gt;=INDEX('Static Data'!$E$3:$X$21,$BW96,8)+0,CC$75&gt;=INDEX('Static Data'!$E$3:$X$21,$BW96,9)+0,CC$76&gt;=INDEX('Static Data'!$E$3:$X$21,$BW96,10)+0,CC$77&gt;=INDEX('Static Data'!$E$3:$X$21,$BW96,11)+0,CC$78&gt;=INDEX('Static Data'!$E$3:$X$21,$BW96,12)+0,CC$79&gt;=INDEX('Static Data'!$E$3:$X$21,$BW96,13)+0,CC$80&gt;=INDEX('Static Data'!$E$3:$X$21,$BW96,14)+0,CC$81&gt;=INDEX('Static Data'!$E$3:$X$21,$BW96,15)+0,CC$82&gt;=INDEX('Static Data'!$E$3:$X$21,$BW96,16)+0,CC$83&gt;=INDEX('Static Data'!$E$3:$X$21,$BW96,17)+0,CC$84&gt;=INDEX('Static Data'!$E$3:$X$21,$BW96,18)+0,CC$85&gt;=INDEX('Static Data'!$E$3:$X$21,$BW96,19)+0,CC$86&gt;=INDEX('Static Data'!$E$3:$X$21,$BW96,20)+0)</f>
        <v>0</v>
      </c>
      <c r="CD96" t="b">
        <f ca="1">AND($BV96,CD$67&gt;=INDEX('Static Data'!$E$3:$X$21,$BW96,1)+0,CD$68&gt;=INDEX('Static Data'!$E$3:$X$21,$BW96,2)+0,CD$69&gt;=INDEX('Static Data'!$E$3:$X$21,$BW96,3)+0,CD$70&gt;=INDEX('Static Data'!$E$3:$X$21,$BW96,4)+0,CD$71&gt;=INDEX('Static Data'!$E$3:$X$21,$BW96,5)+0,CD$72&gt;=INDEX('Static Data'!$E$3:$X$21,$BW96,6)+0,CD$73&gt;=INDEX('Static Data'!$E$3:$X$21,$BW96,7)+0,CD$74&gt;=INDEX('Static Data'!$E$3:$X$21,$BW96,8)+0,CD$75&gt;=INDEX('Static Data'!$E$3:$X$21,$BW96,9)+0,CD$76&gt;=INDEX('Static Data'!$E$3:$X$21,$BW96,10)+0,CD$77&gt;=INDEX('Static Data'!$E$3:$X$21,$BW96,11)+0,CD$78&gt;=INDEX('Static Data'!$E$3:$X$21,$BW96,12)+0,CD$79&gt;=INDEX('Static Data'!$E$3:$X$21,$BW96,13)+0,CD$80&gt;=INDEX('Static Data'!$E$3:$X$21,$BW96,14)+0,CD$81&gt;=INDEX('Static Data'!$E$3:$X$21,$BW96,15)+0,CD$82&gt;=INDEX('Static Data'!$E$3:$X$21,$BW96,16)+0,CD$83&gt;=INDEX('Static Data'!$E$3:$X$21,$BW96,17)+0,CD$84&gt;=INDEX('Static Data'!$E$3:$X$21,$BW96,18)+0,CD$85&gt;=INDEX('Static Data'!$E$3:$X$21,$BW96,19)+0,CD$86&gt;=INDEX('Static Data'!$E$3:$X$21,$BW96,20)+0)</f>
        <v>0</v>
      </c>
      <c r="CE96" t="b">
        <f ca="1">AND($BV96,CE$67&gt;=INDEX('Static Data'!$E$3:$X$21,$BW96,1)+0,CE$68&gt;=INDEX('Static Data'!$E$3:$X$21,$BW96,2)+0,CE$69&gt;=INDEX('Static Data'!$E$3:$X$21,$BW96,3)+0,CE$70&gt;=INDEX('Static Data'!$E$3:$X$21,$BW96,4)+0,CE$71&gt;=INDEX('Static Data'!$E$3:$X$21,$BW96,5)+0,CE$72&gt;=INDEX('Static Data'!$E$3:$X$21,$BW96,6)+0,CE$73&gt;=INDEX('Static Data'!$E$3:$X$21,$BW96,7)+0,CE$74&gt;=INDEX('Static Data'!$E$3:$X$21,$BW96,8)+0,CE$75&gt;=INDEX('Static Data'!$E$3:$X$21,$BW96,9)+0,CE$76&gt;=INDEX('Static Data'!$E$3:$X$21,$BW96,10)+0,CE$77&gt;=INDEX('Static Data'!$E$3:$X$21,$BW96,11)+0,CE$78&gt;=INDEX('Static Data'!$E$3:$X$21,$BW96,12)+0,CE$79&gt;=INDEX('Static Data'!$E$3:$X$21,$BW96,13)+0,CE$80&gt;=INDEX('Static Data'!$E$3:$X$21,$BW96,14)+0,CE$81&gt;=INDEX('Static Data'!$E$3:$X$21,$BW96,15)+0,CE$82&gt;=INDEX('Static Data'!$E$3:$X$21,$BW96,16)+0,CE$83&gt;=INDEX('Static Data'!$E$3:$X$21,$BW96,17)+0,CE$84&gt;=INDEX('Static Data'!$E$3:$X$21,$BW96,18)+0,CE$85&gt;=INDEX('Static Data'!$E$3:$X$21,$BW96,19)+0,CE$86&gt;=INDEX('Static Data'!$E$3:$X$21,$BW96,20)+0)</f>
        <v>0</v>
      </c>
      <c r="CF96" t="b">
        <f ca="1">AND($BV96,CF$67&gt;=INDEX('Static Data'!$E$3:$X$21,$BW96,1)+0,CF$68&gt;=INDEX('Static Data'!$E$3:$X$21,$BW96,2)+0,CF$69&gt;=INDEX('Static Data'!$E$3:$X$21,$BW96,3)+0,CF$70&gt;=INDEX('Static Data'!$E$3:$X$21,$BW96,4)+0,CF$71&gt;=INDEX('Static Data'!$E$3:$X$21,$BW96,5)+0,CF$72&gt;=INDEX('Static Data'!$E$3:$X$21,$BW96,6)+0,CF$73&gt;=INDEX('Static Data'!$E$3:$X$21,$BW96,7)+0,CF$74&gt;=INDEX('Static Data'!$E$3:$X$21,$BW96,8)+0,CF$75&gt;=INDEX('Static Data'!$E$3:$X$21,$BW96,9)+0,CF$76&gt;=INDEX('Static Data'!$E$3:$X$21,$BW96,10)+0,CF$77&gt;=INDEX('Static Data'!$E$3:$X$21,$BW96,11)+0,CF$78&gt;=INDEX('Static Data'!$E$3:$X$21,$BW96,12)+0,CF$79&gt;=INDEX('Static Data'!$E$3:$X$21,$BW96,13)+0,CF$80&gt;=INDEX('Static Data'!$E$3:$X$21,$BW96,14)+0,CF$81&gt;=INDEX('Static Data'!$E$3:$X$21,$BW96,15)+0,CF$82&gt;=INDEX('Static Data'!$E$3:$X$21,$BW96,16)+0,CF$83&gt;=INDEX('Static Data'!$E$3:$X$21,$BW96,17)+0,CF$84&gt;=INDEX('Static Data'!$E$3:$X$21,$BW96,18)+0,CF$85&gt;=INDEX('Static Data'!$E$3:$X$21,$BW96,19)+0,CF$86&gt;=INDEX('Static Data'!$E$3:$X$21,$BW96,20)+0)</f>
        <v>0</v>
      </c>
      <c r="CG96" t="b">
        <f ca="1">AND($BV96,CG$67&gt;=INDEX('Static Data'!$E$3:$X$21,$BW96,1)+0,CG$68&gt;=INDEX('Static Data'!$E$3:$X$21,$BW96,2)+0,CG$69&gt;=INDEX('Static Data'!$E$3:$X$21,$BW96,3)+0,CG$70&gt;=INDEX('Static Data'!$E$3:$X$21,$BW96,4)+0,CG$71&gt;=INDEX('Static Data'!$E$3:$X$21,$BW96,5)+0,CG$72&gt;=INDEX('Static Data'!$E$3:$X$21,$BW96,6)+0,CG$73&gt;=INDEX('Static Data'!$E$3:$X$21,$BW96,7)+0,CG$74&gt;=INDEX('Static Data'!$E$3:$X$21,$BW96,8)+0,CG$75&gt;=INDEX('Static Data'!$E$3:$X$21,$BW96,9)+0,CG$76&gt;=INDEX('Static Data'!$E$3:$X$21,$BW96,10)+0,CG$77&gt;=INDEX('Static Data'!$E$3:$X$21,$BW96,11)+0,CG$78&gt;=INDEX('Static Data'!$E$3:$X$21,$BW96,12)+0,CG$79&gt;=INDEX('Static Data'!$E$3:$X$21,$BW96,13)+0,CG$80&gt;=INDEX('Static Data'!$E$3:$X$21,$BW96,14)+0,CG$81&gt;=INDEX('Static Data'!$E$3:$X$21,$BW96,15)+0,CG$82&gt;=INDEX('Static Data'!$E$3:$X$21,$BW96,16)+0,CG$83&gt;=INDEX('Static Data'!$E$3:$X$21,$BW96,17)+0,CG$84&gt;=INDEX('Static Data'!$E$3:$X$21,$BW96,18)+0,CG$85&gt;=INDEX('Static Data'!$E$3:$X$21,$BW96,19)+0,CG$86&gt;=INDEX('Static Data'!$E$3:$X$21,$BW96,20)+0)</f>
        <v>0</v>
      </c>
      <c r="CH96" t="b">
        <f ca="1">AND($BV96,CH$67&gt;=INDEX('Static Data'!$E$3:$X$21,$BW96,1)+0,CH$68&gt;=INDEX('Static Data'!$E$3:$X$21,$BW96,2)+0,CH$69&gt;=INDEX('Static Data'!$E$3:$X$21,$BW96,3)+0,CH$70&gt;=INDEX('Static Data'!$E$3:$X$21,$BW96,4)+0,CH$71&gt;=INDEX('Static Data'!$E$3:$X$21,$BW96,5)+0,CH$72&gt;=INDEX('Static Data'!$E$3:$X$21,$BW96,6)+0,CH$73&gt;=INDEX('Static Data'!$E$3:$X$21,$BW96,7)+0,CH$74&gt;=INDEX('Static Data'!$E$3:$X$21,$BW96,8)+0,CH$75&gt;=INDEX('Static Data'!$E$3:$X$21,$BW96,9)+0,CH$76&gt;=INDEX('Static Data'!$E$3:$X$21,$BW96,10)+0,CH$77&gt;=INDEX('Static Data'!$E$3:$X$21,$BW96,11)+0,CH$78&gt;=INDEX('Static Data'!$E$3:$X$21,$BW96,12)+0,CH$79&gt;=INDEX('Static Data'!$E$3:$X$21,$BW96,13)+0,CH$80&gt;=INDEX('Static Data'!$E$3:$X$21,$BW96,14)+0,CH$81&gt;=INDEX('Static Data'!$E$3:$X$21,$BW96,15)+0,CH$82&gt;=INDEX('Static Data'!$E$3:$X$21,$BW96,16)+0,CH$83&gt;=INDEX('Static Data'!$E$3:$X$21,$BW96,17)+0,CH$84&gt;=INDEX('Static Data'!$E$3:$X$21,$BW96,18)+0,CH$85&gt;=INDEX('Static Data'!$E$3:$X$21,$BW96,19)+0,CH$86&gt;=INDEX('Static Data'!$E$3:$X$21,$BW96,20)+0)</f>
        <v>0</v>
      </c>
      <c r="CI96" t="b">
        <f ca="1">AND($BV96,CI$67&gt;=INDEX('Static Data'!$E$3:$X$21,$BW96,1)+0,CI$68&gt;=INDEX('Static Data'!$E$3:$X$21,$BW96,2)+0,CI$69&gt;=INDEX('Static Data'!$E$3:$X$21,$BW96,3)+0,CI$70&gt;=INDEX('Static Data'!$E$3:$X$21,$BW96,4)+0,CI$71&gt;=INDEX('Static Data'!$E$3:$X$21,$BW96,5)+0,CI$72&gt;=INDEX('Static Data'!$E$3:$X$21,$BW96,6)+0,CI$73&gt;=INDEX('Static Data'!$E$3:$X$21,$BW96,7)+0,CI$74&gt;=INDEX('Static Data'!$E$3:$X$21,$BW96,8)+0,CI$75&gt;=INDEX('Static Data'!$E$3:$X$21,$BW96,9)+0,CI$76&gt;=INDEX('Static Data'!$E$3:$X$21,$BW96,10)+0,CI$77&gt;=INDEX('Static Data'!$E$3:$X$21,$BW96,11)+0,CI$78&gt;=INDEX('Static Data'!$E$3:$X$21,$BW96,12)+0,CI$79&gt;=INDEX('Static Data'!$E$3:$X$21,$BW96,13)+0,CI$80&gt;=INDEX('Static Data'!$E$3:$X$21,$BW96,14)+0,CI$81&gt;=INDEX('Static Data'!$E$3:$X$21,$BW96,15)+0,CI$82&gt;=INDEX('Static Data'!$E$3:$X$21,$BW96,16)+0,CI$83&gt;=INDEX('Static Data'!$E$3:$X$21,$BW96,17)+0,CI$84&gt;=INDEX('Static Data'!$E$3:$X$21,$BW96,18)+0,CI$85&gt;=INDEX('Static Data'!$E$3:$X$21,$BW96,19)+0,CI$86&gt;=INDEX('Static Data'!$E$3:$X$21,$BW96,20)+0)</f>
        <v>0</v>
      </c>
      <c r="CJ96" t="b">
        <f ca="1">AND($BV96,CJ$67&gt;=INDEX('Static Data'!$E$3:$X$21,$BW96,1)+0,CJ$68&gt;=INDEX('Static Data'!$E$3:$X$21,$BW96,2)+0,CJ$69&gt;=INDEX('Static Data'!$E$3:$X$21,$BW96,3)+0,CJ$70&gt;=INDEX('Static Data'!$E$3:$X$21,$BW96,4)+0,CJ$71&gt;=INDEX('Static Data'!$E$3:$X$21,$BW96,5)+0,CJ$72&gt;=INDEX('Static Data'!$E$3:$X$21,$BW96,6)+0,CJ$73&gt;=INDEX('Static Data'!$E$3:$X$21,$BW96,7)+0,CJ$74&gt;=INDEX('Static Data'!$E$3:$X$21,$BW96,8)+0,CJ$75&gt;=INDEX('Static Data'!$E$3:$X$21,$BW96,9)+0,CJ$76&gt;=INDEX('Static Data'!$E$3:$X$21,$BW96,10)+0,CJ$77&gt;=INDEX('Static Data'!$E$3:$X$21,$BW96,11)+0,CJ$78&gt;=INDEX('Static Data'!$E$3:$X$21,$BW96,12)+0,CJ$79&gt;=INDEX('Static Data'!$E$3:$X$21,$BW96,13)+0,CJ$80&gt;=INDEX('Static Data'!$E$3:$X$21,$BW96,14)+0,CJ$81&gt;=INDEX('Static Data'!$E$3:$X$21,$BW96,15)+0,CJ$82&gt;=INDEX('Static Data'!$E$3:$X$21,$BW96,16)+0,CJ$83&gt;=INDEX('Static Data'!$E$3:$X$21,$BW96,17)+0,CJ$84&gt;=INDEX('Static Data'!$E$3:$X$21,$BW96,18)+0,CJ$85&gt;=INDEX('Static Data'!$E$3:$X$21,$BW96,19)+0,CJ$86&gt;=INDEX('Static Data'!$E$3:$X$21,$BW96,20)+0)</f>
        <v>0</v>
      </c>
      <c r="CK96" t="b">
        <f ca="1">AND($BV96,CK$67&gt;=INDEX('Static Data'!$E$3:$X$21,$BW96,1)+0,CK$68&gt;=INDEX('Static Data'!$E$3:$X$21,$BW96,2)+0,CK$69&gt;=INDEX('Static Data'!$E$3:$X$21,$BW96,3)+0,CK$70&gt;=INDEX('Static Data'!$E$3:$X$21,$BW96,4)+0,CK$71&gt;=INDEX('Static Data'!$E$3:$X$21,$BW96,5)+0,CK$72&gt;=INDEX('Static Data'!$E$3:$X$21,$BW96,6)+0,CK$73&gt;=INDEX('Static Data'!$E$3:$X$21,$BW96,7)+0,CK$74&gt;=INDEX('Static Data'!$E$3:$X$21,$BW96,8)+0,CK$75&gt;=INDEX('Static Data'!$E$3:$X$21,$BW96,9)+0,CK$76&gt;=INDEX('Static Data'!$E$3:$X$21,$BW96,10)+0,CK$77&gt;=INDEX('Static Data'!$E$3:$X$21,$BW96,11)+0,CK$78&gt;=INDEX('Static Data'!$E$3:$X$21,$BW96,12)+0,CK$79&gt;=INDEX('Static Data'!$E$3:$X$21,$BW96,13)+0,CK$80&gt;=INDEX('Static Data'!$E$3:$X$21,$BW96,14)+0,CK$81&gt;=INDEX('Static Data'!$E$3:$X$21,$BW96,15)+0,CK$82&gt;=INDEX('Static Data'!$E$3:$X$21,$BW96,16)+0,CK$83&gt;=INDEX('Static Data'!$E$3:$X$21,$BW96,17)+0,CK$84&gt;=INDEX('Static Data'!$E$3:$X$21,$BW96,18)+0,CK$85&gt;=INDEX('Static Data'!$E$3:$X$21,$BW96,19)+0,CK$86&gt;=INDEX('Static Data'!$E$3:$X$21,$BW96,20)+0)</f>
        <v>0</v>
      </c>
      <c r="CL96" t="b">
        <f ca="1">AND($BV96,CL$67&gt;=INDEX('Static Data'!$E$3:$X$21,$BW96,1)+0,CL$68&gt;=INDEX('Static Data'!$E$3:$X$21,$BW96,2)+0,CL$69&gt;=INDEX('Static Data'!$E$3:$X$21,$BW96,3)+0,CL$70&gt;=INDEX('Static Data'!$E$3:$X$21,$BW96,4)+0,CL$71&gt;=INDEX('Static Data'!$E$3:$X$21,$BW96,5)+0,CL$72&gt;=INDEX('Static Data'!$E$3:$X$21,$BW96,6)+0,CL$73&gt;=INDEX('Static Data'!$E$3:$X$21,$BW96,7)+0,CL$74&gt;=INDEX('Static Data'!$E$3:$X$21,$BW96,8)+0,CL$75&gt;=INDEX('Static Data'!$E$3:$X$21,$BW96,9)+0,CL$76&gt;=INDEX('Static Data'!$E$3:$X$21,$BW96,10)+0,CL$77&gt;=INDEX('Static Data'!$E$3:$X$21,$BW96,11)+0,CL$78&gt;=INDEX('Static Data'!$E$3:$X$21,$BW96,12)+0,CL$79&gt;=INDEX('Static Data'!$E$3:$X$21,$BW96,13)+0,CL$80&gt;=INDEX('Static Data'!$E$3:$X$21,$BW96,14)+0,CL$81&gt;=INDEX('Static Data'!$E$3:$X$21,$BW96,15)+0,CL$82&gt;=INDEX('Static Data'!$E$3:$X$21,$BW96,16)+0,CL$83&gt;=INDEX('Static Data'!$E$3:$X$21,$BW96,17)+0,CL$84&gt;=INDEX('Static Data'!$E$3:$X$21,$BW96,18)+0,CL$85&gt;=INDEX('Static Data'!$E$3:$X$21,$BW96,19)+0,CL$86&gt;=INDEX('Static Data'!$E$3:$X$21,$BW96,20)+0)</f>
        <v>0</v>
      </c>
      <c r="CM96" t="b">
        <f ca="1">AND($BV96,CM$67&gt;=INDEX('Static Data'!$E$3:$X$21,$BW96,1)+0,CM$68&gt;=INDEX('Static Data'!$E$3:$X$21,$BW96,2)+0,CM$69&gt;=INDEX('Static Data'!$E$3:$X$21,$BW96,3)+0,CM$70&gt;=INDEX('Static Data'!$E$3:$X$21,$BW96,4)+0,CM$71&gt;=INDEX('Static Data'!$E$3:$X$21,$BW96,5)+0,CM$72&gt;=INDEX('Static Data'!$E$3:$X$21,$BW96,6)+0,CM$73&gt;=INDEX('Static Data'!$E$3:$X$21,$BW96,7)+0,CM$74&gt;=INDEX('Static Data'!$E$3:$X$21,$BW96,8)+0,CM$75&gt;=INDEX('Static Data'!$E$3:$X$21,$BW96,9)+0,CM$76&gt;=INDEX('Static Data'!$E$3:$X$21,$BW96,10)+0,CM$77&gt;=INDEX('Static Data'!$E$3:$X$21,$BW96,11)+0,CM$78&gt;=INDEX('Static Data'!$E$3:$X$21,$BW96,12)+0,CM$79&gt;=INDEX('Static Data'!$E$3:$X$21,$BW96,13)+0,CM$80&gt;=INDEX('Static Data'!$E$3:$X$21,$BW96,14)+0,CM$81&gt;=INDEX('Static Data'!$E$3:$X$21,$BW96,15)+0,CM$82&gt;=INDEX('Static Data'!$E$3:$X$21,$BW96,16)+0,CM$83&gt;=INDEX('Static Data'!$E$3:$X$21,$BW96,17)+0,CM$84&gt;=INDEX('Static Data'!$E$3:$X$21,$BW96,18)+0,CM$85&gt;=INDEX('Static Data'!$E$3:$X$21,$BW96,19)+0,CM$86&gt;=INDEX('Static Data'!$E$3:$X$21,$BW96,20)+0)</f>
        <v>0</v>
      </c>
      <c r="CN96" t="b">
        <f ca="1">AND($BV96,CN$67&gt;=INDEX('Static Data'!$E$3:$X$21,$BW96,1)+0,CN$68&gt;=INDEX('Static Data'!$E$3:$X$21,$BW96,2)+0,CN$69&gt;=INDEX('Static Data'!$E$3:$X$21,$BW96,3)+0,CN$70&gt;=INDEX('Static Data'!$E$3:$X$21,$BW96,4)+0,CN$71&gt;=INDEX('Static Data'!$E$3:$X$21,$BW96,5)+0,CN$72&gt;=INDEX('Static Data'!$E$3:$X$21,$BW96,6)+0,CN$73&gt;=INDEX('Static Data'!$E$3:$X$21,$BW96,7)+0,CN$74&gt;=INDEX('Static Data'!$E$3:$X$21,$BW96,8)+0,CN$75&gt;=INDEX('Static Data'!$E$3:$X$21,$BW96,9)+0,CN$76&gt;=INDEX('Static Data'!$E$3:$X$21,$BW96,10)+0,CN$77&gt;=INDEX('Static Data'!$E$3:$X$21,$BW96,11)+0,CN$78&gt;=INDEX('Static Data'!$E$3:$X$21,$BW96,12)+0,CN$79&gt;=INDEX('Static Data'!$E$3:$X$21,$BW96,13)+0,CN$80&gt;=INDEX('Static Data'!$E$3:$X$21,$BW96,14)+0,CN$81&gt;=INDEX('Static Data'!$E$3:$X$21,$BW96,15)+0,CN$82&gt;=INDEX('Static Data'!$E$3:$X$21,$BW96,16)+0,CN$83&gt;=INDEX('Static Data'!$E$3:$X$21,$BW96,17)+0,CN$84&gt;=INDEX('Static Data'!$E$3:$X$21,$BW96,18)+0,CN$85&gt;=INDEX('Static Data'!$E$3:$X$21,$BW96,19)+0,CN$86&gt;=INDEX('Static Data'!$E$3:$X$21,$BW96,20)+0)</f>
        <v>0</v>
      </c>
      <c r="CO96" t="b">
        <f ca="1">AND($BV96,CO$67&gt;=INDEX('Static Data'!$E$3:$X$21,$BW96,1)+0,CO$68&gt;=INDEX('Static Data'!$E$3:$X$21,$BW96,2)+0,CO$69&gt;=INDEX('Static Data'!$E$3:$X$21,$BW96,3)+0,CO$70&gt;=INDEX('Static Data'!$E$3:$X$21,$BW96,4)+0,CO$71&gt;=INDEX('Static Data'!$E$3:$X$21,$BW96,5)+0,CO$72&gt;=INDEX('Static Data'!$E$3:$X$21,$BW96,6)+0,CO$73&gt;=INDEX('Static Data'!$E$3:$X$21,$BW96,7)+0,CO$74&gt;=INDEX('Static Data'!$E$3:$X$21,$BW96,8)+0,CO$75&gt;=INDEX('Static Data'!$E$3:$X$21,$BW96,9)+0,CO$76&gt;=INDEX('Static Data'!$E$3:$X$21,$BW96,10)+0,CO$77&gt;=INDEX('Static Data'!$E$3:$X$21,$BW96,11)+0,CO$78&gt;=INDEX('Static Data'!$E$3:$X$21,$BW96,12)+0,CO$79&gt;=INDEX('Static Data'!$E$3:$X$21,$BW96,13)+0,CO$80&gt;=INDEX('Static Data'!$E$3:$X$21,$BW96,14)+0,CO$81&gt;=INDEX('Static Data'!$E$3:$X$21,$BW96,15)+0,CO$82&gt;=INDEX('Static Data'!$E$3:$X$21,$BW96,16)+0,CO$83&gt;=INDEX('Static Data'!$E$3:$X$21,$BW96,17)+0,CO$84&gt;=INDEX('Static Data'!$E$3:$X$21,$BW96,18)+0,CO$85&gt;=INDEX('Static Data'!$E$3:$X$21,$BW96,19)+0,CO$86&gt;=INDEX('Static Data'!$E$3:$X$21,$BW96,20)+0)</f>
        <v>0</v>
      </c>
      <c r="CP96" t="b">
        <f ca="1">AND($BV96,CP$67&gt;=INDEX('Static Data'!$E$3:$X$21,$BW96,1)+0,CP$68&gt;=INDEX('Static Data'!$E$3:$X$21,$BW96,2)+0,CP$69&gt;=INDEX('Static Data'!$E$3:$X$21,$BW96,3)+0,CP$70&gt;=INDEX('Static Data'!$E$3:$X$21,$BW96,4)+0,CP$71&gt;=INDEX('Static Data'!$E$3:$X$21,$BW96,5)+0,CP$72&gt;=INDEX('Static Data'!$E$3:$X$21,$BW96,6)+0,CP$73&gt;=INDEX('Static Data'!$E$3:$X$21,$BW96,7)+0,CP$74&gt;=INDEX('Static Data'!$E$3:$X$21,$BW96,8)+0,CP$75&gt;=INDEX('Static Data'!$E$3:$X$21,$BW96,9)+0,CP$76&gt;=INDEX('Static Data'!$E$3:$X$21,$BW96,10)+0,CP$77&gt;=INDEX('Static Data'!$E$3:$X$21,$BW96,11)+0,CP$78&gt;=INDEX('Static Data'!$E$3:$X$21,$BW96,12)+0,CP$79&gt;=INDEX('Static Data'!$E$3:$X$21,$BW96,13)+0,CP$80&gt;=INDEX('Static Data'!$E$3:$X$21,$BW96,14)+0,CP$81&gt;=INDEX('Static Data'!$E$3:$X$21,$BW96,15)+0,CP$82&gt;=INDEX('Static Data'!$E$3:$X$21,$BW96,16)+0,CP$83&gt;=INDEX('Static Data'!$E$3:$X$21,$BW96,17)+0,CP$84&gt;=INDEX('Static Data'!$E$3:$X$21,$BW96,18)+0,CP$85&gt;=INDEX('Static Data'!$E$3:$X$21,$BW96,19)+0,CP$86&gt;=INDEX('Static Data'!$E$3:$X$21,$BW96,20)+0)</f>
        <v>0</v>
      </c>
      <c r="CQ96" t="b">
        <f ca="1">AND($BV96,CQ$67&gt;=INDEX('Static Data'!$E$3:$X$21,$BW96,1)+0,CQ$68&gt;=INDEX('Static Data'!$E$3:$X$21,$BW96,2)+0,CQ$69&gt;=INDEX('Static Data'!$E$3:$X$21,$BW96,3)+0,CQ$70&gt;=INDEX('Static Data'!$E$3:$X$21,$BW96,4)+0,CQ$71&gt;=INDEX('Static Data'!$E$3:$X$21,$BW96,5)+0,CQ$72&gt;=INDEX('Static Data'!$E$3:$X$21,$BW96,6)+0,CQ$73&gt;=INDEX('Static Data'!$E$3:$X$21,$BW96,7)+0,CQ$74&gt;=INDEX('Static Data'!$E$3:$X$21,$BW96,8)+0,CQ$75&gt;=INDEX('Static Data'!$E$3:$X$21,$BW96,9)+0,CQ$76&gt;=INDEX('Static Data'!$E$3:$X$21,$BW96,10)+0,CQ$77&gt;=INDEX('Static Data'!$E$3:$X$21,$BW96,11)+0,CQ$78&gt;=INDEX('Static Data'!$E$3:$X$21,$BW96,12)+0,CQ$79&gt;=INDEX('Static Data'!$E$3:$X$21,$BW96,13)+0,CQ$80&gt;=INDEX('Static Data'!$E$3:$X$21,$BW96,14)+0,CQ$81&gt;=INDEX('Static Data'!$E$3:$X$21,$BW96,15)+0,CQ$82&gt;=INDEX('Static Data'!$E$3:$X$21,$BW96,16)+0,CQ$83&gt;=INDEX('Static Data'!$E$3:$X$21,$BW96,17)+0,CQ$84&gt;=INDEX('Static Data'!$E$3:$X$21,$BW96,18)+0,CQ$85&gt;=INDEX('Static Data'!$E$3:$X$21,$BW96,19)+0,CQ$86&gt;=INDEX('Static Data'!$E$3:$X$21,$BW96,20)+0)</f>
        <v>0</v>
      </c>
      <c r="CR96" t="b">
        <f ca="1">AND($BV96,CR$67&gt;=INDEX('Static Data'!$E$3:$X$21,$BW96,1)+0,CR$68&gt;=INDEX('Static Data'!$E$3:$X$21,$BW96,2)+0,CR$69&gt;=INDEX('Static Data'!$E$3:$X$21,$BW96,3)+0,CR$70&gt;=INDEX('Static Data'!$E$3:$X$21,$BW96,4)+0,CR$71&gt;=INDEX('Static Data'!$E$3:$X$21,$BW96,5)+0,CR$72&gt;=INDEX('Static Data'!$E$3:$X$21,$BW96,6)+0,CR$73&gt;=INDEX('Static Data'!$E$3:$X$21,$BW96,7)+0,CR$74&gt;=INDEX('Static Data'!$E$3:$X$21,$BW96,8)+0,CR$75&gt;=INDEX('Static Data'!$E$3:$X$21,$BW96,9)+0,CR$76&gt;=INDEX('Static Data'!$E$3:$X$21,$BW96,10)+0,CR$77&gt;=INDEX('Static Data'!$E$3:$X$21,$BW96,11)+0,CR$78&gt;=INDEX('Static Data'!$E$3:$X$21,$BW96,12)+0,CR$79&gt;=INDEX('Static Data'!$E$3:$X$21,$BW96,13)+0,CR$80&gt;=INDEX('Static Data'!$E$3:$X$21,$BW96,14)+0,CR$81&gt;=INDEX('Static Data'!$E$3:$X$21,$BW96,15)+0,CR$82&gt;=INDEX('Static Data'!$E$3:$X$21,$BW96,16)+0,CR$83&gt;=INDEX('Static Data'!$E$3:$X$21,$BW96,17)+0,CR$84&gt;=INDEX('Static Data'!$E$3:$X$21,$BW96,18)+0,CR$85&gt;=INDEX('Static Data'!$E$3:$X$21,$BW96,19)+0,CR$86&gt;=INDEX('Static Data'!$E$3:$X$21,$BW96,20)+0)</f>
        <v>0</v>
      </c>
      <c r="CS96" t="b">
        <f ca="1">AND($BV96,CS$67&gt;=INDEX('Static Data'!$E$3:$X$21,$BW96,1)+0,CS$68&gt;=INDEX('Static Data'!$E$3:$X$21,$BW96,2)+0,CS$69&gt;=INDEX('Static Data'!$E$3:$X$21,$BW96,3)+0,CS$70&gt;=INDEX('Static Data'!$E$3:$X$21,$BW96,4)+0,CS$71&gt;=INDEX('Static Data'!$E$3:$X$21,$BW96,5)+0,CS$72&gt;=INDEX('Static Data'!$E$3:$X$21,$BW96,6)+0,CS$73&gt;=INDEX('Static Data'!$E$3:$X$21,$BW96,7)+0,CS$74&gt;=INDEX('Static Data'!$E$3:$X$21,$BW96,8)+0,CS$75&gt;=INDEX('Static Data'!$E$3:$X$21,$BW96,9)+0,CS$76&gt;=INDEX('Static Data'!$E$3:$X$21,$BW96,10)+0,CS$77&gt;=INDEX('Static Data'!$E$3:$X$21,$BW96,11)+0,CS$78&gt;=INDEX('Static Data'!$E$3:$X$21,$BW96,12)+0,CS$79&gt;=INDEX('Static Data'!$E$3:$X$21,$BW96,13)+0,CS$80&gt;=INDEX('Static Data'!$E$3:$X$21,$BW96,14)+0,CS$81&gt;=INDEX('Static Data'!$E$3:$X$21,$BW96,15)+0,CS$82&gt;=INDEX('Static Data'!$E$3:$X$21,$BW96,16)+0,CS$83&gt;=INDEX('Static Data'!$E$3:$X$21,$BW96,17)+0,CS$84&gt;=INDEX('Static Data'!$E$3:$X$21,$BW96,18)+0,CS$85&gt;=INDEX('Static Data'!$E$3:$X$21,$BW96,19)+0,CS$86&gt;=INDEX('Static Data'!$E$3:$X$21,$BW96,20)+0)</f>
        <v>0</v>
      </c>
      <c r="CT96" t="b">
        <f ca="1">AND($BV96,CT$67&gt;=INDEX('Static Data'!$E$3:$X$21,$BW96,1)+0,CT$68&gt;=INDEX('Static Data'!$E$3:$X$21,$BW96,2)+0,CT$69&gt;=INDEX('Static Data'!$E$3:$X$21,$BW96,3)+0,CT$70&gt;=INDEX('Static Data'!$E$3:$X$21,$BW96,4)+0,CT$71&gt;=INDEX('Static Data'!$E$3:$X$21,$BW96,5)+0,CT$72&gt;=INDEX('Static Data'!$E$3:$X$21,$BW96,6)+0,CT$73&gt;=INDEX('Static Data'!$E$3:$X$21,$BW96,7)+0,CT$74&gt;=INDEX('Static Data'!$E$3:$X$21,$BW96,8)+0,CT$75&gt;=INDEX('Static Data'!$E$3:$X$21,$BW96,9)+0,CT$76&gt;=INDEX('Static Data'!$E$3:$X$21,$BW96,10)+0,CT$77&gt;=INDEX('Static Data'!$E$3:$X$21,$BW96,11)+0,CT$78&gt;=INDEX('Static Data'!$E$3:$X$21,$BW96,12)+0,CT$79&gt;=INDEX('Static Data'!$E$3:$X$21,$BW96,13)+0,CT$80&gt;=INDEX('Static Data'!$E$3:$X$21,$BW96,14)+0,CT$81&gt;=INDEX('Static Data'!$E$3:$X$21,$BW96,15)+0,CT$82&gt;=INDEX('Static Data'!$E$3:$X$21,$BW96,16)+0,CT$83&gt;=INDEX('Static Data'!$E$3:$X$21,$BW96,17)+0,CT$84&gt;=INDEX('Static Data'!$E$3:$X$21,$BW96,18)+0,CT$85&gt;=INDEX('Static Data'!$E$3:$X$21,$BW96,19)+0,CT$86&gt;=INDEX('Static Data'!$E$3:$X$21,$BW96,20)+0)</f>
        <v>0</v>
      </c>
      <c r="CU96" t="b">
        <f ca="1">AND($BV96,CU$67&gt;=INDEX('Static Data'!$E$3:$X$21,$BW96,1)+0,CU$68&gt;=INDEX('Static Data'!$E$3:$X$21,$BW96,2)+0,CU$69&gt;=INDEX('Static Data'!$E$3:$X$21,$BW96,3)+0,CU$70&gt;=INDEX('Static Data'!$E$3:$X$21,$BW96,4)+0,CU$71&gt;=INDEX('Static Data'!$E$3:$X$21,$BW96,5)+0,CU$72&gt;=INDEX('Static Data'!$E$3:$X$21,$BW96,6)+0,CU$73&gt;=INDEX('Static Data'!$E$3:$X$21,$BW96,7)+0,CU$74&gt;=INDEX('Static Data'!$E$3:$X$21,$BW96,8)+0,CU$75&gt;=INDEX('Static Data'!$E$3:$X$21,$BW96,9)+0,CU$76&gt;=INDEX('Static Data'!$E$3:$X$21,$BW96,10)+0,CU$77&gt;=INDEX('Static Data'!$E$3:$X$21,$BW96,11)+0,CU$78&gt;=INDEX('Static Data'!$E$3:$X$21,$BW96,12)+0,CU$79&gt;=INDEX('Static Data'!$E$3:$X$21,$BW96,13)+0,CU$80&gt;=INDEX('Static Data'!$E$3:$X$21,$BW96,14)+0,CU$81&gt;=INDEX('Static Data'!$E$3:$X$21,$BW96,15)+0,CU$82&gt;=INDEX('Static Data'!$E$3:$X$21,$BW96,16)+0,CU$83&gt;=INDEX('Static Data'!$E$3:$X$21,$BW96,17)+0,CU$84&gt;=INDEX('Static Data'!$E$3:$X$21,$BW96,18)+0,CU$85&gt;=INDEX('Static Data'!$E$3:$X$21,$BW96,19)+0,CU$86&gt;=INDEX('Static Data'!$E$3:$X$21,$BW96,20)+0)</f>
        <v>0</v>
      </c>
      <c r="CV96" t="b">
        <f ca="1">AND($BV96,CV$67&gt;=INDEX('Static Data'!$E$3:$X$21,$BW96,1)+0,CV$68&gt;=INDEX('Static Data'!$E$3:$X$21,$BW96,2)+0,CV$69&gt;=INDEX('Static Data'!$E$3:$X$21,$BW96,3)+0,CV$70&gt;=INDEX('Static Data'!$E$3:$X$21,$BW96,4)+0,CV$71&gt;=INDEX('Static Data'!$E$3:$X$21,$BW96,5)+0,CV$72&gt;=INDEX('Static Data'!$E$3:$X$21,$BW96,6)+0,CV$73&gt;=INDEX('Static Data'!$E$3:$X$21,$BW96,7)+0,CV$74&gt;=INDEX('Static Data'!$E$3:$X$21,$BW96,8)+0,CV$75&gt;=INDEX('Static Data'!$E$3:$X$21,$BW96,9)+0,CV$76&gt;=INDEX('Static Data'!$E$3:$X$21,$BW96,10)+0,CV$77&gt;=INDEX('Static Data'!$E$3:$X$21,$BW96,11)+0,CV$78&gt;=INDEX('Static Data'!$E$3:$X$21,$BW96,12)+0,CV$79&gt;=INDEX('Static Data'!$E$3:$X$21,$BW96,13)+0,CV$80&gt;=INDEX('Static Data'!$E$3:$X$21,$BW96,14)+0,CV$81&gt;=INDEX('Static Data'!$E$3:$X$21,$BW96,15)+0,CV$82&gt;=INDEX('Static Data'!$E$3:$X$21,$BW96,16)+0,CV$83&gt;=INDEX('Static Data'!$E$3:$X$21,$BW96,17)+0,CV$84&gt;=INDEX('Static Data'!$E$3:$X$21,$BW96,18)+0,CV$85&gt;=INDEX('Static Data'!$E$3:$X$21,$BW96,19)+0,CV$86&gt;=INDEX('Static Data'!$E$3:$X$21,$BW96,20)+0)</f>
        <v>0</v>
      </c>
      <c r="CW96" t="b">
        <f ca="1">AND($BV96,CW$67&gt;=INDEX('Static Data'!$E$3:$X$21,$BW96,1)+0,CW$68&gt;=INDEX('Static Data'!$E$3:$X$21,$BW96,2)+0,CW$69&gt;=INDEX('Static Data'!$E$3:$X$21,$BW96,3)+0,CW$70&gt;=INDEX('Static Data'!$E$3:$X$21,$BW96,4)+0,CW$71&gt;=INDEX('Static Data'!$E$3:$X$21,$BW96,5)+0,CW$72&gt;=INDEX('Static Data'!$E$3:$X$21,$BW96,6)+0,CW$73&gt;=INDEX('Static Data'!$E$3:$X$21,$BW96,7)+0,CW$74&gt;=INDEX('Static Data'!$E$3:$X$21,$BW96,8)+0,CW$75&gt;=INDEX('Static Data'!$E$3:$X$21,$BW96,9)+0,CW$76&gt;=INDEX('Static Data'!$E$3:$X$21,$BW96,10)+0,CW$77&gt;=INDEX('Static Data'!$E$3:$X$21,$BW96,11)+0,CW$78&gt;=INDEX('Static Data'!$E$3:$X$21,$BW96,12)+0,CW$79&gt;=INDEX('Static Data'!$E$3:$X$21,$BW96,13)+0,CW$80&gt;=INDEX('Static Data'!$E$3:$X$21,$BW96,14)+0,CW$81&gt;=INDEX('Static Data'!$E$3:$X$21,$BW96,15)+0,CW$82&gt;=INDEX('Static Data'!$E$3:$X$21,$BW96,16)+0,CW$83&gt;=INDEX('Static Data'!$E$3:$X$21,$BW96,17)+0,CW$84&gt;=INDEX('Static Data'!$E$3:$X$21,$BW96,18)+0,CW$85&gt;=INDEX('Static Data'!$E$3:$X$21,$BW96,19)+0,CW$86&gt;=INDEX('Static Data'!$E$3:$X$21,$BW96,20)+0)</f>
        <v>0</v>
      </c>
      <c r="CX96" t="b">
        <f ca="1">AND($BV96,CX$67&gt;=INDEX('Static Data'!$E$3:$X$21,$BW96,1)+0,CX$68&gt;=INDEX('Static Data'!$E$3:$X$21,$BW96,2)+0,CX$69&gt;=INDEX('Static Data'!$E$3:$X$21,$BW96,3)+0,CX$70&gt;=INDEX('Static Data'!$E$3:$X$21,$BW96,4)+0,CX$71&gt;=INDEX('Static Data'!$E$3:$X$21,$BW96,5)+0,CX$72&gt;=INDEX('Static Data'!$E$3:$X$21,$BW96,6)+0,CX$73&gt;=INDEX('Static Data'!$E$3:$X$21,$BW96,7)+0,CX$74&gt;=INDEX('Static Data'!$E$3:$X$21,$BW96,8)+0,CX$75&gt;=INDEX('Static Data'!$E$3:$X$21,$BW96,9)+0,CX$76&gt;=INDEX('Static Data'!$E$3:$X$21,$BW96,10)+0,CX$77&gt;=INDEX('Static Data'!$E$3:$X$21,$BW96,11)+0,CX$78&gt;=INDEX('Static Data'!$E$3:$X$21,$BW96,12)+0,CX$79&gt;=INDEX('Static Data'!$E$3:$X$21,$BW96,13)+0,CX$80&gt;=INDEX('Static Data'!$E$3:$X$21,$BW96,14)+0,CX$81&gt;=INDEX('Static Data'!$E$3:$X$21,$BW96,15)+0,CX$82&gt;=INDEX('Static Data'!$E$3:$X$21,$BW96,16)+0,CX$83&gt;=INDEX('Static Data'!$E$3:$X$21,$BW96,17)+0,CX$84&gt;=INDEX('Static Data'!$E$3:$X$21,$BW96,18)+0,CX$85&gt;=INDEX('Static Data'!$E$3:$X$21,$BW96,19)+0,CX$86&gt;=INDEX('Static Data'!$E$3:$X$21,$BW96,20)+0)</f>
        <v>0</v>
      </c>
      <c r="CY96" t="b">
        <f ca="1">AND($BV96,CY$67&gt;=INDEX('Static Data'!$E$3:$X$21,$BW96,1)+0,CY$68&gt;=INDEX('Static Data'!$E$3:$X$21,$BW96,2)+0,CY$69&gt;=INDEX('Static Data'!$E$3:$X$21,$BW96,3)+0,CY$70&gt;=INDEX('Static Data'!$E$3:$X$21,$BW96,4)+0,CY$71&gt;=INDEX('Static Data'!$E$3:$X$21,$BW96,5)+0,CY$72&gt;=INDEX('Static Data'!$E$3:$X$21,$BW96,6)+0,CY$73&gt;=INDEX('Static Data'!$E$3:$X$21,$BW96,7)+0,CY$74&gt;=INDEX('Static Data'!$E$3:$X$21,$BW96,8)+0,CY$75&gt;=INDEX('Static Data'!$E$3:$X$21,$BW96,9)+0,CY$76&gt;=INDEX('Static Data'!$E$3:$X$21,$BW96,10)+0,CY$77&gt;=INDEX('Static Data'!$E$3:$X$21,$BW96,11)+0,CY$78&gt;=INDEX('Static Data'!$E$3:$X$21,$BW96,12)+0,CY$79&gt;=INDEX('Static Data'!$E$3:$X$21,$BW96,13)+0,CY$80&gt;=INDEX('Static Data'!$E$3:$X$21,$BW96,14)+0,CY$81&gt;=INDEX('Static Data'!$E$3:$X$21,$BW96,15)+0,CY$82&gt;=INDEX('Static Data'!$E$3:$X$21,$BW96,16)+0,CY$83&gt;=INDEX('Static Data'!$E$3:$X$21,$BW96,17)+0,CY$84&gt;=INDEX('Static Data'!$E$3:$X$21,$BW96,18)+0,CY$85&gt;=INDEX('Static Data'!$E$3:$X$21,$BW96,19)+0,CY$86&gt;=INDEX('Static Data'!$E$3:$X$21,$BW96,20)+0)</f>
        <v>0</v>
      </c>
      <c r="CZ96" t="b">
        <f ca="1">AND($BV96,CZ$67&gt;=INDEX('Static Data'!$E$3:$X$21,$BW96,1)+0,CZ$68&gt;=INDEX('Static Data'!$E$3:$X$21,$BW96,2)+0,CZ$69&gt;=INDEX('Static Data'!$E$3:$X$21,$BW96,3)+0,CZ$70&gt;=INDEX('Static Data'!$E$3:$X$21,$BW96,4)+0,CZ$71&gt;=INDEX('Static Data'!$E$3:$X$21,$BW96,5)+0,CZ$72&gt;=INDEX('Static Data'!$E$3:$X$21,$BW96,6)+0,CZ$73&gt;=INDEX('Static Data'!$E$3:$X$21,$BW96,7)+0,CZ$74&gt;=INDEX('Static Data'!$E$3:$X$21,$BW96,8)+0,CZ$75&gt;=INDEX('Static Data'!$E$3:$X$21,$BW96,9)+0,CZ$76&gt;=INDEX('Static Data'!$E$3:$X$21,$BW96,10)+0,CZ$77&gt;=INDEX('Static Data'!$E$3:$X$21,$BW96,11)+0,CZ$78&gt;=INDEX('Static Data'!$E$3:$X$21,$BW96,12)+0,CZ$79&gt;=INDEX('Static Data'!$E$3:$X$21,$BW96,13)+0,CZ$80&gt;=INDEX('Static Data'!$E$3:$X$21,$BW96,14)+0,CZ$81&gt;=INDEX('Static Data'!$E$3:$X$21,$BW96,15)+0,CZ$82&gt;=INDEX('Static Data'!$E$3:$X$21,$BW96,16)+0,CZ$83&gt;=INDEX('Static Data'!$E$3:$X$21,$BW96,17)+0,CZ$84&gt;=INDEX('Static Data'!$E$3:$X$21,$BW96,18)+0,CZ$85&gt;=INDEX('Static Data'!$E$3:$X$21,$BW96,19)+0,CZ$86&gt;=INDEX('Static Data'!$E$3:$X$21,$BW96,20)+0)</f>
        <v>0</v>
      </c>
      <c r="DA96" t="b">
        <f ca="1">AND($BV96,DA$67&gt;=INDEX('Static Data'!$E$3:$X$21,$BW96,1)+0,DA$68&gt;=INDEX('Static Data'!$E$3:$X$21,$BW96,2)+0,DA$69&gt;=INDEX('Static Data'!$E$3:$X$21,$BW96,3)+0,DA$70&gt;=INDEX('Static Data'!$E$3:$X$21,$BW96,4)+0,DA$71&gt;=INDEX('Static Data'!$E$3:$X$21,$BW96,5)+0,DA$72&gt;=INDEX('Static Data'!$E$3:$X$21,$BW96,6)+0,DA$73&gt;=INDEX('Static Data'!$E$3:$X$21,$BW96,7)+0,DA$74&gt;=INDEX('Static Data'!$E$3:$X$21,$BW96,8)+0,DA$75&gt;=INDEX('Static Data'!$E$3:$X$21,$BW96,9)+0,DA$76&gt;=INDEX('Static Data'!$E$3:$X$21,$BW96,10)+0,DA$77&gt;=INDEX('Static Data'!$E$3:$X$21,$BW96,11)+0,DA$78&gt;=INDEX('Static Data'!$E$3:$X$21,$BW96,12)+0,DA$79&gt;=INDEX('Static Data'!$E$3:$X$21,$BW96,13)+0,DA$80&gt;=INDEX('Static Data'!$E$3:$X$21,$BW96,14)+0,DA$81&gt;=INDEX('Static Data'!$E$3:$X$21,$BW96,15)+0,DA$82&gt;=INDEX('Static Data'!$E$3:$X$21,$BW96,16)+0,DA$83&gt;=INDEX('Static Data'!$E$3:$X$21,$BW96,17)+0,DA$84&gt;=INDEX('Static Data'!$E$3:$X$21,$BW96,18)+0,DA$85&gt;=INDEX('Static Data'!$E$3:$X$21,$BW96,19)+0,DA$86&gt;=INDEX('Static Data'!$E$3:$X$21,$BW96,20)+0)</f>
        <v>0</v>
      </c>
      <c r="DB96" t="b">
        <f ca="1">AND($BV96,DB$67&gt;=INDEX('Static Data'!$E$3:$X$21,$BW96,1)+0,DB$68&gt;=INDEX('Static Data'!$E$3:$X$21,$BW96,2)+0,DB$69&gt;=INDEX('Static Data'!$E$3:$X$21,$BW96,3)+0,DB$70&gt;=INDEX('Static Data'!$E$3:$X$21,$BW96,4)+0,DB$71&gt;=INDEX('Static Data'!$E$3:$X$21,$BW96,5)+0,DB$72&gt;=INDEX('Static Data'!$E$3:$X$21,$BW96,6)+0,DB$73&gt;=INDEX('Static Data'!$E$3:$X$21,$BW96,7)+0,DB$74&gt;=INDEX('Static Data'!$E$3:$X$21,$BW96,8)+0,DB$75&gt;=INDEX('Static Data'!$E$3:$X$21,$BW96,9)+0,DB$76&gt;=INDEX('Static Data'!$E$3:$X$21,$BW96,10)+0,DB$77&gt;=INDEX('Static Data'!$E$3:$X$21,$BW96,11)+0,DB$78&gt;=INDEX('Static Data'!$E$3:$X$21,$BW96,12)+0,DB$79&gt;=INDEX('Static Data'!$E$3:$X$21,$BW96,13)+0,DB$80&gt;=INDEX('Static Data'!$E$3:$X$21,$BW96,14)+0,DB$81&gt;=INDEX('Static Data'!$E$3:$X$21,$BW96,15)+0,DB$82&gt;=INDEX('Static Data'!$E$3:$X$21,$BW96,16)+0,DB$83&gt;=INDEX('Static Data'!$E$3:$X$21,$BW96,17)+0,DB$84&gt;=INDEX('Static Data'!$E$3:$X$21,$BW96,18)+0,DB$85&gt;=INDEX('Static Data'!$E$3:$X$21,$BW96,19)+0,DB$86&gt;=INDEX('Static Data'!$E$3:$X$21,$BW96,20)+0)</f>
        <v>0</v>
      </c>
      <c r="DC96" t="b">
        <f ca="1">AND($BV96,DC$67&gt;=INDEX('Static Data'!$E$3:$X$21,$BW96,1)+0,DC$68&gt;=INDEX('Static Data'!$E$3:$X$21,$BW96,2)+0,DC$69&gt;=INDEX('Static Data'!$E$3:$X$21,$BW96,3)+0,DC$70&gt;=INDEX('Static Data'!$E$3:$X$21,$BW96,4)+0,DC$71&gt;=INDEX('Static Data'!$E$3:$X$21,$BW96,5)+0,DC$72&gt;=INDEX('Static Data'!$E$3:$X$21,$BW96,6)+0,DC$73&gt;=INDEX('Static Data'!$E$3:$X$21,$BW96,7)+0,DC$74&gt;=INDEX('Static Data'!$E$3:$X$21,$BW96,8)+0,DC$75&gt;=INDEX('Static Data'!$E$3:$X$21,$BW96,9)+0,DC$76&gt;=INDEX('Static Data'!$E$3:$X$21,$BW96,10)+0,DC$77&gt;=INDEX('Static Data'!$E$3:$X$21,$BW96,11)+0,DC$78&gt;=INDEX('Static Data'!$E$3:$X$21,$BW96,12)+0,DC$79&gt;=INDEX('Static Data'!$E$3:$X$21,$BW96,13)+0,DC$80&gt;=INDEX('Static Data'!$E$3:$X$21,$BW96,14)+0,DC$81&gt;=INDEX('Static Data'!$E$3:$X$21,$BW96,15)+0,DC$82&gt;=INDEX('Static Data'!$E$3:$X$21,$BW96,16)+0,DC$83&gt;=INDEX('Static Data'!$E$3:$X$21,$BW96,17)+0,DC$84&gt;=INDEX('Static Data'!$E$3:$X$21,$BW96,18)+0,DC$85&gt;=INDEX('Static Data'!$E$3:$X$21,$BW96,19)+0,DC$86&gt;=INDEX('Static Data'!$E$3:$X$21,$BW96,20)+0)</f>
        <v>0</v>
      </c>
      <c r="DD96" t="b">
        <f ca="1">AND($BV96,DD$67&gt;=INDEX('Static Data'!$E$3:$X$21,$BW96,1)+0,DD$68&gt;=INDEX('Static Data'!$E$3:$X$21,$BW96,2)+0,DD$69&gt;=INDEX('Static Data'!$E$3:$X$21,$BW96,3)+0,DD$70&gt;=INDEX('Static Data'!$E$3:$X$21,$BW96,4)+0,DD$71&gt;=INDEX('Static Data'!$E$3:$X$21,$BW96,5)+0,DD$72&gt;=INDEX('Static Data'!$E$3:$X$21,$BW96,6)+0,DD$73&gt;=INDEX('Static Data'!$E$3:$X$21,$BW96,7)+0,DD$74&gt;=INDEX('Static Data'!$E$3:$X$21,$BW96,8)+0,DD$75&gt;=INDEX('Static Data'!$E$3:$X$21,$BW96,9)+0,DD$76&gt;=INDEX('Static Data'!$E$3:$X$21,$BW96,10)+0,DD$77&gt;=INDEX('Static Data'!$E$3:$X$21,$BW96,11)+0,DD$78&gt;=INDEX('Static Data'!$E$3:$X$21,$BW96,12)+0,DD$79&gt;=INDEX('Static Data'!$E$3:$X$21,$BW96,13)+0,DD$80&gt;=INDEX('Static Data'!$E$3:$X$21,$BW96,14)+0,DD$81&gt;=INDEX('Static Data'!$E$3:$X$21,$BW96,15)+0,DD$82&gt;=INDEX('Static Data'!$E$3:$X$21,$BW96,16)+0,DD$83&gt;=INDEX('Static Data'!$E$3:$X$21,$BW96,17)+0,DD$84&gt;=INDEX('Static Data'!$E$3:$X$21,$BW96,18)+0,DD$85&gt;=INDEX('Static Data'!$E$3:$X$21,$BW96,19)+0,DD$86&gt;=INDEX('Static Data'!$E$3:$X$21,$BW96,20)+0)</f>
        <v>0</v>
      </c>
      <c r="DE96" t="b">
        <f ca="1">AND($BV96,DE$67&gt;=INDEX('Static Data'!$E$3:$X$21,$BW96,1)+0,DE$68&gt;=INDEX('Static Data'!$E$3:$X$21,$BW96,2)+0,DE$69&gt;=INDEX('Static Data'!$E$3:$X$21,$BW96,3)+0,DE$70&gt;=INDEX('Static Data'!$E$3:$X$21,$BW96,4)+0,DE$71&gt;=INDEX('Static Data'!$E$3:$X$21,$BW96,5)+0,DE$72&gt;=INDEX('Static Data'!$E$3:$X$21,$BW96,6)+0,DE$73&gt;=INDEX('Static Data'!$E$3:$X$21,$BW96,7)+0,DE$74&gt;=INDEX('Static Data'!$E$3:$X$21,$BW96,8)+0,DE$75&gt;=INDEX('Static Data'!$E$3:$X$21,$BW96,9)+0,DE$76&gt;=INDEX('Static Data'!$E$3:$X$21,$BW96,10)+0,DE$77&gt;=INDEX('Static Data'!$E$3:$X$21,$BW96,11)+0,DE$78&gt;=INDEX('Static Data'!$E$3:$X$21,$BW96,12)+0,DE$79&gt;=INDEX('Static Data'!$E$3:$X$21,$BW96,13)+0,DE$80&gt;=INDEX('Static Data'!$E$3:$X$21,$BW96,14)+0,DE$81&gt;=INDEX('Static Data'!$E$3:$X$21,$BW96,15)+0,DE$82&gt;=INDEX('Static Data'!$E$3:$X$21,$BW96,16)+0,DE$83&gt;=INDEX('Static Data'!$E$3:$X$21,$BW96,17)+0,DE$84&gt;=INDEX('Static Data'!$E$3:$X$21,$BW96,18)+0,DE$85&gt;=INDEX('Static Data'!$E$3:$X$21,$BW96,19)+0,DE$86&gt;=INDEX('Static Data'!$E$3:$X$21,$BW96,20)+0)</f>
        <v>0</v>
      </c>
      <c r="DF96" t="b">
        <f ca="1">AND($BV96,DF$67&gt;=INDEX('Static Data'!$E$3:$X$21,$BW96,1)+0,DF$68&gt;=INDEX('Static Data'!$E$3:$X$21,$BW96,2)+0,DF$69&gt;=INDEX('Static Data'!$E$3:$X$21,$BW96,3)+0,DF$70&gt;=INDEX('Static Data'!$E$3:$X$21,$BW96,4)+0,DF$71&gt;=INDEX('Static Data'!$E$3:$X$21,$BW96,5)+0,DF$72&gt;=INDEX('Static Data'!$E$3:$X$21,$BW96,6)+0,DF$73&gt;=INDEX('Static Data'!$E$3:$X$21,$BW96,7)+0,DF$74&gt;=INDEX('Static Data'!$E$3:$X$21,$BW96,8)+0,DF$75&gt;=INDEX('Static Data'!$E$3:$X$21,$BW96,9)+0,DF$76&gt;=INDEX('Static Data'!$E$3:$X$21,$BW96,10)+0,DF$77&gt;=INDEX('Static Data'!$E$3:$X$21,$BW96,11)+0,DF$78&gt;=INDEX('Static Data'!$E$3:$X$21,$BW96,12)+0,DF$79&gt;=INDEX('Static Data'!$E$3:$X$21,$BW96,13)+0,DF$80&gt;=INDEX('Static Data'!$E$3:$X$21,$BW96,14)+0,DF$81&gt;=INDEX('Static Data'!$E$3:$X$21,$BW96,15)+0,DF$82&gt;=INDEX('Static Data'!$E$3:$X$21,$BW96,16)+0,DF$83&gt;=INDEX('Static Data'!$E$3:$X$21,$BW96,17)+0,DF$84&gt;=INDEX('Static Data'!$E$3:$X$21,$BW96,18)+0,DF$85&gt;=INDEX('Static Data'!$E$3:$X$21,$BW96,19)+0,DF$86&gt;=INDEX('Static Data'!$E$3:$X$21,$BW96,20)+0)</f>
        <v>0</v>
      </c>
      <c r="DG96" t="b">
        <f ca="1">AND($BV96,DG$67&gt;=INDEX('Static Data'!$E$3:$X$21,$BW96,1)+0,DG$68&gt;=INDEX('Static Data'!$E$3:$X$21,$BW96,2)+0,DG$69&gt;=INDEX('Static Data'!$E$3:$X$21,$BW96,3)+0,DG$70&gt;=INDEX('Static Data'!$E$3:$X$21,$BW96,4)+0,DG$71&gt;=INDEX('Static Data'!$E$3:$X$21,$BW96,5)+0,DG$72&gt;=INDEX('Static Data'!$E$3:$X$21,$BW96,6)+0,DG$73&gt;=INDEX('Static Data'!$E$3:$X$21,$BW96,7)+0,DG$74&gt;=INDEX('Static Data'!$E$3:$X$21,$BW96,8)+0,DG$75&gt;=INDEX('Static Data'!$E$3:$X$21,$BW96,9)+0,DG$76&gt;=INDEX('Static Data'!$E$3:$X$21,$BW96,10)+0,DG$77&gt;=INDEX('Static Data'!$E$3:$X$21,$BW96,11)+0,DG$78&gt;=INDEX('Static Data'!$E$3:$X$21,$BW96,12)+0,DG$79&gt;=INDEX('Static Data'!$E$3:$X$21,$BW96,13)+0,DG$80&gt;=INDEX('Static Data'!$E$3:$X$21,$BW96,14)+0,DG$81&gt;=INDEX('Static Data'!$E$3:$X$21,$BW96,15)+0,DG$82&gt;=INDEX('Static Data'!$E$3:$X$21,$BW96,16)+0,DG$83&gt;=INDEX('Static Data'!$E$3:$X$21,$BW96,17)+0,DG$84&gt;=INDEX('Static Data'!$E$3:$X$21,$BW96,18)+0,DG$85&gt;=INDEX('Static Data'!$E$3:$X$21,$BW96,19)+0,DG$86&gt;=INDEX('Static Data'!$E$3:$X$21,$BW96,20)+0)</f>
        <v>0</v>
      </c>
      <c r="DH96" t="b">
        <f ca="1">AND($BV96,DH$67&gt;=INDEX('Static Data'!$E$3:$X$21,$BW96,1)+0,DH$68&gt;=INDEX('Static Data'!$E$3:$X$21,$BW96,2)+0,DH$69&gt;=INDEX('Static Data'!$E$3:$X$21,$BW96,3)+0,DH$70&gt;=INDEX('Static Data'!$E$3:$X$21,$BW96,4)+0,DH$71&gt;=INDEX('Static Data'!$E$3:$X$21,$BW96,5)+0,DH$72&gt;=INDEX('Static Data'!$E$3:$X$21,$BW96,6)+0,DH$73&gt;=INDEX('Static Data'!$E$3:$X$21,$BW96,7)+0,DH$74&gt;=INDEX('Static Data'!$E$3:$X$21,$BW96,8)+0,DH$75&gt;=INDEX('Static Data'!$E$3:$X$21,$BW96,9)+0,DH$76&gt;=INDEX('Static Data'!$E$3:$X$21,$BW96,10)+0,DH$77&gt;=INDEX('Static Data'!$E$3:$X$21,$BW96,11)+0,DH$78&gt;=INDEX('Static Data'!$E$3:$X$21,$BW96,12)+0,DH$79&gt;=INDEX('Static Data'!$E$3:$X$21,$BW96,13)+0,DH$80&gt;=INDEX('Static Data'!$E$3:$X$21,$BW96,14)+0,DH$81&gt;=INDEX('Static Data'!$E$3:$X$21,$BW96,15)+0,DH$82&gt;=INDEX('Static Data'!$E$3:$X$21,$BW96,16)+0,DH$83&gt;=INDEX('Static Data'!$E$3:$X$21,$BW96,17)+0,DH$84&gt;=INDEX('Static Data'!$E$3:$X$21,$BW96,18)+0,DH$85&gt;=INDEX('Static Data'!$E$3:$X$21,$BW96,19)+0,DH$86&gt;=INDEX('Static Data'!$E$3:$X$21,$BW96,20)+0)</f>
        <v>0</v>
      </c>
      <c r="DI96" t="b">
        <f ca="1">AND($BV96,DI$67&gt;=INDEX('Static Data'!$E$3:$X$21,$BW96,1)+0,DI$68&gt;=INDEX('Static Data'!$E$3:$X$21,$BW96,2)+0,DI$69&gt;=INDEX('Static Data'!$E$3:$X$21,$BW96,3)+0,DI$70&gt;=INDEX('Static Data'!$E$3:$X$21,$BW96,4)+0,DI$71&gt;=INDEX('Static Data'!$E$3:$X$21,$BW96,5)+0,DI$72&gt;=INDEX('Static Data'!$E$3:$X$21,$BW96,6)+0,DI$73&gt;=INDEX('Static Data'!$E$3:$X$21,$BW96,7)+0,DI$74&gt;=INDEX('Static Data'!$E$3:$X$21,$BW96,8)+0,DI$75&gt;=INDEX('Static Data'!$E$3:$X$21,$BW96,9)+0,DI$76&gt;=INDEX('Static Data'!$E$3:$X$21,$BW96,10)+0,DI$77&gt;=INDEX('Static Data'!$E$3:$X$21,$BW96,11)+0,DI$78&gt;=INDEX('Static Data'!$E$3:$X$21,$BW96,12)+0,DI$79&gt;=INDEX('Static Data'!$E$3:$X$21,$BW96,13)+0,DI$80&gt;=INDEX('Static Data'!$E$3:$X$21,$BW96,14)+0,DI$81&gt;=INDEX('Static Data'!$E$3:$X$21,$BW96,15)+0,DI$82&gt;=INDEX('Static Data'!$E$3:$X$21,$BW96,16)+0,DI$83&gt;=INDEX('Static Data'!$E$3:$X$21,$BW96,17)+0,DI$84&gt;=INDEX('Static Data'!$E$3:$X$21,$BW96,18)+0,DI$85&gt;=INDEX('Static Data'!$E$3:$X$21,$BW96,19)+0,DI$86&gt;=INDEX('Static Data'!$E$3:$X$21,$BW96,20)+0)</f>
        <v>0</v>
      </c>
      <c r="DJ96" t="b">
        <f ca="1">AND($BV96,DJ$67&gt;=INDEX('Static Data'!$E$3:$X$21,$BW96,1)+0,DJ$68&gt;=INDEX('Static Data'!$E$3:$X$21,$BW96,2)+0,DJ$69&gt;=INDEX('Static Data'!$E$3:$X$21,$BW96,3)+0,DJ$70&gt;=INDEX('Static Data'!$E$3:$X$21,$BW96,4)+0,DJ$71&gt;=INDEX('Static Data'!$E$3:$X$21,$BW96,5)+0,DJ$72&gt;=INDEX('Static Data'!$E$3:$X$21,$BW96,6)+0,DJ$73&gt;=INDEX('Static Data'!$E$3:$X$21,$BW96,7)+0,DJ$74&gt;=INDEX('Static Data'!$E$3:$X$21,$BW96,8)+0,DJ$75&gt;=INDEX('Static Data'!$E$3:$X$21,$BW96,9)+0,DJ$76&gt;=INDEX('Static Data'!$E$3:$X$21,$BW96,10)+0,DJ$77&gt;=INDEX('Static Data'!$E$3:$X$21,$BW96,11)+0,DJ$78&gt;=INDEX('Static Data'!$E$3:$X$21,$BW96,12)+0,DJ$79&gt;=INDEX('Static Data'!$E$3:$X$21,$BW96,13)+0,DJ$80&gt;=INDEX('Static Data'!$E$3:$X$21,$BW96,14)+0,DJ$81&gt;=INDEX('Static Data'!$E$3:$X$21,$BW96,15)+0,DJ$82&gt;=INDEX('Static Data'!$E$3:$X$21,$BW96,16)+0,DJ$83&gt;=INDEX('Static Data'!$E$3:$X$21,$BW96,17)+0,DJ$84&gt;=INDEX('Static Data'!$E$3:$X$21,$BW96,18)+0,DJ$85&gt;=INDEX('Static Data'!$E$3:$X$21,$BW96,19)+0,DJ$86&gt;=INDEX('Static Data'!$E$3:$X$21,$BW96,20)+0)</f>
        <v>0</v>
      </c>
      <c r="DK96" t="b">
        <f ca="1">AND($BV96,DK$67&gt;=INDEX('Static Data'!$E$3:$X$21,$BW96,1)+0,DK$68&gt;=INDEX('Static Data'!$E$3:$X$21,$BW96,2)+0,DK$69&gt;=INDEX('Static Data'!$E$3:$X$21,$BW96,3)+0,DK$70&gt;=INDEX('Static Data'!$E$3:$X$21,$BW96,4)+0,DK$71&gt;=INDEX('Static Data'!$E$3:$X$21,$BW96,5)+0,DK$72&gt;=INDEX('Static Data'!$E$3:$X$21,$BW96,6)+0,DK$73&gt;=INDEX('Static Data'!$E$3:$X$21,$BW96,7)+0,DK$74&gt;=INDEX('Static Data'!$E$3:$X$21,$BW96,8)+0,DK$75&gt;=INDEX('Static Data'!$E$3:$X$21,$BW96,9)+0,DK$76&gt;=INDEX('Static Data'!$E$3:$X$21,$BW96,10)+0,DK$77&gt;=INDEX('Static Data'!$E$3:$X$21,$BW96,11)+0,DK$78&gt;=INDEX('Static Data'!$E$3:$X$21,$BW96,12)+0,DK$79&gt;=INDEX('Static Data'!$E$3:$X$21,$BW96,13)+0,DK$80&gt;=INDEX('Static Data'!$E$3:$X$21,$BW96,14)+0,DK$81&gt;=INDEX('Static Data'!$E$3:$X$21,$BW96,15)+0,DK$82&gt;=INDEX('Static Data'!$E$3:$X$21,$BW96,16)+0,DK$83&gt;=INDEX('Static Data'!$E$3:$X$21,$BW96,17)+0,DK$84&gt;=INDEX('Static Data'!$E$3:$X$21,$BW96,18)+0,DK$85&gt;=INDEX('Static Data'!$E$3:$X$21,$BW96,19)+0,DK$86&gt;=INDEX('Static Data'!$E$3:$X$21,$BW96,20)+0)</f>
        <v>0</v>
      </c>
      <c r="DL96" t="b">
        <f ca="1">AND($BV96,DL$67&gt;=INDEX('Static Data'!$E$3:$X$21,$BW96,1)+0,DL$68&gt;=INDEX('Static Data'!$E$3:$X$21,$BW96,2)+0,DL$69&gt;=INDEX('Static Data'!$E$3:$X$21,$BW96,3)+0,DL$70&gt;=INDEX('Static Data'!$E$3:$X$21,$BW96,4)+0,DL$71&gt;=INDEX('Static Data'!$E$3:$X$21,$BW96,5)+0,DL$72&gt;=INDEX('Static Data'!$E$3:$X$21,$BW96,6)+0,DL$73&gt;=INDEX('Static Data'!$E$3:$X$21,$BW96,7)+0,DL$74&gt;=INDEX('Static Data'!$E$3:$X$21,$BW96,8)+0,DL$75&gt;=INDEX('Static Data'!$E$3:$X$21,$BW96,9)+0,DL$76&gt;=INDEX('Static Data'!$E$3:$X$21,$BW96,10)+0,DL$77&gt;=INDEX('Static Data'!$E$3:$X$21,$BW96,11)+0,DL$78&gt;=INDEX('Static Data'!$E$3:$X$21,$BW96,12)+0,DL$79&gt;=INDEX('Static Data'!$E$3:$X$21,$BW96,13)+0,DL$80&gt;=INDEX('Static Data'!$E$3:$X$21,$BW96,14)+0,DL$81&gt;=INDEX('Static Data'!$E$3:$X$21,$BW96,15)+0,DL$82&gt;=INDEX('Static Data'!$E$3:$X$21,$BW96,16)+0,DL$83&gt;=INDEX('Static Data'!$E$3:$X$21,$BW96,17)+0,DL$84&gt;=INDEX('Static Data'!$E$3:$X$21,$BW96,18)+0,DL$85&gt;=INDEX('Static Data'!$E$3:$X$21,$BW96,19)+0,DL$86&gt;=INDEX('Static Data'!$E$3:$X$21,$BW96,20)+0)</f>
        <v>0</v>
      </c>
      <c r="DM96" t="b">
        <f ca="1">AND($BV96,DM$67&gt;=INDEX('Static Data'!$E$3:$X$21,$BW96,1)+0,DM$68&gt;=INDEX('Static Data'!$E$3:$X$21,$BW96,2)+0,DM$69&gt;=INDEX('Static Data'!$E$3:$X$21,$BW96,3)+0,DM$70&gt;=INDEX('Static Data'!$E$3:$X$21,$BW96,4)+0,DM$71&gt;=INDEX('Static Data'!$E$3:$X$21,$BW96,5)+0,DM$72&gt;=INDEX('Static Data'!$E$3:$X$21,$BW96,6)+0,DM$73&gt;=INDEX('Static Data'!$E$3:$X$21,$BW96,7)+0,DM$74&gt;=INDEX('Static Data'!$E$3:$X$21,$BW96,8)+0,DM$75&gt;=INDEX('Static Data'!$E$3:$X$21,$BW96,9)+0,DM$76&gt;=INDEX('Static Data'!$E$3:$X$21,$BW96,10)+0,DM$77&gt;=INDEX('Static Data'!$E$3:$X$21,$BW96,11)+0,DM$78&gt;=INDEX('Static Data'!$E$3:$X$21,$BW96,12)+0,DM$79&gt;=INDEX('Static Data'!$E$3:$X$21,$BW96,13)+0,DM$80&gt;=INDEX('Static Data'!$E$3:$X$21,$BW96,14)+0,DM$81&gt;=INDEX('Static Data'!$E$3:$X$21,$BW96,15)+0,DM$82&gt;=INDEX('Static Data'!$E$3:$X$21,$BW96,16)+0,DM$83&gt;=INDEX('Static Data'!$E$3:$X$21,$BW96,17)+0,DM$84&gt;=INDEX('Static Data'!$E$3:$X$21,$BW96,18)+0,DM$85&gt;=INDEX('Static Data'!$E$3:$X$21,$BW96,19)+0,DM$86&gt;=INDEX('Static Data'!$E$3:$X$21,$BW96,20)+0)</f>
        <v>0</v>
      </c>
      <c r="DN96" t="b">
        <f ca="1">AND($BV96,DN$67&gt;=INDEX('Static Data'!$E$3:$X$21,$BW96,1)+0,DN$68&gt;=INDEX('Static Data'!$E$3:$X$21,$BW96,2)+0,DN$69&gt;=INDEX('Static Data'!$E$3:$X$21,$BW96,3)+0,DN$70&gt;=INDEX('Static Data'!$E$3:$X$21,$BW96,4)+0,DN$71&gt;=INDEX('Static Data'!$E$3:$X$21,$BW96,5)+0,DN$72&gt;=INDEX('Static Data'!$E$3:$X$21,$BW96,6)+0,DN$73&gt;=INDEX('Static Data'!$E$3:$X$21,$BW96,7)+0,DN$74&gt;=INDEX('Static Data'!$E$3:$X$21,$BW96,8)+0,DN$75&gt;=INDEX('Static Data'!$E$3:$X$21,$BW96,9)+0,DN$76&gt;=INDEX('Static Data'!$E$3:$X$21,$BW96,10)+0,DN$77&gt;=INDEX('Static Data'!$E$3:$X$21,$BW96,11)+0,DN$78&gt;=INDEX('Static Data'!$E$3:$X$21,$BW96,12)+0,DN$79&gt;=INDEX('Static Data'!$E$3:$X$21,$BW96,13)+0,DN$80&gt;=INDEX('Static Data'!$E$3:$X$21,$BW96,14)+0,DN$81&gt;=INDEX('Static Data'!$E$3:$X$21,$BW96,15)+0,DN$82&gt;=INDEX('Static Data'!$E$3:$X$21,$BW96,16)+0,DN$83&gt;=INDEX('Static Data'!$E$3:$X$21,$BW96,17)+0,DN$84&gt;=INDEX('Static Data'!$E$3:$X$21,$BW96,18)+0,DN$85&gt;=INDEX('Static Data'!$E$3:$X$21,$BW96,19)+0,DN$86&gt;=INDEX('Static Data'!$E$3:$X$21,$BW96,20)+0)</f>
        <v>0</v>
      </c>
      <c r="DO96" t="b">
        <f ca="1">AND($BV96,DO$67&gt;=INDEX('Static Data'!$E$3:$X$21,$BW96,1)+0,DO$68&gt;=INDEX('Static Data'!$E$3:$X$21,$BW96,2)+0,DO$69&gt;=INDEX('Static Data'!$E$3:$X$21,$BW96,3)+0,DO$70&gt;=INDEX('Static Data'!$E$3:$X$21,$BW96,4)+0,DO$71&gt;=INDEX('Static Data'!$E$3:$X$21,$BW96,5)+0,DO$72&gt;=INDEX('Static Data'!$E$3:$X$21,$BW96,6)+0,DO$73&gt;=INDEX('Static Data'!$E$3:$X$21,$BW96,7)+0,DO$74&gt;=INDEX('Static Data'!$E$3:$X$21,$BW96,8)+0,DO$75&gt;=INDEX('Static Data'!$E$3:$X$21,$BW96,9)+0,DO$76&gt;=INDEX('Static Data'!$E$3:$X$21,$BW96,10)+0,DO$77&gt;=INDEX('Static Data'!$E$3:$X$21,$BW96,11)+0,DO$78&gt;=INDEX('Static Data'!$E$3:$X$21,$BW96,12)+0,DO$79&gt;=INDEX('Static Data'!$E$3:$X$21,$BW96,13)+0,DO$80&gt;=INDEX('Static Data'!$E$3:$X$21,$BW96,14)+0,DO$81&gt;=INDEX('Static Data'!$E$3:$X$21,$BW96,15)+0,DO$82&gt;=INDEX('Static Data'!$E$3:$X$21,$BW96,16)+0,DO$83&gt;=INDEX('Static Data'!$E$3:$X$21,$BW96,17)+0,DO$84&gt;=INDEX('Static Data'!$E$3:$X$21,$BW96,18)+0,DO$85&gt;=INDEX('Static Data'!$E$3:$X$21,$BW96,19)+0,DO$86&gt;=INDEX('Static Data'!$E$3:$X$21,$BW96,20)+0)</f>
        <v>0</v>
      </c>
      <c r="DP96" t="b">
        <f ca="1">AND($BV96,DP$67&gt;=INDEX('Static Data'!$E$3:$X$21,$BW96,1)+0,DP$68&gt;=INDEX('Static Data'!$E$3:$X$21,$BW96,2)+0,DP$69&gt;=INDEX('Static Data'!$E$3:$X$21,$BW96,3)+0,DP$70&gt;=INDEX('Static Data'!$E$3:$X$21,$BW96,4)+0,DP$71&gt;=INDEX('Static Data'!$E$3:$X$21,$BW96,5)+0,DP$72&gt;=INDEX('Static Data'!$E$3:$X$21,$BW96,6)+0,DP$73&gt;=INDEX('Static Data'!$E$3:$X$21,$BW96,7)+0,DP$74&gt;=INDEX('Static Data'!$E$3:$X$21,$BW96,8)+0,DP$75&gt;=INDEX('Static Data'!$E$3:$X$21,$BW96,9)+0,DP$76&gt;=INDEX('Static Data'!$E$3:$X$21,$BW96,10)+0,DP$77&gt;=INDEX('Static Data'!$E$3:$X$21,$BW96,11)+0,DP$78&gt;=INDEX('Static Data'!$E$3:$X$21,$BW96,12)+0,DP$79&gt;=INDEX('Static Data'!$E$3:$X$21,$BW96,13)+0,DP$80&gt;=INDEX('Static Data'!$E$3:$X$21,$BW96,14)+0,DP$81&gt;=INDEX('Static Data'!$E$3:$X$21,$BW96,15)+0,DP$82&gt;=INDEX('Static Data'!$E$3:$X$21,$BW96,16)+0,DP$83&gt;=INDEX('Static Data'!$E$3:$X$21,$BW96,17)+0,DP$84&gt;=INDEX('Static Data'!$E$3:$X$21,$BW96,18)+0,DP$85&gt;=INDEX('Static Data'!$E$3:$X$21,$BW96,19)+0,DP$86&gt;=INDEX('Static Data'!$E$3:$X$21,$BW96,20)+0)</f>
        <v>0</v>
      </c>
      <c r="DQ96" t="b">
        <f ca="1">AND($BV96,DQ$67&gt;=INDEX('Static Data'!$E$3:$X$21,$BW96,1)+0,DQ$68&gt;=INDEX('Static Data'!$E$3:$X$21,$BW96,2)+0,DQ$69&gt;=INDEX('Static Data'!$E$3:$X$21,$BW96,3)+0,DQ$70&gt;=INDEX('Static Data'!$E$3:$X$21,$BW96,4)+0,DQ$71&gt;=INDEX('Static Data'!$E$3:$X$21,$BW96,5)+0,DQ$72&gt;=INDEX('Static Data'!$E$3:$X$21,$BW96,6)+0,DQ$73&gt;=INDEX('Static Data'!$E$3:$X$21,$BW96,7)+0,DQ$74&gt;=INDEX('Static Data'!$E$3:$X$21,$BW96,8)+0,DQ$75&gt;=INDEX('Static Data'!$E$3:$X$21,$BW96,9)+0,DQ$76&gt;=INDEX('Static Data'!$E$3:$X$21,$BW96,10)+0,DQ$77&gt;=INDEX('Static Data'!$E$3:$X$21,$BW96,11)+0,DQ$78&gt;=INDEX('Static Data'!$E$3:$X$21,$BW96,12)+0,DQ$79&gt;=INDEX('Static Data'!$E$3:$X$21,$BW96,13)+0,DQ$80&gt;=INDEX('Static Data'!$E$3:$X$21,$BW96,14)+0,DQ$81&gt;=INDEX('Static Data'!$E$3:$X$21,$BW96,15)+0,DQ$82&gt;=INDEX('Static Data'!$E$3:$X$21,$BW96,16)+0,DQ$83&gt;=INDEX('Static Data'!$E$3:$X$21,$BW96,17)+0,DQ$84&gt;=INDEX('Static Data'!$E$3:$X$21,$BW96,18)+0,DQ$85&gt;=INDEX('Static Data'!$E$3:$X$21,$BW96,19)+0,DQ$86&gt;=INDEX('Static Data'!$E$3:$X$21,$BW96,20)+0)</f>
        <v>0</v>
      </c>
      <c r="DR96" t="b">
        <f ca="1">AND($BV96,DR$67&gt;=INDEX('Static Data'!$E$3:$X$21,$BW96,1)+0,DR$68&gt;=INDEX('Static Data'!$E$3:$X$21,$BW96,2)+0,DR$69&gt;=INDEX('Static Data'!$E$3:$X$21,$BW96,3)+0,DR$70&gt;=INDEX('Static Data'!$E$3:$X$21,$BW96,4)+0,DR$71&gt;=INDEX('Static Data'!$E$3:$X$21,$BW96,5)+0,DR$72&gt;=INDEX('Static Data'!$E$3:$X$21,$BW96,6)+0,DR$73&gt;=INDEX('Static Data'!$E$3:$X$21,$BW96,7)+0,DR$74&gt;=INDEX('Static Data'!$E$3:$X$21,$BW96,8)+0,DR$75&gt;=INDEX('Static Data'!$E$3:$X$21,$BW96,9)+0,DR$76&gt;=INDEX('Static Data'!$E$3:$X$21,$BW96,10)+0,DR$77&gt;=INDEX('Static Data'!$E$3:$X$21,$BW96,11)+0,DR$78&gt;=INDEX('Static Data'!$E$3:$X$21,$BW96,12)+0,DR$79&gt;=INDEX('Static Data'!$E$3:$X$21,$BW96,13)+0,DR$80&gt;=INDEX('Static Data'!$E$3:$X$21,$BW96,14)+0,DR$81&gt;=INDEX('Static Data'!$E$3:$X$21,$BW96,15)+0,DR$82&gt;=INDEX('Static Data'!$E$3:$X$21,$BW96,16)+0,DR$83&gt;=INDEX('Static Data'!$E$3:$X$21,$BW96,17)+0,DR$84&gt;=INDEX('Static Data'!$E$3:$X$21,$BW96,18)+0,DR$85&gt;=INDEX('Static Data'!$E$3:$X$21,$BW96,19)+0,DR$86&gt;=INDEX('Static Data'!$E$3:$X$21,$BW96,20)+0)</f>
        <v>0</v>
      </c>
      <c r="DS96" t="b">
        <f ca="1">AND($BV96,DS$67&gt;=INDEX('Static Data'!$E$3:$X$21,$BW96,1)+0,DS$68&gt;=INDEX('Static Data'!$E$3:$X$21,$BW96,2)+0,DS$69&gt;=INDEX('Static Data'!$E$3:$X$21,$BW96,3)+0,DS$70&gt;=INDEX('Static Data'!$E$3:$X$21,$BW96,4)+0,DS$71&gt;=INDEX('Static Data'!$E$3:$X$21,$BW96,5)+0,DS$72&gt;=INDEX('Static Data'!$E$3:$X$21,$BW96,6)+0,DS$73&gt;=INDEX('Static Data'!$E$3:$X$21,$BW96,7)+0,DS$74&gt;=INDEX('Static Data'!$E$3:$X$21,$BW96,8)+0,DS$75&gt;=INDEX('Static Data'!$E$3:$X$21,$BW96,9)+0,DS$76&gt;=INDEX('Static Data'!$E$3:$X$21,$BW96,10)+0,DS$77&gt;=INDEX('Static Data'!$E$3:$X$21,$BW96,11)+0,DS$78&gt;=INDEX('Static Data'!$E$3:$X$21,$BW96,12)+0,DS$79&gt;=INDEX('Static Data'!$E$3:$X$21,$BW96,13)+0,DS$80&gt;=INDEX('Static Data'!$E$3:$X$21,$BW96,14)+0,DS$81&gt;=INDEX('Static Data'!$E$3:$X$21,$BW96,15)+0,DS$82&gt;=INDEX('Static Data'!$E$3:$X$21,$BW96,16)+0,DS$83&gt;=INDEX('Static Data'!$E$3:$X$21,$BW96,17)+0,DS$84&gt;=INDEX('Static Data'!$E$3:$X$21,$BW96,18)+0,DS$85&gt;=INDEX('Static Data'!$E$3:$X$21,$BW96,19)+0,DS$86&gt;=INDEX('Static Data'!$E$3:$X$21,$BW96,20)+0)</f>
        <v>0</v>
      </c>
      <c r="DT96" t="b">
        <f ca="1">AND($BV96,DT$67&gt;=INDEX('Static Data'!$E$3:$X$21,$BW96,1)+0,DT$68&gt;=INDEX('Static Data'!$E$3:$X$21,$BW96,2)+0,DT$69&gt;=INDEX('Static Data'!$E$3:$X$21,$BW96,3)+0,DT$70&gt;=INDEX('Static Data'!$E$3:$X$21,$BW96,4)+0,DT$71&gt;=INDEX('Static Data'!$E$3:$X$21,$BW96,5)+0,DT$72&gt;=INDEX('Static Data'!$E$3:$X$21,$BW96,6)+0,DT$73&gt;=INDEX('Static Data'!$E$3:$X$21,$BW96,7)+0,DT$74&gt;=INDEX('Static Data'!$E$3:$X$21,$BW96,8)+0,DT$75&gt;=INDEX('Static Data'!$E$3:$X$21,$BW96,9)+0,DT$76&gt;=INDEX('Static Data'!$E$3:$X$21,$BW96,10)+0,DT$77&gt;=INDEX('Static Data'!$E$3:$X$21,$BW96,11)+0,DT$78&gt;=INDEX('Static Data'!$E$3:$X$21,$BW96,12)+0,DT$79&gt;=INDEX('Static Data'!$E$3:$X$21,$BW96,13)+0,DT$80&gt;=INDEX('Static Data'!$E$3:$X$21,$BW96,14)+0,DT$81&gt;=INDEX('Static Data'!$E$3:$X$21,$BW96,15)+0,DT$82&gt;=INDEX('Static Data'!$E$3:$X$21,$BW96,16)+0,DT$83&gt;=INDEX('Static Data'!$E$3:$X$21,$BW96,17)+0,DT$84&gt;=INDEX('Static Data'!$E$3:$X$21,$BW96,18)+0,DT$85&gt;=INDEX('Static Data'!$E$3:$X$21,$BW96,19)+0,DT$86&gt;=INDEX('Static Data'!$E$3:$X$21,$BW96,20)+0)</f>
        <v>0</v>
      </c>
      <c r="DU96" t="b">
        <f ca="1">AND($BV96,DU$67&gt;=INDEX('Static Data'!$E$3:$X$21,$BW96,1)+0,DU$68&gt;=INDEX('Static Data'!$E$3:$X$21,$BW96,2)+0,DU$69&gt;=INDEX('Static Data'!$E$3:$X$21,$BW96,3)+0,DU$70&gt;=INDEX('Static Data'!$E$3:$X$21,$BW96,4)+0,DU$71&gt;=INDEX('Static Data'!$E$3:$X$21,$BW96,5)+0,DU$72&gt;=INDEX('Static Data'!$E$3:$X$21,$BW96,6)+0,DU$73&gt;=INDEX('Static Data'!$E$3:$X$21,$BW96,7)+0,DU$74&gt;=INDEX('Static Data'!$E$3:$X$21,$BW96,8)+0,DU$75&gt;=INDEX('Static Data'!$E$3:$X$21,$BW96,9)+0,DU$76&gt;=INDEX('Static Data'!$E$3:$X$21,$BW96,10)+0,DU$77&gt;=INDEX('Static Data'!$E$3:$X$21,$BW96,11)+0,DU$78&gt;=INDEX('Static Data'!$E$3:$X$21,$BW96,12)+0,DU$79&gt;=INDEX('Static Data'!$E$3:$X$21,$BW96,13)+0,DU$80&gt;=INDEX('Static Data'!$E$3:$X$21,$BW96,14)+0,DU$81&gt;=INDEX('Static Data'!$E$3:$X$21,$BW96,15)+0,DU$82&gt;=INDEX('Static Data'!$E$3:$X$21,$BW96,16)+0,DU$83&gt;=INDEX('Static Data'!$E$3:$X$21,$BW96,17)+0,DU$84&gt;=INDEX('Static Data'!$E$3:$X$21,$BW96,18)+0,DU$85&gt;=INDEX('Static Data'!$E$3:$X$21,$BW96,19)+0,DU$86&gt;=INDEX('Static Data'!$E$3:$X$21,$BW96,20)+0)</f>
        <v>0</v>
      </c>
      <c r="DV96" t="b">
        <f ca="1">AND($BV96,DV$67&gt;=INDEX('Static Data'!$E$3:$X$21,$BW96,1)+0,DV$68&gt;=INDEX('Static Data'!$E$3:$X$21,$BW96,2)+0,DV$69&gt;=INDEX('Static Data'!$E$3:$X$21,$BW96,3)+0,DV$70&gt;=INDEX('Static Data'!$E$3:$X$21,$BW96,4)+0,DV$71&gt;=INDEX('Static Data'!$E$3:$X$21,$BW96,5)+0,DV$72&gt;=INDEX('Static Data'!$E$3:$X$21,$BW96,6)+0,DV$73&gt;=INDEX('Static Data'!$E$3:$X$21,$BW96,7)+0,DV$74&gt;=INDEX('Static Data'!$E$3:$X$21,$BW96,8)+0,DV$75&gt;=INDEX('Static Data'!$E$3:$X$21,$BW96,9)+0,DV$76&gt;=INDEX('Static Data'!$E$3:$X$21,$BW96,10)+0,DV$77&gt;=INDEX('Static Data'!$E$3:$X$21,$BW96,11)+0,DV$78&gt;=INDEX('Static Data'!$E$3:$X$21,$BW96,12)+0,DV$79&gt;=INDEX('Static Data'!$E$3:$X$21,$BW96,13)+0,DV$80&gt;=INDEX('Static Data'!$E$3:$X$21,$BW96,14)+0,DV$81&gt;=INDEX('Static Data'!$E$3:$X$21,$BW96,15)+0,DV$82&gt;=INDEX('Static Data'!$E$3:$X$21,$BW96,16)+0,DV$83&gt;=INDEX('Static Data'!$E$3:$X$21,$BW96,17)+0,DV$84&gt;=INDEX('Static Data'!$E$3:$X$21,$BW96,18)+0,DV$85&gt;=INDEX('Static Data'!$E$3:$X$21,$BW96,19)+0,DV$86&gt;=INDEX('Static Data'!$E$3:$X$21,$BW96,20)+0)</f>
        <v>0</v>
      </c>
      <c r="DW96" t="b">
        <f ca="1">AND($BV96,DW$67&gt;=INDEX('Static Data'!$E$3:$X$21,$BW96,1)+0,DW$68&gt;=INDEX('Static Data'!$E$3:$X$21,$BW96,2)+0,DW$69&gt;=INDEX('Static Data'!$E$3:$X$21,$BW96,3)+0,DW$70&gt;=INDEX('Static Data'!$E$3:$X$21,$BW96,4)+0,DW$71&gt;=INDEX('Static Data'!$E$3:$X$21,$BW96,5)+0,DW$72&gt;=INDEX('Static Data'!$E$3:$X$21,$BW96,6)+0,DW$73&gt;=INDEX('Static Data'!$E$3:$X$21,$BW96,7)+0,DW$74&gt;=INDEX('Static Data'!$E$3:$X$21,$BW96,8)+0,DW$75&gt;=INDEX('Static Data'!$E$3:$X$21,$BW96,9)+0,DW$76&gt;=INDEX('Static Data'!$E$3:$X$21,$BW96,10)+0,DW$77&gt;=INDEX('Static Data'!$E$3:$X$21,$BW96,11)+0,DW$78&gt;=INDEX('Static Data'!$E$3:$X$21,$BW96,12)+0,DW$79&gt;=INDEX('Static Data'!$E$3:$X$21,$BW96,13)+0,DW$80&gt;=INDEX('Static Data'!$E$3:$X$21,$BW96,14)+0,DW$81&gt;=INDEX('Static Data'!$E$3:$X$21,$BW96,15)+0,DW$82&gt;=INDEX('Static Data'!$E$3:$X$21,$BW96,16)+0,DW$83&gt;=INDEX('Static Data'!$E$3:$X$21,$BW96,17)+0,DW$84&gt;=INDEX('Static Data'!$E$3:$X$21,$BW96,18)+0,DW$85&gt;=INDEX('Static Data'!$E$3:$X$21,$BW96,19)+0,DW$86&gt;=INDEX('Static Data'!$E$3:$X$21,$BW96,20)+0)</f>
        <v>0</v>
      </c>
      <c r="DX96" t="b">
        <f ca="1">AND($BV96,DX$67&gt;=INDEX('Static Data'!$E$3:$X$21,$BW96,1)+0,DX$68&gt;=INDEX('Static Data'!$E$3:$X$21,$BW96,2)+0,DX$69&gt;=INDEX('Static Data'!$E$3:$X$21,$BW96,3)+0,DX$70&gt;=INDEX('Static Data'!$E$3:$X$21,$BW96,4)+0,DX$71&gt;=INDEX('Static Data'!$E$3:$X$21,$BW96,5)+0,DX$72&gt;=INDEX('Static Data'!$E$3:$X$21,$BW96,6)+0,DX$73&gt;=INDEX('Static Data'!$E$3:$X$21,$BW96,7)+0,DX$74&gt;=INDEX('Static Data'!$E$3:$X$21,$BW96,8)+0,DX$75&gt;=INDEX('Static Data'!$E$3:$X$21,$BW96,9)+0,DX$76&gt;=INDEX('Static Data'!$E$3:$X$21,$BW96,10)+0,DX$77&gt;=INDEX('Static Data'!$E$3:$X$21,$BW96,11)+0,DX$78&gt;=INDEX('Static Data'!$E$3:$X$21,$BW96,12)+0,DX$79&gt;=INDEX('Static Data'!$E$3:$X$21,$BW96,13)+0,DX$80&gt;=INDEX('Static Data'!$E$3:$X$21,$BW96,14)+0,DX$81&gt;=INDEX('Static Data'!$E$3:$X$21,$BW96,15)+0,DX$82&gt;=INDEX('Static Data'!$E$3:$X$21,$BW96,16)+0,DX$83&gt;=INDEX('Static Data'!$E$3:$X$21,$BW96,17)+0,DX$84&gt;=INDEX('Static Data'!$E$3:$X$21,$BW96,18)+0,DX$85&gt;=INDEX('Static Data'!$E$3:$X$21,$BW96,19)+0,DX$86&gt;=INDEX('Static Data'!$E$3:$X$21,$BW96,20)+0)</f>
        <v>0</v>
      </c>
      <c r="DY96" t="b">
        <f ca="1">AND($BV96,DY$67&gt;=INDEX('Static Data'!$E$3:$X$21,$BW96,1)+0,DY$68&gt;=INDEX('Static Data'!$E$3:$X$21,$BW96,2)+0,DY$69&gt;=INDEX('Static Data'!$E$3:$X$21,$BW96,3)+0,DY$70&gt;=INDEX('Static Data'!$E$3:$X$21,$BW96,4)+0,DY$71&gt;=INDEX('Static Data'!$E$3:$X$21,$BW96,5)+0,DY$72&gt;=INDEX('Static Data'!$E$3:$X$21,$BW96,6)+0,DY$73&gt;=INDEX('Static Data'!$E$3:$X$21,$BW96,7)+0,DY$74&gt;=INDEX('Static Data'!$E$3:$X$21,$BW96,8)+0,DY$75&gt;=INDEX('Static Data'!$E$3:$X$21,$BW96,9)+0,DY$76&gt;=INDEX('Static Data'!$E$3:$X$21,$BW96,10)+0,DY$77&gt;=INDEX('Static Data'!$E$3:$X$21,$BW96,11)+0,DY$78&gt;=INDEX('Static Data'!$E$3:$X$21,$BW96,12)+0,DY$79&gt;=INDEX('Static Data'!$E$3:$X$21,$BW96,13)+0,DY$80&gt;=INDEX('Static Data'!$E$3:$X$21,$BW96,14)+0,DY$81&gt;=INDEX('Static Data'!$E$3:$X$21,$BW96,15)+0,DY$82&gt;=INDEX('Static Data'!$E$3:$X$21,$BW96,16)+0,DY$83&gt;=INDEX('Static Data'!$E$3:$X$21,$BW96,17)+0,DY$84&gt;=INDEX('Static Data'!$E$3:$X$21,$BW96,18)+0,DY$85&gt;=INDEX('Static Data'!$E$3:$X$21,$BW96,19)+0,DY$86&gt;=INDEX('Static Data'!$E$3:$X$21,$BW96,20)+0)</f>
        <v>0</v>
      </c>
      <c r="DZ96" t="b">
        <f ca="1">AND($BV96,DZ$67&gt;=INDEX('Static Data'!$E$3:$X$21,$BW96,1)+0,DZ$68&gt;=INDEX('Static Data'!$E$3:$X$21,$BW96,2)+0,DZ$69&gt;=INDEX('Static Data'!$E$3:$X$21,$BW96,3)+0,DZ$70&gt;=INDEX('Static Data'!$E$3:$X$21,$BW96,4)+0,DZ$71&gt;=INDEX('Static Data'!$E$3:$X$21,$BW96,5)+0,DZ$72&gt;=INDEX('Static Data'!$E$3:$X$21,$BW96,6)+0,DZ$73&gt;=INDEX('Static Data'!$E$3:$X$21,$BW96,7)+0,DZ$74&gt;=INDEX('Static Data'!$E$3:$X$21,$BW96,8)+0,DZ$75&gt;=INDEX('Static Data'!$E$3:$X$21,$BW96,9)+0,DZ$76&gt;=INDEX('Static Data'!$E$3:$X$21,$BW96,10)+0,DZ$77&gt;=INDEX('Static Data'!$E$3:$X$21,$BW96,11)+0,DZ$78&gt;=INDEX('Static Data'!$E$3:$X$21,$BW96,12)+0,DZ$79&gt;=INDEX('Static Data'!$E$3:$X$21,$BW96,13)+0,DZ$80&gt;=INDEX('Static Data'!$E$3:$X$21,$BW96,14)+0,DZ$81&gt;=INDEX('Static Data'!$E$3:$X$21,$BW96,15)+0,DZ$82&gt;=INDEX('Static Data'!$E$3:$X$21,$BW96,16)+0,DZ$83&gt;=INDEX('Static Data'!$E$3:$X$21,$BW96,17)+0,DZ$84&gt;=INDEX('Static Data'!$E$3:$X$21,$BW96,18)+0,DZ$85&gt;=INDEX('Static Data'!$E$3:$X$21,$BW96,19)+0,DZ$86&gt;=INDEX('Static Data'!$E$3:$X$21,$BW96,20)+0)</f>
        <v>0</v>
      </c>
      <c r="EA96" t="b">
        <f ca="1">AND($BV96,EA$67&gt;=INDEX('Static Data'!$E$3:$X$21,$BW96,1)+0,EA$68&gt;=INDEX('Static Data'!$E$3:$X$21,$BW96,2)+0,EA$69&gt;=INDEX('Static Data'!$E$3:$X$21,$BW96,3)+0,EA$70&gt;=INDEX('Static Data'!$E$3:$X$21,$BW96,4)+0,EA$71&gt;=INDEX('Static Data'!$E$3:$X$21,$BW96,5)+0,EA$72&gt;=INDEX('Static Data'!$E$3:$X$21,$BW96,6)+0,EA$73&gt;=INDEX('Static Data'!$E$3:$X$21,$BW96,7)+0,EA$74&gt;=INDEX('Static Data'!$E$3:$X$21,$BW96,8)+0,EA$75&gt;=INDEX('Static Data'!$E$3:$X$21,$BW96,9)+0,EA$76&gt;=INDEX('Static Data'!$E$3:$X$21,$BW96,10)+0,EA$77&gt;=INDEX('Static Data'!$E$3:$X$21,$BW96,11)+0,EA$78&gt;=INDEX('Static Data'!$E$3:$X$21,$BW96,12)+0,EA$79&gt;=INDEX('Static Data'!$E$3:$X$21,$BW96,13)+0,EA$80&gt;=INDEX('Static Data'!$E$3:$X$21,$BW96,14)+0,EA$81&gt;=INDEX('Static Data'!$E$3:$X$21,$BW96,15)+0,EA$82&gt;=INDEX('Static Data'!$E$3:$X$21,$BW96,16)+0,EA$83&gt;=INDEX('Static Data'!$E$3:$X$21,$BW96,17)+0,EA$84&gt;=INDEX('Static Data'!$E$3:$X$21,$BW96,18)+0,EA$85&gt;=INDEX('Static Data'!$E$3:$X$21,$BW96,19)+0,EA$86&gt;=INDEX('Static Data'!$E$3:$X$21,$BW96,20)+0)</f>
        <v>0</v>
      </c>
      <c r="EB96" t="b">
        <f ca="1">AND($BV96,EB$67&gt;=INDEX('Static Data'!$E$3:$X$21,$BW96,1)+0,EB$68&gt;=INDEX('Static Data'!$E$3:$X$21,$BW96,2)+0,EB$69&gt;=INDEX('Static Data'!$E$3:$X$21,$BW96,3)+0,EB$70&gt;=INDEX('Static Data'!$E$3:$X$21,$BW96,4)+0,EB$71&gt;=INDEX('Static Data'!$E$3:$X$21,$BW96,5)+0,EB$72&gt;=INDEX('Static Data'!$E$3:$X$21,$BW96,6)+0,EB$73&gt;=INDEX('Static Data'!$E$3:$X$21,$BW96,7)+0,EB$74&gt;=INDEX('Static Data'!$E$3:$X$21,$BW96,8)+0,EB$75&gt;=INDEX('Static Data'!$E$3:$X$21,$BW96,9)+0,EB$76&gt;=INDEX('Static Data'!$E$3:$X$21,$BW96,10)+0,EB$77&gt;=INDEX('Static Data'!$E$3:$X$21,$BW96,11)+0,EB$78&gt;=INDEX('Static Data'!$E$3:$X$21,$BW96,12)+0,EB$79&gt;=INDEX('Static Data'!$E$3:$X$21,$BW96,13)+0,EB$80&gt;=INDEX('Static Data'!$E$3:$X$21,$BW96,14)+0,EB$81&gt;=INDEX('Static Data'!$E$3:$X$21,$BW96,15)+0,EB$82&gt;=INDEX('Static Data'!$E$3:$X$21,$BW96,16)+0,EB$83&gt;=INDEX('Static Data'!$E$3:$X$21,$BW96,17)+0,EB$84&gt;=INDEX('Static Data'!$E$3:$X$21,$BW96,18)+0,EB$85&gt;=INDEX('Static Data'!$E$3:$X$21,$BW96,19)+0,EB$86&gt;=INDEX('Static Data'!$E$3:$X$21,$BW96,20)+0)</f>
        <v>0</v>
      </c>
      <c r="EC96" t="b">
        <f ca="1">AND($BV96,EC$67&gt;=INDEX('Static Data'!$E$3:$X$21,$BW96,1)+0,EC$68&gt;=INDEX('Static Data'!$E$3:$X$21,$BW96,2)+0,EC$69&gt;=INDEX('Static Data'!$E$3:$X$21,$BW96,3)+0,EC$70&gt;=INDEX('Static Data'!$E$3:$X$21,$BW96,4)+0,EC$71&gt;=INDEX('Static Data'!$E$3:$X$21,$BW96,5)+0,EC$72&gt;=INDEX('Static Data'!$E$3:$X$21,$BW96,6)+0,EC$73&gt;=INDEX('Static Data'!$E$3:$X$21,$BW96,7)+0,EC$74&gt;=INDEX('Static Data'!$E$3:$X$21,$BW96,8)+0,EC$75&gt;=INDEX('Static Data'!$E$3:$X$21,$BW96,9)+0,EC$76&gt;=INDEX('Static Data'!$E$3:$X$21,$BW96,10)+0,EC$77&gt;=INDEX('Static Data'!$E$3:$X$21,$BW96,11)+0,EC$78&gt;=INDEX('Static Data'!$E$3:$X$21,$BW96,12)+0,EC$79&gt;=INDEX('Static Data'!$E$3:$X$21,$BW96,13)+0,EC$80&gt;=INDEX('Static Data'!$E$3:$X$21,$BW96,14)+0,EC$81&gt;=INDEX('Static Data'!$E$3:$X$21,$BW96,15)+0,EC$82&gt;=INDEX('Static Data'!$E$3:$X$21,$BW96,16)+0,EC$83&gt;=INDEX('Static Data'!$E$3:$X$21,$BW96,17)+0,EC$84&gt;=INDEX('Static Data'!$E$3:$X$21,$BW96,18)+0,EC$85&gt;=INDEX('Static Data'!$E$3:$X$21,$BW96,19)+0,EC$86&gt;=INDEX('Static Data'!$E$3:$X$21,$BW96,20)+0)</f>
        <v>0</v>
      </c>
      <c r="ED96" t="b">
        <f ca="1">AND($BV96,ED$67&gt;=INDEX('Static Data'!$E$3:$X$21,$BW96,1)+0,ED$68&gt;=INDEX('Static Data'!$E$3:$X$21,$BW96,2)+0,ED$69&gt;=INDEX('Static Data'!$E$3:$X$21,$BW96,3)+0,ED$70&gt;=INDEX('Static Data'!$E$3:$X$21,$BW96,4)+0,ED$71&gt;=INDEX('Static Data'!$E$3:$X$21,$BW96,5)+0,ED$72&gt;=INDEX('Static Data'!$E$3:$X$21,$BW96,6)+0,ED$73&gt;=INDEX('Static Data'!$E$3:$X$21,$BW96,7)+0,ED$74&gt;=INDEX('Static Data'!$E$3:$X$21,$BW96,8)+0,ED$75&gt;=INDEX('Static Data'!$E$3:$X$21,$BW96,9)+0,ED$76&gt;=INDEX('Static Data'!$E$3:$X$21,$BW96,10)+0,ED$77&gt;=INDEX('Static Data'!$E$3:$X$21,$BW96,11)+0,ED$78&gt;=INDEX('Static Data'!$E$3:$X$21,$BW96,12)+0,ED$79&gt;=INDEX('Static Data'!$E$3:$X$21,$BW96,13)+0,ED$80&gt;=INDEX('Static Data'!$E$3:$X$21,$BW96,14)+0,ED$81&gt;=INDEX('Static Data'!$E$3:$X$21,$BW96,15)+0,ED$82&gt;=INDEX('Static Data'!$E$3:$X$21,$BW96,16)+0,ED$83&gt;=INDEX('Static Data'!$E$3:$X$21,$BW96,17)+0,ED$84&gt;=INDEX('Static Data'!$E$3:$X$21,$BW96,18)+0,ED$85&gt;=INDEX('Static Data'!$E$3:$X$21,$BW96,19)+0,ED$86&gt;=INDEX('Static Data'!$E$3:$X$21,$BW96,20)+0)</f>
        <v>0</v>
      </c>
      <c r="EE96" t="b">
        <f ca="1">AND($BV96,EE$67&gt;=INDEX('Static Data'!$E$3:$X$21,$BW96,1)+0,EE$68&gt;=INDEX('Static Data'!$E$3:$X$21,$BW96,2)+0,EE$69&gt;=INDEX('Static Data'!$E$3:$X$21,$BW96,3)+0,EE$70&gt;=INDEX('Static Data'!$E$3:$X$21,$BW96,4)+0,EE$71&gt;=INDEX('Static Data'!$E$3:$X$21,$BW96,5)+0,EE$72&gt;=INDEX('Static Data'!$E$3:$X$21,$BW96,6)+0,EE$73&gt;=INDEX('Static Data'!$E$3:$X$21,$BW96,7)+0,EE$74&gt;=INDEX('Static Data'!$E$3:$X$21,$BW96,8)+0,EE$75&gt;=INDEX('Static Data'!$E$3:$X$21,$BW96,9)+0,EE$76&gt;=INDEX('Static Data'!$E$3:$X$21,$BW96,10)+0,EE$77&gt;=INDEX('Static Data'!$E$3:$X$21,$BW96,11)+0,EE$78&gt;=INDEX('Static Data'!$E$3:$X$21,$BW96,12)+0,EE$79&gt;=INDEX('Static Data'!$E$3:$X$21,$BW96,13)+0,EE$80&gt;=INDEX('Static Data'!$E$3:$X$21,$BW96,14)+0,EE$81&gt;=INDEX('Static Data'!$E$3:$X$21,$BW96,15)+0,EE$82&gt;=INDEX('Static Data'!$E$3:$X$21,$BW96,16)+0,EE$83&gt;=INDEX('Static Data'!$E$3:$X$21,$BW96,17)+0,EE$84&gt;=INDEX('Static Data'!$E$3:$X$21,$BW96,18)+0,EE$85&gt;=INDEX('Static Data'!$E$3:$X$21,$BW96,19)+0,EE$86&gt;=INDEX('Static Data'!$E$3:$X$21,$BW96,20)+0)</f>
        <v>0</v>
      </c>
      <c r="EF96" t="b">
        <f ca="1">AND($BV96,EF$67&gt;=INDEX('Static Data'!$E$3:$X$21,$BW96,1)+0,EF$68&gt;=INDEX('Static Data'!$E$3:$X$21,$BW96,2)+0,EF$69&gt;=INDEX('Static Data'!$E$3:$X$21,$BW96,3)+0,EF$70&gt;=INDEX('Static Data'!$E$3:$X$21,$BW96,4)+0,EF$71&gt;=INDEX('Static Data'!$E$3:$X$21,$BW96,5)+0,EF$72&gt;=INDEX('Static Data'!$E$3:$X$21,$BW96,6)+0,EF$73&gt;=INDEX('Static Data'!$E$3:$X$21,$BW96,7)+0,EF$74&gt;=INDEX('Static Data'!$E$3:$X$21,$BW96,8)+0,EF$75&gt;=INDEX('Static Data'!$E$3:$X$21,$BW96,9)+0,EF$76&gt;=INDEX('Static Data'!$E$3:$X$21,$BW96,10)+0,EF$77&gt;=INDEX('Static Data'!$E$3:$X$21,$BW96,11)+0,EF$78&gt;=INDEX('Static Data'!$E$3:$X$21,$BW96,12)+0,EF$79&gt;=INDEX('Static Data'!$E$3:$X$21,$BW96,13)+0,EF$80&gt;=INDEX('Static Data'!$E$3:$X$21,$BW96,14)+0,EF$81&gt;=INDEX('Static Data'!$E$3:$X$21,$BW96,15)+0,EF$82&gt;=INDEX('Static Data'!$E$3:$X$21,$BW96,16)+0,EF$83&gt;=INDEX('Static Data'!$E$3:$X$21,$BW96,17)+0,EF$84&gt;=INDEX('Static Data'!$E$3:$X$21,$BW96,18)+0,EF$85&gt;=INDEX('Static Data'!$E$3:$X$21,$BW96,19)+0,EF$86&gt;=INDEX('Static Data'!$E$3:$X$21,$BW96,20)+0)</f>
        <v>0</v>
      </c>
      <c r="EG96" t="b">
        <f ca="1">AND($BV96,EG$67&gt;=INDEX('Static Data'!$E$3:$X$21,$BW96,1)+0,EG$68&gt;=INDEX('Static Data'!$E$3:$X$21,$BW96,2)+0,EG$69&gt;=INDEX('Static Data'!$E$3:$X$21,$BW96,3)+0,EG$70&gt;=INDEX('Static Data'!$E$3:$X$21,$BW96,4)+0,EG$71&gt;=INDEX('Static Data'!$E$3:$X$21,$BW96,5)+0,EG$72&gt;=INDEX('Static Data'!$E$3:$X$21,$BW96,6)+0,EG$73&gt;=INDEX('Static Data'!$E$3:$X$21,$BW96,7)+0,EG$74&gt;=INDEX('Static Data'!$E$3:$X$21,$BW96,8)+0,EG$75&gt;=INDEX('Static Data'!$E$3:$X$21,$BW96,9)+0,EG$76&gt;=INDEX('Static Data'!$E$3:$X$21,$BW96,10)+0,EG$77&gt;=INDEX('Static Data'!$E$3:$X$21,$BW96,11)+0,EG$78&gt;=INDEX('Static Data'!$E$3:$X$21,$BW96,12)+0,EG$79&gt;=INDEX('Static Data'!$E$3:$X$21,$BW96,13)+0,EG$80&gt;=INDEX('Static Data'!$E$3:$X$21,$BW96,14)+0,EG$81&gt;=INDEX('Static Data'!$E$3:$X$21,$BW96,15)+0,EG$82&gt;=INDEX('Static Data'!$E$3:$X$21,$BW96,16)+0,EG$83&gt;=INDEX('Static Data'!$E$3:$X$21,$BW96,17)+0,EG$84&gt;=INDEX('Static Data'!$E$3:$X$21,$BW96,18)+0,EG$85&gt;=INDEX('Static Data'!$E$3:$X$21,$BW96,19)+0,EG$86&gt;=INDEX('Static Data'!$E$3:$X$21,$BW96,20)+0)</f>
        <v>0</v>
      </c>
      <c r="EH96" t="b">
        <f ca="1">AND($BV96,EH$67&gt;=INDEX('Static Data'!$E$3:$X$21,$BW96,1)+0,EH$68&gt;=INDEX('Static Data'!$E$3:$X$21,$BW96,2)+0,EH$69&gt;=INDEX('Static Data'!$E$3:$X$21,$BW96,3)+0,EH$70&gt;=INDEX('Static Data'!$E$3:$X$21,$BW96,4)+0,EH$71&gt;=INDEX('Static Data'!$E$3:$X$21,$BW96,5)+0,EH$72&gt;=INDEX('Static Data'!$E$3:$X$21,$BW96,6)+0,EH$73&gt;=INDEX('Static Data'!$E$3:$X$21,$BW96,7)+0,EH$74&gt;=INDEX('Static Data'!$E$3:$X$21,$BW96,8)+0,EH$75&gt;=INDEX('Static Data'!$E$3:$X$21,$BW96,9)+0,EH$76&gt;=INDEX('Static Data'!$E$3:$X$21,$BW96,10)+0,EH$77&gt;=INDEX('Static Data'!$E$3:$X$21,$BW96,11)+0,EH$78&gt;=INDEX('Static Data'!$E$3:$X$21,$BW96,12)+0,EH$79&gt;=INDEX('Static Data'!$E$3:$X$21,$BW96,13)+0,EH$80&gt;=INDEX('Static Data'!$E$3:$X$21,$BW96,14)+0,EH$81&gt;=INDEX('Static Data'!$E$3:$X$21,$BW96,15)+0,EH$82&gt;=INDEX('Static Data'!$E$3:$X$21,$BW96,16)+0,EH$83&gt;=INDEX('Static Data'!$E$3:$X$21,$BW96,17)+0,EH$84&gt;=INDEX('Static Data'!$E$3:$X$21,$BW96,18)+0,EH$85&gt;=INDEX('Static Data'!$E$3:$X$21,$BW96,19)+0,EH$86&gt;=INDEX('Static Data'!$E$3:$X$21,$BW96,20)+0)</f>
        <v>0</v>
      </c>
      <c r="EI96" t="b">
        <f ca="1">AND($BV96,EI$67&gt;=INDEX('Static Data'!$E$3:$X$21,$BW96,1)+0,EI$68&gt;=INDEX('Static Data'!$E$3:$X$21,$BW96,2)+0,EI$69&gt;=INDEX('Static Data'!$E$3:$X$21,$BW96,3)+0,EI$70&gt;=INDEX('Static Data'!$E$3:$X$21,$BW96,4)+0,EI$71&gt;=INDEX('Static Data'!$E$3:$X$21,$BW96,5)+0,EI$72&gt;=INDEX('Static Data'!$E$3:$X$21,$BW96,6)+0,EI$73&gt;=INDEX('Static Data'!$E$3:$X$21,$BW96,7)+0,EI$74&gt;=INDEX('Static Data'!$E$3:$X$21,$BW96,8)+0,EI$75&gt;=INDEX('Static Data'!$E$3:$X$21,$BW96,9)+0,EI$76&gt;=INDEX('Static Data'!$E$3:$X$21,$BW96,10)+0,EI$77&gt;=INDEX('Static Data'!$E$3:$X$21,$BW96,11)+0,EI$78&gt;=INDEX('Static Data'!$E$3:$X$21,$BW96,12)+0,EI$79&gt;=INDEX('Static Data'!$E$3:$X$21,$BW96,13)+0,EI$80&gt;=INDEX('Static Data'!$E$3:$X$21,$BW96,14)+0,EI$81&gt;=INDEX('Static Data'!$E$3:$X$21,$BW96,15)+0,EI$82&gt;=INDEX('Static Data'!$E$3:$X$21,$BW96,16)+0,EI$83&gt;=INDEX('Static Data'!$E$3:$X$21,$BW96,17)+0,EI$84&gt;=INDEX('Static Data'!$E$3:$X$21,$BW96,18)+0,EI$85&gt;=INDEX('Static Data'!$E$3:$X$21,$BW96,19)+0,EI$86&gt;=INDEX('Static Data'!$E$3:$X$21,$BW96,20)+0)</f>
        <v>0</v>
      </c>
      <c r="EJ96" t="b">
        <f ca="1">AND($BV96,EJ$67&gt;=INDEX('Static Data'!$E$3:$X$21,$BW96,1)+0,EJ$68&gt;=INDEX('Static Data'!$E$3:$X$21,$BW96,2)+0,EJ$69&gt;=INDEX('Static Data'!$E$3:$X$21,$BW96,3)+0,EJ$70&gt;=INDEX('Static Data'!$E$3:$X$21,$BW96,4)+0,EJ$71&gt;=INDEX('Static Data'!$E$3:$X$21,$BW96,5)+0,EJ$72&gt;=INDEX('Static Data'!$E$3:$X$21,$BW96,6)+0,EJ$73&gt;=INDEX('Static Data'!$E$3:$X$21,$BW96,7)+0,EJ$74&gt;=INDEX('Static Data'!$E$3:$X$21,$BW96,8)+0,EJ$75&gt;=INDEX('Static Data'!$E$3:$X$21,$BW96,9)+0,EJ$76&gt;=INDEX('Static Data'!$E$3:$X$21,$BW96,10)+0,EJ$77&gt;=INDEX('Static Data'!$E$3:$X$21,$BW96,11)+0,EJ$78&gt;=INDEX('Static Data'!$E$3:$X$21,$BW96,12)+0,EJ$79&gt;=INDEX('Static Data'!$E$3:$X$21,$BW96,13)+0,EJ$80&gt;=INDEX('Static Data'!$E$3:$X$21,$BW96,14)+0,EJ$81&gt;=INDEX('Static Data'!$E$3:$X$21,$BW96,15)+0,EJ$82&gt;=INDEX('Static Data'!$E$3:$X$21,$BW96,16)+0,EJ$83&gt;=INDEX('Static Data'!$E$3:$X$21,$BW96,17)+0,EJ$84&gt;=INDEX('Static Data'!$E$3:$X$21,$BW96,18)+0,EJ$85&gt;=INDEX('Static Data'!$E$3:$X$21,$BW96,19)+0,EJ$86&gt;=INDEX('Static Data'!$E$3:$X$21,$BW96,20)+0)</f>
        <v>0</v>
      </c>
      <c r="EK96" t="b">
        <f ca="1">AND($BV96,EK$67&gt;=INDEX('Static Data'!$E$3:$X$21,$BW96,1)+0,EK$68&gt;=INDEX('Static Data'!$E$3:$X$21,$BW96,2)+0,EK$69&gt;=INDEX('Static Data'!$E$3:$X$21,$BW96,3)+0,EK$70&gt;=INDEX('Static Data'!$E$3:$X$21,$BW96,4)+0,EK$71&gt;=INDEX('Static Data'!$E$3:$X$21,$BW96,5)+0,EK$72&gt;=INDEX('Static Data'!$E$3:$X$21,$BW96,6)+0,EK$73&gt;=INDEX('Static Data'!$E$3:$X$21,$BW96,7)+0,EK$74&gt;=INDEX('Static Data'!$E$3:$X$21,$BW96,8)+0,EK$75&gt;=INDEX('Static Data'!$E$3:$X$21,$BW96,9)+0,EK$76&gt;=INDEX('Static Data'!$E$3:$X$21,$BW96,10)+0,EK$77&gt;=INDEX('Static Data'!$E$3:$X$21,$BW96,11)+0,EK$78&gt;=INDEX('Static Data'!$E$3:$X$21,$BW96,12)+0,EK$79&gt;=INDEX('Static Data'!$E$3:$X$21,$BW96,13)+0,EK$80&gt;=INDEX('Static Data'!$E$3:$X$21,$BW96,14)+0,EK$81&gt;=INDEX('Static Data'!$E$3:$X$21,$BW96,15)+0,EK$82&gt;=INDEX('Static Data'!$E$3:$X$21,$BW96,16)+0,EK$83&gt;=INDEX('Static Data'!$E$3:$X$21,$BW96,17)+0,EK$84&gt;=INDEX('Static Data'!$E$3:$X$21,$BW96,18)+0,EK$85&gt;=INDEX('Static Data'!$E$3:$X$21,$BW96,19)+0,EK$86&gt;=INDEX('Static Data'!$E$3:$X$21,$BW96,20)+0)</f>
        <v>0</v>
      </c>
      <c r="EL96" t="b">
        <f ca="1">AND($BV96,EL$67&gt;=INDEX('Static Data'!$E$3:$X$21,$BW96,1)+0,EL$68&gt;=INDEX('Static Data'!$E$3:$X$21,$BW96,2)+0,EL$69&gt;=INDEX('Static Data'!$E$3:$X$21,$BW96,3)+0,EL$70&gt;=INDEX('Static Data'!$E$3:$X$21,$BW96,4)+0,EL$71&gt;=INDEX('Static Data'!$E$3:$X$21,$BW96,5)+0,EL$72&gt;=INDEX('Static Data'!$E$3:$X$21,$BW96,6)+0,EL$73&gt;=INDEX('Static Data'!$E$3:$X$21,$BW96,7)+0,EL$74&gt;=INDEX('Static Data'!$E$3:$X$21,$BW96,8)+0,EL$75&gt;=INDEX('Static Data'!$E$3:$X$21,$BW96,9)+0,EL$76&gt;=INDEX('Static Data'!$E$3:$X$21,$BW96,10)+0,EL$77&gt;=INDEX('Static Data'!$E$3:$X$21,$BW96,11)+0,EL$78&gt;=INDEX('Static Data'!$E$3:$X$21,$BW96,12)+0,EL$79&gt;=INDEX('Static Data'!$E$3:$X$21,$BW96,13)+0,EL$80&gt;=INDEX('Static Data'!$E$3:$X$21,$BW96,14)+0,EL$81&gt;=INDEX('Static Data'!$E$3:$X$21,$BW96,15)+0,EL$82&gt;=INDEX('Static Data'!$E$3:$X$21,$BW96,16)+0,EL$83&gt;=INDEX('Static Data'!$E$3:$X$21,$BW96,17)+0,EL$84&gt;=INDEX('Static Data'!$E$3:$X$21,$BW96,18)+0,EL$85&gt;=INDEX('Static Data'!$E$3:$X$21,$BW96,19)+0,EL$86&gt;=INDEX('Static Data'!$E$3:$X$21,$BW96,20)+0)</f>
        <v>0</v>
      </c>
      <c r="EM96" t="b">
        <f ca="1">AND($BV96,EM$67&gt;=INDEX('Static Data'!$E$3:$X$21,$BW96,1)+0,EM$68&gt;=INDEX('Static Data'!$E$3:$X$21,$BW96,2)+0,EM$69&gt;=INDEX('Static Data'!$E$3:$X$21,$BW96,3)+0,EM$70&gt;=INDEX('Static Data'!$E$3:$X$21,$BW96,4)+0,EM$71&gt;=INDEX('Static Data'!$E$3:$X$21,$BW96,5)+0,EM$72&gt;=INDEX('Static Data'!$E$3:$X$21,$BW96,6)+0,EM$73&gt;=INDEX('Static Data'!$E$3:$X$21,$BW96,7)+0,EM$74&gt;=INDEX('Static Data'!$E$3:$X$21,$BW96,8)+0,EM$75&gt;=INDEX('Static Data'!$E$3:$X$21,$BW96,9)+0,EM$76&gt;=INDEX('Static Data'!$E$3:$X$21,$BW96,10)+0,EM$77&gt;=INDEX('Static Data'!$E$3:$X$21,$BW96,11)+0,EM$78&gt;=INDEX('Static Data'!$E$3:$X$21,$BW96,12)+0,EM$79&gt;=INDEX('Static Data'!$E$3:$X$21,$BW96,13)+0,EM$80&gt;=INDEX('Static Data'!$E$3:$X$21,$BW96,14)+0,EM$81&gt;=INDEX('Static Data'!$E$3:$X$21,$BW96,15)+0,EM$82&gt;=INDEX('Static Data'!$E$3:$X$21,$BW96,16)+0,EM$83&gt;=INDEX('Static Data'!$E$3:$X$21,$BW96,17)+0,EM$84&gt;=INDEX('Static Data'!$E$3:$X$21,$BW96,18)+0,EM$85&gt;=INDEX('Static Data'!$E$3:$X$21,$BW96,19)+0,EM$86&gt;=INDEX('Static Data'!$E$3:$X$21,$BW96,20)+0)</f>
        <v>0</v>
      </c>
      <c r="EN96" t="b">
        <f ca="1">AND($BV96,EN$67&gt;=INDEX('Static Data'!$E$3:$X$21,$BW96,1)+0,EN$68&gt;=INDEX('Static Data'!$E$3:$X$21,$BW96,2)+0,EN$69&gt;=INDEX('Static Data'!$E$3:$X$21,$BW96,3)+0,EN$70&gt;=INDEX('Static Data'!$E$3:$X$21,$BW96,4)+0,EN$71&gt;=INDEX('Static Data'!$E$3:$X$21,$BW96,5)+0,EN$72&gt;=INDEX('Static Data'!$E$3:$X$21,$BW96,6)+0,EN$73&gt;=INDEX('Static Data'!$E$3:$X$21,$BW96,7)+0,EN$74&gt;=INDEX('Static Data'!$E$3:$X$21,$BW96,8)+0,EN$75&gt;=INDEX('Static Data'!$E$3:$X$21,$BW96,9)+0,EN$76&gt;=INDEX('Static Data'!$E$3:$X$21,$BW96,10)+0,EN$77&gt;=INDEX('Static Data'!$E$3:$X$21,$BW96,11)+0,EN$78&gt;=INDEX('Static Data'!$E$3:$X$21,$BW96,12)+0,EN$79&gt;=INDEX('Static Data'!$E$3:$X$21,$BW96,13)+0,EN$80&gt;=INDEX('Static Data'!$E$3:$X$21,$BW96,14)+0,EN$81&gt;=INDEX('Static Data'!$E$3:$X$21,$BW96,15)+0,EN$82&gt;=INDEX('Static Data'!$E$3:$X$21,$BW96,16)+0,EN$83&gt;=INDEX('Static Data'!$E$3:$X$21,$BW96,17)+0,EN$84&gt;=INDEX('Static Data'!$E$3:$X$21,$BW96,18)+0,EN$85&gt;=INDEX('Static Data'!$E$3:$X$21,$BW96,19)+0,EN$86&gt;=INDEX('Static Data'!$E$3:$X$21,$BW96,20)+0)</f>
        <v>0</v>
      </c>
      <c r="EO96" t="b">
        <f ca="1">AND($BV96,EO$67&gt;=INDEX('Static Data'!$E$3:$X$21,$BW96,1)+0,EO$68&gt;=INDEX('Static Data'!$E$3:$X$21,$BW96,2)+0,EO$69&gt;=INDEX('Static Data'!$E$3:$X$21,$BW96,3)+0,EO$70&gt;=INDEX('Static Data'!$E$3:$X$21,$BW96,4)+0,EO$71&gt;=INDEX('Static Data'!$E$3:$X$21,$BW96,5)+0,EO$72&gt;=INDEX('Static Data'!$E$3:$X$21,$BW96,6)+0,EO$73&gt;=INDEX('Static Data'!$E$3:$X$21,$BW96,7)+0,EO$74&gt;=INDEX('Static Data'!$E$3:$X$21,$BW96,8)+0,EO$75&gt;=INDEX('Static Data'!$E$3:$X$21,$BW96,9)+0,EO$76&gt;=INDEX('Static Data'!$E$3:$X$21,$BW96,10)+0,EO$77&gt;=INDEX('Static Data'!$E$3:$X$21,$BW96,11)+0,EO$78&gt;=INDEX('Static Data'!$E$3:$X$21,$BW96,12)+0,EO$79&gt;=INDEX('Static Data'!$E$3:$X$21,$BW96,13)+0,EO$80&gt;=INDEX('Static Data'!$E$3:$X$21,$BW96,14)+0,EO$81&gt;=INDEX('Static Data'!$E$3:$X$21,$BW96,15)+0,EO$82&gt;=INDEX('Static Data'!$E$3:$X$21,$BW96,16)+0,EO$83&gt;=INDEX('Static Data'!$E$3:$X$21,$BW96,17)+0,EO$84&gt;=INDEX('Static Data'!$E$3:$X$21,$BW96,18)+0,EO$85&gt;=INDEX('Static Data'!$E$3:$X$21,$BW96,19)+0,EO$86&gt;=INDEX('Static Data'!$E$3:$X$21,$BW96,20)+0)</f>
        <v>0</v>
      </c>
      <c r="EP96" t="b">
        <f ca="1">AND($BV96,EP$67&gt;=INDEX('Static Data'!$E$3:$X$21,$BW96,1)+0,EP$68&gt;=INDEX('Static Data'!$E$3:$X$21,$BW96,2)+0,EP$69&gt;=INDEX('Static Data'!$E$3:$X$21,$BW96,3)+0,EP$70&gt;=INDEX('Static Data'!$E$3:$X$21,$BW96,4)+0,EP$71&gt;=INDEX('Static Data'!$E$3:$X$21,$BW96,5)+0,EP$72&gt;=INDEX('Static Data'!$E$3:$X$21,$BW96,6)+0,EP$73&gt;=INDEX('Static Data'!$E$3:$X$21,$BW96,7)+0,EP$74&gt;=INDEX('Static Data'!$E$3:$X$21,$BW96,8)+0,EP$75&gt;=INDEX('Static Data'!$E$3:$X$21,$BW96,9)+0,EP$76&gt;=INDEX('Static Data'!$E$3:$X$21,$BW96,10)+0,EP$77&gt;=INDEX('Static Data'!$E$3:$X$21,$BW96,11)+0,EP$78&gt;=INDEX('Static Data'!$E$3:$X$21,$BW96,12)+0,EP$79&gt;=INDEX('Static Data'!$E$3:$X$21,$BW96,13)+0,EP$80&gt;=INDEX('Static Data'!$E$3:$X$21,$BW96,14)+0,EP$81&gt;=INDEX('Static Data'!$E$3:$X$21,$BW96,15)+0,EP$82&gt;=INDEX('Static Data'!$E$3:$X$21,$BW96,16)+0,EP$83&gt;=INDEX('Static Data'!$E$3:$X$21,$BW96,17)+0,EP$84&gt;=INDEX('Static Data'!$E$3:$X$21,$BW96,18)+0,EP$85&gt;=INDEX('Static Data'!$E$3:$X$21,$BW96,19)+0,EP$86&gt;=INDEX('Static Data'!$E$3:$X$21,$BW96,20)+0)</f>
        <v>0</v>
      </c>
      <c r="EQ96" t="b">
        <f ca="1">AND($BV96,EQ$67&gt;=INDEX('Static Data'!$E$3:$X$21,$BW96,1)+0,EQ$68&gt;=INDEX('Static Data'!$E$3:$X$21,$BW96,2)+0,EQ$69&gt;=INDEX('Static Data'!$E$3:$X$21,$BW96,3)+0,EQ$70&gt;=INDEX('Static Data'!$E$3:$X$21,$BW96,4)+0,EQ$71&gt;=INDEX('Static Data'!$E$3:$X$21,$BW96,5)+0,EQ$72&gt;=INDEX('Static Data'!$E$3:$X$21,$BW96,6)+0,EQ$73&gt;=INDEX('Static Data'!$E$3:$X$21,$BW96,7)+0,EQ$74&gt;=INDEX('Static Data'!$E$3:$X$21,$BW96,8)+0,EQ$75&gt;=INDEX('Static Data'!$E$3:$X$21,$BW96,9)+0,EQ$76&gt;=INDEX('Static Data'!$E$3:$X$21,$BW96,10)+0,EQ$77&gt;=INDEX('Static Data'!$E$3:$X$21,$BW96,11)+0,EQ$78&gt;=INDEX('Static Data'!$E$3:$X$21,$BW96,12)+0,EQ$79&gt;=INDEX('Static Data'!$E$3:$X$21,$BW96,13)+0,EQ$80&gt;=INDEX('Static Data'!$E$3:$X$21,$BW96,14)+0,EQ$81&gt;=INDEX('Static Data'!$E$3:$X$21,$BW96,15)+0,EQ$82&gt;=INDEX('Static Data'!$E$3:$X$21,$BW96,16)+0,EQ$83&gt;=INDEX('Static Data'!$E$3:$X$21,$BW96,17)+0,EQ$84&gt;=INDEX('Static Data'!$E$3:$X$21,$BW96,18)+0,EQ$85&gt;=INDEX('Static Data'!$E$3:$X$21,$BW96,19)+0,EQ$86&gt;=INDEX('Static Data'!$E$3:$X$21,$BW96,20)+0)</f>
        <v>0</v>
      </c>
      <c r="ER96" t="b">
        <f ca="1">AND($BV96,ER$67&gt;=INDEX('Static Data'!$E$3:$X$21,$BW96,1)+0,ER$68&gt;=INDEX('Static Data'!$E$3:$X$21,$BW96,2)+0,ER$69&gt;=INDEX('Static Data'!$E$3:$X$21,$BW96,3)+0,ER$70&gt;=INDEX('Static Data'!$E$3:$X$21,$BW96,4)+0,ER$71&gt;=INDEX('Static Data'!$E$3:$X$21,$BW96,5)+0,ER$72&gt;=INDEX('Static Data'!$E$3:$X$21,$BW96,6)+0,ER$73&gt;=INDEX('Static Data'!$E$3:$X$21,$BW96,7)+0,ER$74&gt;=INDEX('Static Data'!$E$3:$X$21,$BW96,8)+0,ER$75&gt;=INDEX('Static Data'!$E$3:$X$21,$BW96,9)+0,ER$76&gt;=INDEX('Static Data'!$E$3:$X$21,$BW96,10)+0,ER$77&gt;=INDEX('Static Data'!$E$3:$X$21,$BW96,11)+0,ER$78&gt;=INDEX('Static Data'!$E$3:$X$21,$BW96,12)+0,ER$79&gt;=INDEX('Static Data'!$E$3:$X$21,$BW96,13)+0,ER$80&gt;=INDEX('Static Data'!$E$3:$X$21,$BW96,14)+0,ER$81&gt;=INDEX('Static Data'!$E$3:$X$21,$BW96,15)+0,ER$82&gt;=INDEX('Static Data'!$E$3:$X$21,$BW96,16)+0,ER$83&gt;=INDEX('Static Data'!$E$3:$X$21,$BW96,17)+0,ER$84&gt;=INDEX('Static Data'!$E$3:$X$21,$BW96,18)+0,ER$85&gt;=INDEX('Static Data'!$E$3:$X$21,$BW96,19)+0,ER$86&gt;=INDEX('Static Data'!$E$3:$X$21,$BW96,20)+0)</f>
        <v>0</v>
      </c>
      <c r="ES96" t="b">
        <f ca="1">AND($BV96,ES$67&gt;=INDEX('Static Data'!$E$3:$X$21,$BW96,1)+0,ES$68&gt;=INDEX('Static Data'!$E$3:$X$21,$BW96,2)+0,ES$69&gt;=INDEX('Static Data'!$E$3:$X$21,$BW96,3)+0,ES$70&gt;=INDEX('Static Data'!$E$3:$X$21,$BW96,4)+0,ES$71&gt;=INDEX('Static Data'!$E$3:$X$21,$BW96,5)+0,ES$72&gt;=INDEX('Static Data'!$E$3:$X$21,$BW96,6)+0,ES$73&gt;=INDEX('Static Data'!$E$3:$X$21,$BW96,7)+0,ES$74&gt;=INDEX('Static Data'!$E$3:$X$21,$BW96,8)+0,ES$75&gt;=INDEX('Static Data'!$E$3:$X$21,$BW96,9)+0,ES$76&gt;=INDEX('Static Data'!$E$3:$X$21,$BW96,10)+0,ES$77&gt;=INDEX('Static Data'!$E$3:$X$21,$BW96,11)+0,ES$78&gt;=INDEX('Static Data'!$E$3:$X$21,$BW96,12)+0,ES$79&gt;=INDEX('Static Data'!$E$3:$X$21,$BW96,13)+0,ES$80&gt;=INDEX('Static Data'!$E$3:$X$21,$BW96,14)+0,ES$81&gt;=INDEX('Static Data'!$E$3:$X$21,$BW96,15)+0,ES$82&gt;=INDEX('Static Data'!$E$3:$X$21,$BW96,16)+0,ES$83&gt;=INDEX('Static Data'!$E$3:$X$21,$BW96,17)+0,ES$84&gt;=INDEX('Static Data'!$E$3:$X$21,$BW96,18)+0,ES$85&gt;=INDEX('Static Data'!$E$3:$X$21,$BW96,19)+0,ES$86&gt;=INDEX('Static Data'!$E$3:$X$21,$BW96,20)+0)</f>
        <v>0</v>
      </c>
      <c r="ET96" t="b">
        <f ca="1">AND($BV96,ET$67&gt;=INDEX('Static Data'!$E$3:$X$21,$BW96,1)+0,ET$68&gt;=INDEX('Static Data'!$E$3:$X$21,$BW96,2)+0,ET$69&gt;=INDEX('Static Data'!$E$3:$X$21,$BW96,3)+0,ET$70&gt;=INDEX('Static Data'!$E$3:$X$21,$BW96,4)+0,ET$71&gt;=INDEX('Static Data'!$E$3:$X$21,$BW96,5)+0,ET$72&gt;=INDEX('Static Data'!$E$3:$X$21,$BW96,6)+0,ET$73&gt;=INDEX('Static Data'!$E$3:$X$21,$BW96,7)+0,ET$74&gt;=INDEX('Static Data'!$E$3:$X$21,$BW96,8)+0,ET$75&gt;=INDEX('Static Data'!$E$3:$X$21,$BW96,9)+0,ET$76&gt;=INDEX('Static Data'!$E$3:$X$21,$BW96,10)+0,ET$77&gt;=INDEX('Static Data'!$E$3:$X$21,$BW96,11)+0,ET$78&gt;=INDEX('Static Data'!$E$3:$X$21,$BW96,12)+0,ET$79&gt;=INDEX('Static Data'!$E$3:$X$21,$BW96,13)+0,ET$80&gt;=INDEX('Static Data'!$E$3:$X$21,$BW96,14)+0,ET$81&gt;=INDEX('Static Data'!$E$3:$X$21,$BW96,15)+0,ET$82&gt;=INDEX('Static Data'!$E$3:$X$21,$BW96,16)+0,ET$83&gt;=INDEX('Static Data'!$E$3:$X$21,$BW96,17)+0,ET$84&gt;=INDEX('Static Data'!$E$3:$X$21,$BW96,18)+0,ET$85&gt;=INDEX('Static Data'!$E$3:$X$21,$BW96,19)+0,ET$86&gt;=INDEX('Static Data'!$E$3:$X$21,$BW96,20)+0)</f>
        <v>0</v>
      </c>
      <c r="EU96" t="b">
        <f ca="1">AND($BV96,EU$67&gt;=INDEX('Static Data'!$E$3:$X$21,$BW96,1)+0,EU$68&gt;=INDEX('Static Data'!$E$3:$X$21,$BW96,2)+0,EU$69&gt;=INDEX('Static Data'!$E$3:$X$21,$BW96,3)+0,EU$70&gt;=INDEX('Static Data'!$E$3:$X$21,$BW96,4)+0,EU$71&gt;=INDEX('Static Data'!$E$3:$X$21,$BW96,5)+0,EU$72&gt;=INDEX('Static Data'!$E$3:$X$21,$BW96,6)+0,EU$73&gt;=INDEX('Static Data'!$E$3:$X$21,$BW96,7)+0,EU$74&gt;=INDEX('Static Data'!$E$3:$X$21,$BW96,8)+0,EU$75&gt;=INDEX('Static Data'!$E$3:$X$21,$BW96,9)+0,EU$76&gt;=INDEX('Static Data'!$E$3:$X$21,$BW96,10)+0,EU$77&gt;=INDEX('Static Data'!$E$3:$X$21,$BW96,11)+0,EU$78&gt;=INDEX('Static Data'!$E$3:$X$21,$BW96,12)+0,EU$79&gt;=INDEX('Static Data'!$E$3:$X$21,$BW96,13)+0,EU$80&gt;=INDEX('Static Data'!$E$3:$X$21,$BW96,14)+0,EU$81&gt;=INDEX('Static Data'!$E$3:$X$21,$BW96,15)+0,EU$82&gt;=INDEX('Static Data'!$E$3:$X$21,$BW96,16)+0,EU$83&gt;=INDEX('Static Data'!$E$3:$X$21,$BW96,17)+0,EU$84&gt;=INDEX('Static Data'!$E$3:$X$21,$BW96,18)+0,EU$85&gt;=INDEX('Static Data'!$E$3:$X$21,$BW96,19)+0,EU$86&gt;=INDEX('Static Data'!$E$3:$X$21,$BW96,20)+0)</f>
        <v>0</v>
      </c>
      <c r="EV96" t="b">
        <f ca="1">AND($BV96,EV$67&gt;=INDEX('Static Data'!$E$3:$X$21,$BW96,1)+0,EV$68&gt;=INDEX('Static Data'!$E$3:$X$21,$BW96,2)+0,EV$69&gt;=INDEX('Static Data'!$E$3:$X$21,$BW96,3)+0,EV$70&gt;=INDEX('Static Data'!$E$3:$X$21,$BW96,4)+0,EV$71&gt;=INDEX('Static Data'!$E$3:$X$21,$BW96,5)+0,EV$72&gt;=INDEX('Static Data'!$E$3:$X$21,$BW96,6)+0,EV$73&gt;=INDEX('Static Data'!$E$3:$X$21,$BW96,7)+0,EV$74&gt;=INDEX('Static Data'!$E$3:$X$21,$BW96,8)+0,EV$75&gt;=INDEX('Static Data'!$E$3:$X$21,$BW96,9)+0,EV$76&gt;=INDEX('Static Data'!$E$3:$X$21,$BW96,10)+0,EV$77&gt;=INDEX('Static Data'!$E$3:$X$21,$BW96,11)+0,EV$78&gt;=INDEX('Static Data'!$E$3:$X$21,$BW96,12)+0,EV$79&gt;=INDEX('Static Data'!$E$3:$X$21,$BW96,13)+0,EV$80&gt;=INDEX('Static Data'!$E$3:$X$21,$BW96,14)+0,EV$81&gt;=INDEX('Static Data'!$E$3:$X$21,$BW96,15)+0,EV$82&gt;=INDEX('Static Data'!$E$3:$X$21,$BW96,16)+0,EV$83&gt;=INDEX('Static Data'!$E$3:$X$21,$BW96,17)+0,EV$84&gt;=INDEX('Static Data'!$E$3:$X$21,$BW96,18)+0,EV$85&gt;=INDEX('Static Data'!$E$3:$X$21,$BW96,19)+0,EV$86&gt;=INDEX('Static Data'!$E$3:$X$21,$BW96,20)+0)</f>
        <v>0</v>
      </c>
      <c r="EW96" t="b">
        <f ca="1">AND($BV96,EW$67&gt;=INDEX('Static Data'!$E$3:$X$21,$BW96,1)+0,EW$68&gt;=INDEX('Static Data'!$E$3:$X$21,$BW96,2)+0,EW$69&gt;=INDEX('Static Data'!$E$3:$X$21,$BW96,3)+0,EW$70&gt;=INDEX('Static Data'!$E$3:$X$21,$BW96,4)+0,EW$71&gt;=INDEX('Static Data'!$E$3:$X$21,$BW96,5)+0,EW$72&gt;=INDEX('Static Data'!$E$3:$X$21,$BW96,6)+0,EW$73&gt;=INDEX('Static Data'!$E$3:$X$21,$BW96,7)+0,EW$74&gt;=INDEX('Static Data'!$E$3:$X$21,$BW96,8)+0,EW$75&gt;=INDEX('Static Data'!$E$3:$X$21,$BW96,9)+0,EW$76&gt;=INDEX('Static Data'!$E$3:$X$21,$BW96,10)+0,EW$77&gt;=INDEX('Static Data'!$E$3:$X$21,$BW96,11)+0,EW$78&gt;=INDEX('Static Data'!$E$3:$X$21,$BW96,12)+0,EW$79&gt;=INDEX('Static Data'!$E$3:$X$21,$BW96,13)+0,EW$80&gt;=INDEX('Static Data'!$E$3:$X$21,$BW96,14)+0,EW$81&gt;=INDEX('Static Data'!$E$3:$X$21,$BW96,15)+0,EW$82&gt;=INDEX('Static Data'!$E$3:$X$21,$BW96,16)+0,EW$83&gt;=INDEX('Static Data'!$E$3:$X$21,$BW96,17)+0,EW$84&gt;=INDEX('Static Data'!$E$3:$X$21,$BW96,18)+0,EW$85&gt;=INDEX('Static Data'!$E$3:$X$21,$BW96,19)+0,EW$86&gt;=INDEX('Static Data'!$E$3:$X$21,$BW96,20)+0)</f>
        <v>0</v>
      </c>
      <c r="EX96" t="b">
        <f ca="1">AND($BV96,EX$67&gt;=INDEX('Static Data'!$E$3:$X$21,$BW96,1)+0,EX$68&gt;=INDEX('Static Data'!$E$3:$X$21,$BW96,2)+0,EX$69&gt;=INDEX('Static Data'!$E$3:$X$21,$BW96,3)+0,EX$70&gt;=INDEX('Static Data'!$E$3:$X$21,$BW96,4)+0,EX$71&gt;=INDEX('Static Data'!$E$3:$X$21,$BW96,5)+0,EX$72&gt;=INDEX('Static Data'!$E$3:$X$21,$BW96,6)+0,EX$73&gt;=INDEX('Static Data'!$E$3:$X$21,$BW96,7)+0,EX$74&gt;=INDEX('Static Data'!$E$3:$X$21,$BW96,8)+0,EX$75&gt;=INDEX('Static Data'!$E$3:$X$21,$BW96,9)+0,EX$76&gt;=INDEX('Static Data'!$E$3:$X$21,$BW96,10)+0,EX$77&gt;=INDEX('Static Data'!$E$3:$X$21,$BW96,11)+0,EX$78&gt;=INDEX('Static Data'!$E$3:$X$21,$BW96,12)+0,EX$79&gt;=INDEX('Static Data'!$E$3:$X$21,$BW96,13)+0,EX$80&gt;=INDEX('Static Data'!$E$3:$X$21,$BW96,14)+0,EX$81&gt;=INDEX('Static Data'!$E$3:$X$21,$BW96,15)+0,EX$82&gt;=INDEX('Static Data'!$E$3:$X$21,$BW96,16)+0,EX$83&gt;=INDEX('Static Data'!$E$3:$X$21,$BW96,17)+0,EX$84&gt;=INDEX('Static Data'!$E$3:$X$21,$BW96,18)+0,EX$85&gt;=INDEX('Static Data'!$E$3:$X$21,$BW96,19)+0,EX$86&gt;=INDEX('Static Data'!$E$3:$X$21,$BW96,20)+0)</f>
        <v>0</v>
      </c>
      <c r="EY96" t="b">
        <f ca="1">AND($BV96,EY$67&gt;=INDEX('Static Data'!$E$3:$X$21,$BW96,1)+0,EY$68&gt;=INDEX('Static Data'!$E$3:$X$21,$BW96,2)+0,EY$69&gt;=INDEX('Static Data'!$E$3:$X$21,$BW96,3)+0,EY$70&gt;=INDEX('Static Data'!$E$3:$X$21,$BW96,4)+0,EY$71&gt;=INDEX('Static Data'!$E$3:$X$21,$BW96,5)+0,EY$72&gt;=INDEX('Static Data'!$E$3:$X$21,$BW96,6)+0,EY$73&gt;=INDEX('Static Data'!$E$3:$X$21,$BW96,7)+0,EY$74&gt;=INDEX('Static Data'!$E$3:$X$21,$BW96,8)+0,EY$75&gt;=INDEX('Static Data'!$E$3:$X$21,$BW96,9)+0,EY$76&gt;=INDEX('Static Data'!$E$3:$X$21,$BW96,10)+0,EY$77&gt;=INDEX('Static Data'!$E$3:$X$21,$BW96,11)+0,EY$78&gt;=INDEX('Static Data'!$E$3:$X$21,$BW96,12)+0,EY$79&gt;=INDEX('Static Data'!$E$3:$X$21,$BW96,13)+0,EY$80&gt;=INDEX('Static Data'!$E$3:$X$21,$BW96,14)+0,EY$81&gt;=INDEX('Static Data'!$E$3:$X$21,$BW96,15)+0,EY$82&gt;=INDEX('Static Data'!$E$3:$X$21,$BW96,16)+0,EY$83&gt;=INDEX('Static Data'!$E$3:$X$21,$BW96,17)+0,EY$84&gt;=INDEX('Static Data'!$E$3:$X$21,$BW96,18)+0,EY$85&gt;=INDEX('Static Data'!$E$3:$X$21,$BW96,19)+0,EY$86&gt;=INDEX('Static Data'!$E$3:$X$21,$BW96,20)+0)</f>
        <v>0</v>
      </c>
      <c r="EZ96" t="b">
        <f ca="1">AND($BV96,EZ$67&gt;=INDEX('Static Data'!$E$3:$X$21,$BW96,1)+0,EZ$68&gt;=INDEX('Static Data'!$E$3:$X$21,$BW96,2)+0,EZ$69&gt;=INDEX('Static Data'!$E$3:$X$21,$BW96,3)+0,EZ$70&gt;=INDEX('Static Data'!$E$3:$X$21,$BW96,4)+0,EZ$71&gt;=INDEX('Static Data'!$E$3:$X$21,$BW96,5)+0,EZ$72&gt;=INDEX('Static Data'!$E$3:$X$21,$BW96,6)+0,EZ$73&gt;=INDEX('Static Data'!$E$3:$X$21,$BW96,7)+0,EZ$74&gt;=INDEX('Static Data'!$E$3:$X$21,$BW96,8)+0,EZ$75&gt;=INDEX('Static Data'!$E$3:$X$21,$BW96,9)+0,EZ$76&gt;=INDEX('Static Data'!$E$3:$X$21,$BW96,10)+0,EZ$77&gt;=INDEX('Static Data'!$E$3:$X$21,$BW96,11)+0,EZ$78&gt;=INDEX('Static Data'!$E$3:$X$21,$BW96,12)+0,EZ$79&gt;=INDEX('Static Data'!$E$3:$X$21,$BW96,13)+0,EZ$80&gt;=INDEX('Static Data'!$E$3:$X$21,$BW96,14)+0,EZ$81&gt;=INDEX('Static Data'!$E$3:$X$21,$BW96,15)+0,EZ$82&gt;=INDEX('Static Data'!$E$3:$X$21,$BW96,16)+0,EZ$83&gt;=INDEX('Static Data'!$E$3:$X$21,$BW96,17)+0,EZ$84&gt;=INDEX('Static Data'!$E$3:$X$21,$BW96,18)+0,EZ$85&gt;=INDEX('Static Data'!$E$3:$X$21,$BW96,19)+0,EZ$86&gt;=INDEX('Static Data'!$E$3:$X$21,$BW96,20)+0)</f>
        <v>0</v>
      </c>
      <c r="FA96" t="b">
        <f ca="1">AND($BV96,FA$67&gt;=INDEX('Static Data'!$E$3:$X$21,$BW96,1)+0,FA$68&gt;=INDEX('Static Data'!$E$3:$X$21,$BW96,2)+0,FA$69&gt;=INDEX('Static Data'!$E$3:$X$21,$BW96,3)+0,FA$70&gt;=INDEX('Static Data'!$E$3:$X$21,$BW96,4)+0,FA$71&gt;=INDEX('Static Data'!$E$3:$X$21,$BW96,5)+0,FA$72&gt;=INDEX('Static Data'!$E$3:$X$21,$BW96,6)+0,FA$73&gt;=INDEX('Static Data'!$E$3:$X$21,$BW96,7)+0,FA$74&gt;=INDEX('Static Data'!$E$3:$X$21,$BW96,8)+0,FA$75&gt;=INDEX('Static Data'!$E$3:$X$21,$BW96,9)+0,FA$76&gt;=INDEX('Static Data'!$E$3:$X$21,$BW96,10)+0,FA$77&gt;=INDEX('Static Data'!$E$3:$X$21,$BW96,11)+0,FA$78&gt;=INDEX('Static Data'!$E$3:$X$21,$BW96,12)+0,FA$79&gt;=INDEX('Static Data'!$E$3:$X$21,$BW96,13)+0,FA$80&gt;=INDEX('Static Data'!$E$3:$X$21,$BW96,14)+0,FA$81&gt;=INDEX('Static Data'!$E$3:$X$21,$BW96,15)+0,FA$82&gt;=INDEX('Static Data'!$E$3:$X$21,$BW96,16)+0,FA$83&gt;=INDEX('Static Data'!$E$3:$X$21,$BW96,17)+0,FA$84&gt;=INDEX('Static Data'!$E$3:$X$21,$BW96,18)+0,FA$85&gt;=INDEX('Static Data'!$E$3:$X$21,$BW96,19)+0,FA$86&gt;=INDEX('Static Data'!$E$3:$X$21,$BW96,20)+0)</f>
        <v>0</v>
      </c>
      <c r="FB96" t="b">
        <f ca="1">AND($BV96,FB$67&gt;=INDEX('Static Data'!$E$3:$X$21,$BW96,1)+0,FB$68&gt;=INDEX('Static Data'!$E$3:$X$21,$BW96,2)+0,FB$69&gt;=INDEX('Static Data'!$E$3:$X$21,$BW96,3)+0,FB$70&gt;=INDEX('Static Data'!$E$3:$X$21,$BW96,4)+0,FB$71&gt;=INDEX('Static Data'!$E$3:$X$21,$BW96,5)+0,FB$72&gt;=INDEX('Static Data'!$E$3:$X$21,$BW96,6)+0,FB$73&gt;=INDEX('Static Data'!$E$3:$X$21,$BW96,7)+0,FB$74&gt;=INDEX('Static Data'!$E$3:$X$21,$BW96,8)+0,FB$75&gt;=INDEX('Static Data'!$E$3:$X$21,$BW96,9)+0,FB$76&gt;=INDEX('Static Data'!$E$3:$X$21,$BW96,10)+0,FB$77&gt;=INDEX('Static Data'!$E$3:$X$21,$BW96,11)+0,FB$78&gt;=INDEX('Static Data'!$E$3:$X$21,$BW96,12)+0,FB$79&gt;=INDEX('Static Data'!$E$3:$X$21,$BW96,13)+0,FB$80&gt;=INDEX('Static Data'!$E$3:$X$21,$BW96,14)+0,FB$81&gt;=INDEX('Static Data'!$E$3:$X$21,$BW96,15)+0,FB$82&gt;=INDEX('Static Data'!$E$3:$X$21,$BW96,16)+0,FB$83&gt;=INDEX('Static Data'!$E$3:$X$21,$BW96,17)+0,FB$84&gt;=INDEX('Static Data'!$E$3:$X$21,$BW96,18)+0,FB$85&gt;=INDEX('Static Data'!$E$3:$X$21,$BW96,19)+0,FB$86&gt;=INDEX('Static Data'!$E$3:$X$21,$BW96,20)+0)</f>
        <v>0</v>
      </c>
      <c r="FC96" t="b">
        <f ca="1">AND($BV96,FC$67&gt;=INDEX('Static Data'!$E$3:$X$21,$BW96,1)+0,FC$68&gt;=INDEX('Static Data'!$E$3:$X$21,$BW96,2)+0,FC$69&gt;=INDEX('Static Data'!$E$3:$X$21,$BW96,3)+0,FC$70&gt;=INDEX('Static Data'!$E$3:$X$21,$BW96,4)+0,FC$71&gt;=INDEX('Static Data'!$E$3:$X$21,$BW96,5)+0,FC$72&gt;=INDEX('Static Data'!$E$3:$X$21,$BW96,6)+0,FC$73&gt;=INDEX('Static Data'!$E$3:$X$21,$BW96,7)+0,FC$74&gt;=INDEX('Static Data'!$E$3:$X$21,$BW96,8)+0,FC$75&gt;=INDEX('Static Data'!$E$3:$X$21,$BW96,9)+0,FC$76&gt;=INDEX('Static Data'!$E$3:$X$21,$BW96,10)+0,FC$77&gt;=INDEX('Static Data'!$E$3:$X$21,$BW96,11)+0,FC$78&gt;=INDEX('Static Data'!$E$3:$X$21,$BW96,12)+0,FC$79&gt;=INDEX('Static Data'!$E$3:$X$21,$BW96,13)+0,FC$80&gt;=INDEX('Static Data'!$E$3:$X$21,$BW96,14)+0,FC$81&gt;=INDEX('Static Data'!$E$3:$X$21,$BW96,15)+0,FC$82&gt;=INDEX('Static Data'!$E$3:$X$21,$BW96,16)+0,FC$83&gt;=INDEX('Static Data'!$E$3:$X$21,$BW96,17)+0,FC$84&gt;=INDEX('Static Data'!$E$3:$X$21,$BW96,18)+0,FC$85&gt;=INDEX('Static Data'!$E$3:$X$21,$BW96,19)+0,FC$86&gt;=INDEX('Static Data'!$E$3:$X$21,$BW96,20)+0)</f>
        <v>0</v>
      </c>
      <c r="FD96" t="b">
        <f ca="1">AND($BV96,FD$67&gt;=INDEX('Static Data'!$E$3:$X$21,$BW96,1)+0,FD$68&gt;=INDEX('Static Data'!$E$3:$X$21,$BW96,2)+0,FD$69&gt;=INDEX('Static Data'!$E$3:$X$21,$BW96,3)+0,FD$70&gt;=INDEX('Static Data'!$E$3:$X$21,$BW96,4)+0,FD$71&gt;=INDEX('Static Data'!$E$3:$X$21,$BW96,5)+0,FD$72&gt;=INDEX('Static Data'!$E$3:$X$21,$BW96,6)+0,FD$73&gt;=INDEX('Static Data'!$E$3:$X$21,$BW96,7)+0,FD$74&gt;=INDEX('Static Data'!$E$3:$X$21,$BW96,8)+0,FD$75&gt;=INDEX('Static Data'!$E$3:$X$21,$BW96,9)+0,FD$76&gt;=INDEX('Static Data'!$E$3:$X$21,$BW96,10)+0,FD$77&gt;=INDEX('Static Data'!$E$3:$X$21,$BW96,11)+0,FD$78&gt;=INDEX('Static Data'!$E$3:$X$21,$BW96,12)+0,FD$79&gt;=INDEX('Static Data'!$E$3:$X$21,$BW96,13)+0,FD$80&gt;=INDEX('Static Data'!$E$3:$X$21,$BW96,14)+0,FD$81&gt;=INDEX('Static Data'!$E$3:$X$21,$BW96,15)+0,FD$82&gt;=INDEX('Static Data'!$E$3:$X$21,$BW96,16)+0,FD$83&gt;=INDEX('Static Data'!$E$3:$X$21,$BW96,17)+0,FD$84&gt;=INDEX('Static Data'!$E$3:$X$21,$BW96,18)+0,FD$85&gt;=INDEX('Static Data'!$E$3:$X$21,$BW96,19)+0,FD$86&gt;=INDEX('Static Data'!$E$3:$X$21,$BW96,20)+0)</f>
        <v>0</v>
      </c>
      <c r="FE96" t="b">
        <f ca="1">AND($BV96,FE$67&gt;=INDEX('Static Data'!$E$3:$X$21,$BW96,1)+0,FE$68&gt;=INDEX('Static Data'!$E$3:$X$21,$BW96,2)+0,FE$69&gt;=INDEX('Static Data'!$E$3:$X$21,$BW96,3)+0,FE$70&gt;=INDEX('Static Data'!$E$3:$X$21,$BW96,4)+0,FE$71&gt;=INDEX('Static Data'!$E$3:$X$21,$BW96,5)+0,FE$72&gt;=INDEX('Static Data'!$E$3:$X$21,$BW96,6)+0,FE$73&gt;=INDEX('Static Data'!$E$3:$X$21,$BW96,7)+0,FE$74&gt;=INDEX('Static Data'!$E$3:$X$21,$BW96,8)+0,FE$75&gt;=INDEX('Static Data'!$E$3:$X$21,$BW96,9)+0,FE$76&gt;=INDEX('Static Data'!$E$3:$X$21,$BW96,10)+0,FE$77&gt;=INDEX('Static Data'!$E$3:$X$21,$BW96,11)+0,FE$78&gt;=INDEX('Static Data'!$E$3:$X$21,$BW96,12)+0,FE$79&gt;=INDEX('Static Data'!$E$3:$X$21,$BW96,13)+0,FE$80&gt;=INDEX('Static Data'!$E$3:$X$21,$BW96,14)+0,FE$81&gt;=INDEX('Static Data'!$E$3:$X$21,$BW96,15)+0,FE$82&gt;=INDEX('Static Data'!$E$3:$X$21,$BW96,16)+0,FE$83&gt;=INDEX('Static Data'!$E$3:$X$21,$BW96,17)+0,FE$84&gt;=INDEX('Static Data'!$E$3:$X$21,$BW96,18)+0,FE$85&gt;=INDEX('Static Data'!$E$3:$X$21,$BW96,19)+0,FE$86&gt;=INDEX('Static Data'!$E$3:$X$21,$BW96,20)+0)</f>
        <v>0</v>
      </c>
      <c r="FF96" t="b">
        <f ca="1">AND($BV96,FF$67&gt;=INDEX('Static Data'!$E$3:$X$21,$BW96,1)+0,FF$68&gt;=INDEX('Static Data'!$E$3:$X$21,$BW96,2)+0,FF$69&gt;=INDEX('Static Data'!$E$3:$X$21,$BW96,3)+0,FF$70&gt;=INDEX('Static Data'!$E$3:$X$21,$BW96,4)+0,FF$71&gt;=INDEX('Static Data'!$E$3:$X$21,$BW96,5)+0,FF$72&gt;=INDEX('Static Data'!$E$3:$X$21,$BW96,6)+0,FF$73&gt;=INDEX('Static Data'!$E$3:$X$21,$BW96,7)+0,FF$74&gt;=INDEX('Static Data'!$E$3:$X$21,$BW96,8)+0,FF$75&gt;=INDEX('Static Data'!$E$3:$X$21,$BW96,9)+0,FF$76&gt;=INDEX('Static Data'!$E$3:$X$21,$BW96,10)+0,FF$77&gt;=INDEX('Static Data'!$E$3:$X$21,$BW96,11)+0,FF$78&gt;=INDEX('Static Data'!$E$3:$X$21,$BW96,12)+0,FF$79&gt;=INDEX('Static Data'!$E$3:$X$21,$BW96,13)+0,FF$80&gt;=INDEX('Static Data'!$E$3:$X$21,$BW96,14)+0,FF$81&gt;=INDEX('Static Data'!$E$3:$X$21,$BW96,15)+0,FF$82&gt;=INDEX('Static Data'!$E$3:$X$21,$BW96,16)+0,FF$83&gt;=INDEX('Static Data'!$E$3:$X$21,$BW96,17)+0,FF$84&gt;=INDEX('Static Data'!$E$3:$X$21,$BW96,18)+0,FF$85&gt;=INDEX('Static Data'!$E$3:$X$21,$BW96,19)+0,FF$86&gt;=INDEX('Static Data'!$E$3:$X$21,$BW96,20)+0)</f>
        <v>0</v>
      </c>
      <c r="FG96" t="b">
        <f ca="1">AND($BV96,FG$67&gt;=INDEX('Static Data'!$E$3:$X$21,$BW96,1)+0,FG$68&gt;=INDEX('Static Data'!$E$3:$X$21,$BW96,2)+0,FG$69&gt;=INDEX('Static Data'!$E$3:$X$21,$BW96,3)+0,FG$70&gt;=INDEX('Static Data'!$E$3:$X$21,$BW96,4)+0,FG$71&gt;=INDEX('Static Data'!$E$3:$X$21,$BW96,5)+0,FG$72&gt;=INDEX('Static Data'!$E$3:$X$21,$BW96,6)+0,FG$73&gt;=INDEX('Static Data'!$E$3:$X$21,$BW96,7)+0,FG$74&gt;=INDEX('Static Data'!$E$3:$X$21,$BW96,8)+0,FG$75&gt;=INDEX('Static Data'!$E$3:$X$21,$BW96,9)+0,FG$76&gt;=INDEX('Static Data'!$E$3:$X$21,$BW96,10)+0,FG$77&gt;=INDEX('Static Data'!$E$3:$X$21,$BW96,11)+0,FG$78&gt;=INDEX('Static Data'!$E$3:$X$21,$BW96,12)+0,FG$79&gt;=INDEX('Static Data'!$E$3:$X$21,$BW96,13)+0,FG$80&gt;=INDEX('Static Data'!$E$3:$X$21,$BW96,14)+0,FG$81&gt;=INDEX('Static Data'!$E$3:$X$21,$BW96,15)+0,FG$82&gt;=INDEX('Static Data'!$E$3:$X$21,$BW96,16)+0,FG$83&gt;=INDEX('Static Data'!$E$3:$X$21,$BW96,17)+0,FG$84&gt;=INDEX('Static Data'!$E$3:$X$21,$BW96,18)+0,FG$85&gt;=INDEX('Static Data'!$E$3:$X$21,$BW96,19)+0,FG$86&gt;=INDEX('Static Data'!$E$3:$X$21,$BW96,20)+0)</f>
        <v>0</v>
      </c>
      <c r="FH96" t="b">
        <f ca="1">AND($BV96,FH$67&gt;=INDEX('Static Data'!$E$3:$X$21,$BW96,1)+0,FH$68&gt;=INDEX('Static Data'!$E$3:$X$21,$BW96,2)+0,FH$69&gt;=INDEX('Static Data'!$E$3:$X$21,$BW96,3)+0,FH$70&gt;=INDEX('Static Data'!$E$3:$X$21,$BW96,4)+0,FH$71&gt;=INDEX('Static Data'!$E$3:$X$21,$BW96,5)+0,FH$72&gt;=INDEX('Static Data'!$E$3:$X$21,$BW96,6)+0,FH$73&gt;=INDEX('Static Data'!$E$3:$X$21,$BW96,7)+0,FH$74&gt;=INDEX('Static Data'!$E$3:$X$21,$BW96,8)+0,FH$75&gt;=INDEX('Static Data'!$E$3:$X$21,$BW96,9)+0,FH$76&gt;=INDEX('Static Data'!$E$3:$X$21,$BW96,10)+0,FH$77&gt;=INDEX('Static Data'!$E$3:$X$21,$BW96,11)+0,FH$78&gt;=INDEX('Static Data'!$E$3:$X$21,$BW96,12)+0,FH$79&gt;=INDEX('Static Data'!$E$3:$X$21,$BW96,13)+0,FH$80&gt;=INDEX('Static Data'!$E$3:$X$21,$BW96,14)+0,FH$81&gt;=INDEX('Static Data'!$E$3:$X$21,$BW96,15)+0,FH$82&gt;=INDEX('Static Data'!$E$3:$X$21,$BW96,16)+0,FH$83&gt;=INDEX('Static Data'!$E$3:$X$21,$BW96,17)+0,FH$84&gt;=INDEX('Static Data'!$E$3:$X$21,$BW96,18)+0,FH$85&gt;=INDEX('Static Data'!$E$3:$X$21,$BW96,19)+0,FH$86&gt;=INDEX('Static Data'!$E$3:$X$21,$BW96,20)+0)</f>
        <v>0</v>
      </c>
      <c r="FI96" t="b">
        <f ca="1">AND($BV96,FI$67&gt;=INDEX('Static Data'!$E$3:$X$21,$BW96,1)+0,FI$68&gt;=INDEX('Static Data'!$E$3:$X$21,$BW96,2)+0,FI$69&gt;=INDEX('Static Data'!$E$3:$X$21,$BW96,3)+0,FI$70&gt;=INDEX('Static Data'!$E$3:$X$21,$BW96,4)+0,FI$71&gt;=INDEX('Static Data'!$E$3:$X$21,$BW96,5)+0,FI$72&gt;=INDEX('Static Data'!$E$3:$X$21,$BW96,6)+0,FI$73&gt;=INDEX('Static Data'!$E$3:$X$21,$BW96,7)+0,FI$74&gt;=INDEX('Static Data'!$E$3:$X$21,$BW96,8)+0,FI$75&gt;=INDEX('Static Data'!$E$3:$X$21,$BW96,9)+0,FI$76&gt;=INDEX('Static Data'!$E$3:$X$21,$BW96,10)+0,FI$77&gt;=INDEX('Static Data'!$E$3:$X$21,$BW96,11)+0,FI$78&gt;=INDEX('Static Data'!$E$3:$X$21,$BW96,12)+0,FI$79&gt;=INDEX('Static Data'!$E$3:$X$21,$BW96,13)+0,FI$80&gt;=INDEX('Static Data'!$E$3:$X$21,$BW96,14)+0,FI$81&gt;=INDEX('Static Data'!$E$3:$X$21,$BW96,15)+0,FI$82&gt;=INDEX('Static Data'!$E$3:$X$21,$BW96,16)+0,FI$83&gt;=INDEX('Static Data'!$E$3:$X$21,$BW96,17)+0,FI$84&gt;=INDEX('Static Data'!$E$3:$X$21,$BW96,18)+0,FI$85&gt;=INDEX('Static Data'!$E$3:$X$21,$BW96,19)+0,FI$86&gt;=INDEX('Static Data'!$E$3:$X$21,$BW96,20)+0)</f>
        <v>0</v>
      </c>
      <c r="FJ96" t="b">
        <f ca="1">AND($BV96,FJ$67&gt;=INDEX('Static Data'!$E$3:$X$21,$BW96,1)+0,FJ$68&gt;=INDEX('Static Data'!$E$3:$X$21,$BW96,2)+0,FJ$69&gt;=INDEX('Static Data'!$E$3:$X$21,$BW96,3)+0,FJ$70&gt;=INDEX('Static Data'!$E$3:$X$21,$BW96,4)+0,FJ$71&gt;=INDEX('Static Data'!$E$3:$X$21,$BW96,5)+0,FJ$72&gt;=INDEX('Static Data'!$E$3:$X$21,$BW96,6)+0,FJ$73&gt;=INDEX('Static Data'!$E$3:$X$21,$BW96,7)+0,FJ$74&gt;=INDEX('Static Data'!$E$3:$X$21,$BW96,8)+0,FJ$75&gt;=INDEX('Static Data'!$E$3:$X$21,$BW96,9)+0,FJ$76&gt;=INDEX('Static Data'!$E$3:$X$21,$BW96,10)+0,FJ$77&gt;=INDEX('Static Data'!$E$3:$X$21,$BW96,11)+0,FJ$78&gt;=INDEX('Static Data'!$E$3:$X$21,$BW96,12)+0,FJ$79&gt;=INDEX('Static Data'!$E$3:$X$21,$BW96,13)+0,FJ$80&gt;=INDEX('Static Data'!$E$3:$X$21,$BW96,14)+0,FJ$81&gt;=INDEX('Static Data'!$E$3:$X$21,$BW96,15)+0,FJ$82&gt;=INDEX('Static Data'!$E$3:$X$21,$BW96,16)+0,FJ$83&gt;=INDEX('Static Data'!$E$3:$X$21,$BW96,17)+0,FJ$84&gt;=INDEX('Static Data'!$E$3:$X$21,$BW96,18)+0,FJ$85&gt;=INDEX('Static Data'!$E$3:$X$21,$BW96,19)+0,FJ$86&gt;=INDEX('Static Data'!$E$3:$X$21,$BW96,20)+0)</f>
        <v>0</v>
      </c>
      <c r="FK96" t="b">
        <f ca="1">AND($BV96,FK$67&gt;=INDEX('Static Data'!$E$3:$X$21,$BW96,1)+0,FK$68&gt;=INDEX('Static Data'!$E$3:$X$21,$BW96,2)+0,FK$69&gt;=INDEX('Static Data'!$E$3:$X$21,$BW96,3)+0,FK$70&gt;=INDEX('Static Data'!$E$3:$X$21,$BW96,4)+0,FK$71&gt;=INDEX('Static Data'!$E$3:$X$21,$BW96,5)+0,FK$72&gt;=INDEX('Static Data'!$E$3:$X$21,$BW96,6)+0,FK$73&gt;=INDEX('Static Data'!$E$3:$X$21,$BW96,7)+0,FK$74&gt;=INDEX('Static Data'!$E$3:$X$21,$BW96,8)+0,FK$75&gt;=INDEX('Static Data'!$E$3:$X$21,$BW96,9)+0,FK$76&gt;=INDEX('Static Data'!$E$3:$X$21,$BW96,10)+0,FK$77&gt;=INDEX('Static Data'!$E$3:$X$21,$BW96,11)+0,FK$78&gt;=INDEX('Static Data'!$E$3:$X$21,$BW96,12)+0,FK$79&gt;=INDEX('Static Data'!$E$3:$X$21,$BW96,13)+0,FK$80&gt;=INDEX('Static Data'!$E$3:$X$21,$BW96,14)+0,FK$81&gt;=INDEX('Static Data'!$E$3:$X$21,$BW96,15)+0,FK$82&gt;=INDEX('Static Data'!$E$3:$X$21,$BW96,16)+0,FK$83&gt;=INDEX('Static Data'!$E$3:$X$21,$BW96,17)+0,FK$84&gt;=INDEX('Static Data'!$E$3:$X$21,$BW96,18)+0,FK$85&gt;=INDEX('Static Data'!$E$3:$X$21,$BW96,19)+0,FK$86&gt;=INDEX('Static Data'!$E$3:$X$21,$BW96,20)+0)</f>
        <v>0</v>
      </c>
      <c r="FL96" t="b">
        <f ca="1">AND($BV96,FL$67&gt;=INDEX('Static Data'!$E$3:$X$21,$BW96,1)+0,FL$68&gt;=INDEX('Static Data'!$E$3:$X$21,$BW96,2)+0,FL$69&gt;=INDEX('Static Data'!$E$3:$X$21,$BW96,3)+0,FL$70&gt;=INDEX('Static Data'!$E$3:$X$21,$BW96,4)+0,FL$71&gt;=INDEX('Static Data'!$E$3:$X$21,$BW96,5)+0,FL$72&gt;=INDEX('Static Data'!$E$3:$X$21,$BW96,6)+0,FL$73&gt;=INDEX('Static Data'!$E$3:$X$21,$BW96,7)+0,FL$74&gt;=INDEX('Static Data'!$E$3:$X$21,$BW96,8)+0,FL$75&gt;=INDEX('Static Data'!$E$3:$X$21,$BW96,9)+0,FL$76&gt;=INDEX('Static Data'!$E$3:$X$21,$BW96,10)+0,FL$77&gt;=INDEX('Static Data'!$E$3:$X$21,$BW96,11)+0,FL$78&gt;=INDEX('Static Data'!$E$3:$X$21,$BW96,12)+0,FL$79&gt;=INDEX('Static Data'!$E$3:$X$21,$BW96,13)+0,FL$80&gt;=INDEX('Static Data'!$E$3:$X$21,$BW96,14)+0,FL$81&gt;=INDEX('Static Data'!$E$3:$X$21,$BW96,15)+0,FL$82&gt;=INDEX('Static Data'!$E$3:$X$21,$BW96,16)+0,FL$83&gt;=INDEX('Static Data'!$E$3:$X$21,$BW96,17)+0,FL$84&gt;=INDEX('Static Data'!$E$3:$X$21,$BW96,18)+0,FL$85&gt;=INDEX('Static Data'!$E$3:$X$21,$BW96,19)+0,FL$86&gt;=INDEX('Static Data'!$E$3:$X$21,$BW96,20)+0)</f>
        <v>0</v>
      </c>
      <c r="FM96" t="b">
        <f ca="1">AND($BV96,FM$67&gt;=INDEX('Static Data'!$E$3:$X$21,$BW96,1)+0,FM$68&gt;=INDEX('Static Data'!$E$3:$X$21,$BW96,2)+0,FM$69&gt;=INDEX('Static Data'!$E$3:$X$21,$BW96,3)+0,FM$70&gt;=INDEX('Static Data'!$E$3:$X$21,$BW96,4)+0,FM$71&gt;=INDEX('Static Data'!$E$3:$X$21,$BW96,5)+0,FM$72&gt;=INDEX('Static Data'!$E$3:$X$21,$BW96,6)+0,FM$73&gt;=INDEX('Static Data'!$E$3:$X$21,$BW96,7)+0,FM$74&gt;=INDEX('Static Data'!$E$3:$X$21,$BW96,8)+0,FM$75&gt;=INDEX('Static Data'!$E$3:$X$21,$BW96,9)+0,FM$76&gt;=INDEX('Static Data'!$E$3:$X$21,$BW96,10)+0,FM$77&gt;=INDEX('Static Data'!$E$3:$X$21,$BW96,11)+0,FM$78&gt;=INDEX('Static Data'!$E$3:$X$21,$BW96,12)+0,FM$79&gt;=INDEX('Static Data'!$E$3:$X$21,$BW96,13)+0,FM$80&gt;=INDEX('Static Data'!$E$3:$X$21,$BW96,14)+0,FM$81&gt;=INDEX('Static Data'!$E$3:$X$21,$BW96,15)+0,FM$82&gt;=INDEX('Static Data'!$E$3:$X$21,$BW96,16)+0,FM$83&gt;=INDEX('Static Data'!$E$3:$X$21,$BW96,17)+0,FM$84&gt;=INDEX('Static Data'!$E$3:$X$21,$BW96,18)+0,FM$85&gt;=INDEX('Static Data'!$E$3:$X$21,$BW96,19)+0,FM$86&gt;=INDEX('Static Data'!$E$3:$X$21,$BW96,20)+0)</f>
        <v>0</v>
      </c>
      <c r="FN96" t="b">
        <f ca="1">AND($BV96,FN$67&gt;=INDEX('Static Data'!$E$3:$X$21,$BW96,1)+0,FN$68&gt;=INDEX('Static Data'!$E$3:$X$21,$BW96,2)+0,FN$69&gt;=INDEX('Static Data'!$E$3:$X$21,$BW96,3)+0,FN$70&gt;=INDEX('Static Data'!$E$3:$X$21,$BW96,4)+0,FN$71&gt;=INDEX('Static Data'!$E$3:$X$21,$BW96,5)+0,FN$72&gt;=INDEX('Static Data'!$E$3:$X$21,$BW96,6)+0,FN$73&gt;=INDEX('Static Data'!$E$3:$X$21,$BW96,7)+0,FN$74&gt;=INDEX('Static Data'!$E$3:$X$21,$BW96,8)+0,FN$75&gt;=INDEX('Static Data'!$E$3:$X$21,$BW96,9)+0,FN$76&gt;=INDEX('Static Data'!$E$3:$X$21,$BW96,10)+0,FN$77&gt;=INDEX('Static Data'!$E$3:$X$21,$BW96,11)+0,FN$78&gt;=INDEX('Static Data'!$E$3:$X$21,$BW96,12)+0,FN$79&gt;=INDEX('Static Data'!$E$3:$X$21,$BW96,13)+0,FN$80&gt;=INDEX('Static Data'!$E$3:$X$21,$BW96,14)+0,FN$81&gt;=INDEX('Static Data'!$E$3:$X$21,$BW96,15)+0,FN$82&gt;=INDEX('Static Data'!$E$3:$X$21,$BW96,16)+0,FN$83&gt;=INDEX('Static Data'!$E$3:$X$21,$BW96,17)+0,FN$84&gt;=INDEX('Static Data'!$E$3:$X$21,$BW96,18)+0,FN$85&gt;=INDEX('Static Data'!$E$3:$X$21,$BW96,19)+0,FN$86&gt;=INDEX('Static Data'!$E$3:$X$21,$BW96,20)+0)</f>
        <v>0</v>
      </c>
      <c r="FO96" t="b">
        <f ca="1">AND($BV96,FO$67&gt;=INDEX('Static Data'!$E$3:$X$21,$BW96,1)+0,FO$68&gt;=INDEX('Static Data'!$E$3:$X$21,$BW96,2)+0,FO$69&gt;=INDEX('Static Data'!$E$3:$X$21,$BW96,3)+0,FO$70&gt;=INDEX('Static Data'!$E$3:$X$21,$BW96,4)+0,FO$71&gt;=INDEX('Static Data'!$E$3:$X$21,$BW96,5)+0,FO$72&gt;=INDEX('Static Data'!$E$3:$X$21,$BW96,6)+0,FO$73&gt;=INDEX('Static Data'!$E$3:$X$21,$BW96,7)+0,FO$74&gt;=INDEX('Static Data'!$E$3:$X$21,$BW96,8)+0,FO$75&gt;=INDEX('Static Data'!$E$3:$X$21,$BW96,9)+0,FO$76&gt;=INDEX('Static Data'!$E$3:$X$21,$BW96,10)+0,FO$77&gt;=INDEX('Static Data'!$E$3:$X$21,$BW96,11)+0,FO$78&gt;=INDEX('Static Data'!$E$3:$X$21,$BW96,12)+0,FO$79&gt;=INDEX('Static Data'!$E$3:$X$21,$BW96,13)+0,FO$80&gt;=INDEX('Static Data'!$E$3:$X$21,$BW96,14)+0,FO$81&gt;=INDEX('Static Data'!$E$3:$X$21,$BW96,15)+0,FO$82&gt;=INDEX('Static Data'!$E$3:$X$21,$BW96,16)+0,FO$83&gt;=INDEX('Static Data'!$E$3:$X$21,$BW96,17)+0,FO$84&gt;=INDEX('Static Data'!$E$3:$X$21,$BW96,18)+0,FO$85&gt;=INDEX('Static Data'!$E$3:$X$21,$BW96,19)+0,FO$86&gt;=INDEX('Static Data'!$E$3:$X$21,$BW96,20)+0)</f>
        <v>0</v>
      </c>
      <c r="FP96" t="b">
        <f ca="1">AND($BV96,FP$67&gt;=INDEX('Static Data'!$E$3:$X$21,$BW96,1)+0,FP$68&gt;=INDEX('Static Data'!$E$3:$X$21,$BW96,2)+0,FP$69&gt;=INDEX('Static Data'!$E$3:$X$21,$BW96,3)+0,FP$70&gt;=INDEX('Static Data'!$E$3:$X$21,$BW96,4)+0,FP$71&gt;=INDEX('Static Data'!$E$3:$X$21,$BW96,5)+0,FP$72&gt;=INDEX('Static Data'!$E$3:$X$21,$BW96,6)+0,FP$73&gt;=INDEX('Static Data'!$E$3:$X$21,$BW96,7)+0,FP$74&gt;=INDEX('Static Data'!$E$3:$X$21,$BW96,8)+0,FP$75&gt;=INDEX('Static Data'!$E$3:$X$21,$BW96,9)+0,FP$76&gt;=INDEX('Static Data'!$E$3:$X$21,$BW96,10)+0,FP$77&gt;=INDEX('Static Data'!$E$3:$X$21,$BW96,11)+0,FP$78&gt;=INDEX('Static Data'!$E$3:$X$21,$BW96,12)+0,FP$79&gt;=INDEX('Static Data'!$E$3:$X$21,$BW96,13)+0,FP$80&gt;=INDEX('Static Data'!$E$3:$X$21,$BW96,14)+0,FP$81&gt;=INDEX('Static Data'!$E$3:$X$21,$BW96,15)+0,FP$82&gt;=INDEX('Static Data'!$E$3:$X$21,$BW96,16)+0,FP$83&gt;=INDEX('Static Data'!$E$3:$X$21,$BW96,17)+0,FP$84&gt;=INDEX('Static Data'!$E$3:$X$21,$BW96,18)+0,FP$85&gt;=INDEX('Static Data'!$E$3:$X$21,$BW96,19)+0,FP$86&gt;=INDEX('Static Data'!$E$3:$X$21,$BW96,20)+0)</f>
        <v>0</v>
      </c>
      <c r="FQ96" t="b">
        <f ca="1">AND($BV96,FQ$67&gt;=INDEX('Static Data'!$E$3:$X$21,$BW96,1)+0,FQ$68&gt;=INDEX('Static Data'!$E$3:$X$21,$BW96,2)+0,FQ$69&gt;=INDEX('Static Data'!$E$3:$X$21,$BW96,3)+0,FQ$70&gt;=INDEX('Static Data'!$E$3:$X$21,$BW96,4)+0,FQ$71&gt;=INDEX('Static Data'!$E$3:$X$21,$BW96,5)+0,FQ$72&gt;=INDEX('Static Data'!$E$3:$X$21,$BW96,6)+0,FQ$73&gt;=INDEX('Static Data'!$E$3:$X$21,$BW96,7)+0,FQ$74&gt;=INDEX('Static Data'!$E$3:$X$21,$BW96,8)+0,FQ$75&gt;=INDEX('Static Data'!$E$3:$X$21,$BW96,9)+0,FQ$76&gt;=INDEX('Static Data'!$E$3:$X$21,$BW96,10)+0,FQ$77&gt;=INDEX('Static Data'!$E$3:$X$21,$BW96,11)+0,FQ$78&gt;=INDEX('Static Data'!$E$3:$X$21,$BW96,12)+0,FQ$79&gt;=INDEX('Static Data'!$E$3:$X$21,$BW96,13)+0,FQ$80&gt;=INDEX('Static Data'!$E$3:$X$21,$BW96,14)+0,FQ$81&gt;=INDEX('Static Data'!$E$3:$X$21,$BW96,15)+0,FQ$82&gt;=INDEX('Static Data'!$E$3:$X$21,$BW96,16)+0,FQ$83&gt;=INDEX('Static Data'!$E$3:$X$21,$BW96,17)+0,FQ$84&gt;=INDEX('Static Data'!$E$3:$X$21,$BW96,18)+0,FQ$85&gt;=INDEX('Static Data'!$E$3:$X$21,$BW96,19)+0,FQ$86&gt;=INDEX('Static Data'!$E$3:$X$21,$BW96,20)+0)</f>
        <v>0</v>
      </c>
      <c r="FR96" t="b">
        <f ca="1">AND($BV96,FR$67&gt;=INDEX('Static Data'!$E$3:$X$21,$BW96,1)+0,FR$68&gt;=INDEX('Static Data'!$E$3:$X$21,$BW96,2)+0,FR$69&gt;=INDEX('Static Data'!$E$3:$X$21,$BW96,3)+0,FR$70&gt;=INDEX('Static Data'!$E$3:$X$21,$BW96,4)+0,FR$71&gt;=INDEX('Static Data'!$E$3:$X$21,$BW96,5)+0,FR$72&gt;=INDEX('Static Data'!$E$3:$X$21,$BW96,6)+0,FR$73&gt;=INDEX('Static Data'!$E$3:$X$21,$BW96,7)+0,FR$74&gt;=INDEX('Static Data'!$E$3:$X$21,$BW96,8)+0,FR$75&gt;=INDEX('Static Data'!$E$3:$X$21,$BW96,9)+0,FR$76&gt;=INDEX('Static Data'!$E$3:$X$21,$BW96,10)+0,FR$77&gt;=INDEX('Static Data'!$E$3:$X$21,$BW96,11)+0,FR$78&gt;=INDEX('Static Data'!$E$3:$X$21,$BW96,12)+0,FR$79&gt;=INDEX('Static Data'!$E$3:$X$21,$BW96,13)+0,FR$80&gt;=INDEX('Static Data'!$E$3:$X$21,$BW96,14)+0,FR$81&gt;=INDEX('Static Data'!$E$3:$X$21,$BW96,15)+0,FR$82&gt;=INDEX('Static Data'!$E$3:$X$21,$BW96,16)+0,FR$83&gt;=INDEX('Static Data'!$E$3:$X$21,$BW96,17)+0,FR$84&gt;=INDEX('Static Data'!$E$3:$X$21,$BW96,18)+0,FR$85&gt;=INDEX('Static Data'!$E$3:$X$21,$BW96,19)+0,FR$86&gt;=INDEX('Static Data'!$E$3:$X$21,$BW96,20)+0)</f>
        <v>0</v>
      </c>
      <c r="FS96" t="b">
        <f ca="1">AND($BV96,FS$67&gt;=INDEX('Static Data'!$E$3:$X$21,$BW96,1)+0,FS$68&gt;=INDEX('Static Data'!$E$3:$X$21,$BW96,2)+0,FS$69&gt;=INDEX('Static Data'!$E$3:$X$21,$BW96,3)+0,FS$70&gt;=INDEX('Static Data'!$E$3:$X$21,$BW96,4)+0,FS$71&gt;=INDEX('Static Data'!$E$3:$X$21,$BW96,5)+0,FS$72&gt;=INDEX('Static Data'!$E$3:$X$21,$BW96,6)+0,FS$73&gt;=INDEX('Static Data'!$E$3:$X$21,$BW96,7)+0,FS$74&gt;=INDEX('Static Data'!$E$3:$X$21,$BW96,8)+0,FS$75&gt;=INDEX('Static Data'!$E$3:$X$21,$BW96,9)+0,FS$76&gt;=INDEX('Static Data'!$E$3:$X$21,$BW96,10)+0,FS$77&gt;=INDEX('Static Data'!$E$3:$X$21,$BW96,11)+0,FS$78&gt;=INDEX('Static Data'!$E$3:$X$21,$BW96,12)+0,FS$79&gt;=INDEX('Static Data'!$E$3:$X$21,$BW96,13)+0,FS$80&gt;=INDEX('Static Data'!$E$3:$X$21,$BW96,14)+0,FS$81&gt;=INDEX('Static Data'!$E$3:$X$21,$BW96,15)+0,FS$82&gt;=INDEX('Static Data'!$E$3:$X$21,$BW96,16)+0,FS$83&gt;=INDEX('Static Data'!$E$3:$X$21,$BW96,17)+0,FS$84&gt;=INDEX('Static Data'!$E$3:$X$21,$BW96,18)+0,FS$85&gt;=INDEX('Static Data'!$E$3:$X$21,$BW96,19)+0,FS$86&gt;=INDEX('Static Data'!$E$3:$X$21,$BW96,20)+0)</f>
        <v>0</v>
      </c>
      <c r="FT96" t="b">
        <f ca="1">AND($BV96,FT$67&gt;=INDEX('Static Data'!$E$3:$X$21,$BW96,1)+0,FT$68&gt;=INDEX('Static Data'!$E$3:$X$21,$BW96,2)+0,FT$69&gt;=INDEX('Static Data'!$E$3:$X$21,$BW96,3)+0,FT$70&gt;=INDEX('Static Data'!$E$3:$X$21,$BW96,4)+0,FT$71&gt;=INDEX('Static Data'!$E$3:$X$21,$BW96,5)+0,FT$72&gt;=INDEX('Static Data'!$E$3:$X$21,$BW96,6)+0,FT$73&gt;=INDEX('Static Data'!$E$3:$X$21,$BW96,7)+0,FT$74&gt;=INDEX('Static Data'!$E$3:$X$21,$BW96,8)+0,FT$75&gt;=INDEX('Static Data'!$E$3:$X$21,$BW96,9)+0,FT$76&gt;=INDEX('Static Data'!$E$3:$X$21,$BW96,10)+0,FT$77&gt;=INDEX('Static Data'!$E$3:$X$21,$BW96,11)+0,FT$78&gt;=INDEX('Static Data'!$E$3:$X$21,$BW96,12)+0,FT$79&gt;=INDEX('Static Data'!$E$3:$X$21,$BW96,13)+0,FT$80&gt;=INDEX('Static Data'!$E$3:$X$21,$BW96,14)+0,FT$81&gt;=INDEX('Static Data'!$E$3:$X$21,$BW96,15)+0,FT$82&gt;=INDEX('Static Data'!$E$3:$X$21,$BW96,16)+0,FT$83&gt;=INDEX('Static Data'!$E$3:$X$21,$BW96,17)+0,FT$84&gt;=INDEX('Static Data'!$E$3:$X$21,$BW96,18)+0,FT$85&gt;=INDEX('Static Data'!$E$3:$X$21,$BW96,19)+0,FT$86&gt;=INDEX('Static Data'!$E$3:$X$21,$BW96,20)+0)</f>
        <v>0</v>
      </c>
      <c r="FU96" t="b">
        <f ca="1">AND($BV96,FU$67&gt;=INDEX('Static Data'!$E$3:$X$21,$BW96,1)+0,FU$68&gt;=INDEX('Static Data'!$E$3:$X$21,$BW96,2)+0,FU$69&gt;=INDEX('Static Data'!$E$3:$X$21,$BW96,3)+0,FU$70&gt;=INDEX('Static Data'!$E$3:$X$21,$BW96,4)+0,FU$71&gt;=INDEX('Static Data'!$E$3:$X$21,$BW96,5)+0,FU$72&gt;=INDEX('Static Data'!$E$3:$X$21,$BW96,6)+0,FU$73&gt;=INDEX('Static Data'!$E$3:$X$21,$BW96,7)+0,FU$74&gt;=INDEX('Static Data'!$E$3:$X$21,$BW96,8)+0,FU$75&gt;=INDEX('Static Data'!$E$3:$X$21,$BW96,9)+0,FU$76&gt;=INDEX('Static Data'!$E$3:$X$21,$BW96,10)+0,FU$77&gt;=INDEX('Static Data'!$E$3:$X$21,$BW96,11)+0,FU$78&gt;=INDEX('Static Data'!$E$3:$X$21,$BW96,12)+0,FU$79&gt;=INDEX('Static Data'!$E$3:$X$21,$BW96,13)+0,FU$80&gt;=INDEX('Static Data'!$E$3:$X$21,$BW96,14)+0,FU$81&gt;=INDEX('Static Data'!$E$3:$X$21,$BW96,15)+0,FU$82&gt;=INDEX('Static Data'!$E$3:$X$21,$BW96,16)+0,FU$83&gt;=INDEX('Static Data'!$E$3:$X$21,$BW96,17)+0,FU$84&gt;=INDEX('Static Data'!$E$3:$X$21,$BW96,18)+0,FU$85&gt;=INDEX('Static Data'!$E$3:$X$21,$BW96,19)+0,FU$86&gt;=INDEX('Static Data'!$E$3:$X$21,$BW96,20)+0)</f>
        <v>0</v>
      </c>
      <c r="FV96" t="b">
        <f ca="1">AND($BV96,FV$67&gt;=INDEX('Static Data'!$E$3:$X$21,$BW96,1)+0,FV$68&gt;=INDEX('Static Data'!$E$3:$X$21,$BW96,2)+0,FV$69&gt;=INDEX('Static Data'!$E$3:$X$21,$BW96,3)+0,FV$70&gt;=INDEX('Static Data'!$E$3:$X$21,$BW96,4)+0,FV$71&gt;=INDEX('Static Data'!$E$3:$X$21,$BW96,5)+0,FV$72&gt;=INDEX('Static Data'!$E$3:$X$21,$BW96,6)+0,FV$73&gt;=INDEX('Static Data'!$E$3:$X$21,$BW96,7)+0,FV$74&gt;=INDEX('Static Data'!$E$3:$X$21,$BW96,8)+0,FV$75&gt;=INDEX('Static Data'!$E$3:$X$21,$BW96,9)+0,FV$76&gt;=INDEX('Static Data'!$E$3:$X$21,$BW96,10)+0,FV$77&gt;=INDEX('Static Data'!$E$3:$X$21,$BW96,11)+0,FV$78&gt;=INDEX('Static Data'!$E$3:$X$21,$BW96,12)+0,FV$79&gt;=INDEX('Static Data'!$E$3:$X$21,$BW96,13)+0,FV$80&gt;=INDEX('Static Data'!$E$3:$X$21,$BW96,14)+0,FV$81&gt;=INDEX('Static Data'!$E$3:$X$21,$BW96,15)+0,FV$82&gt;=INDEX('Static Data'!$E$3:$X$21,$BW96,16)+0,FV$83&gt;=INDEX('Static Data'!$E$3:$X$21,$BW96,17)+0,FV$84&gt;=INDEX('Static Data'!$E$3:$X$21,$BW96,18)+0,FV$85&gt;=INDEX('Static Data'!$E$3:$X$21,$BW96,19)+0,FV$86&gt;=INDEX('Static Data'!$E$3:$X$21,$BW96,20)+0)</f>
        <v>0</v>
      </c>
      <c r="FW96" t="b">
        <f ca="1">AND($BV96,FW$67&gt;=INDEX('Static Data'!$E$3:$X$21,$BW96,1)+0,FW$68&gt;=INDEX('Static Data'!$E$3:$X$21,$BW96,2)+0,FW$69&gt;=INDEX('Static Data'!$E$3:$X$21,$BW96,3)+0,FW$70&gt;=INDEX('Static Data'!$E$3:$X$21,$BW96,4)+0,FW$71&gt;=INDEX('Static Data'!$E$3:$X$21,$BW96,5)+0,FW$72&gt;=INDEX('Static Data'!$E$3:$X$21,$BW96,6)+0,FW$73&gt;=INDEX('Static Data'!$E$3:$X$21,$BW96,7)+0,FW$74&gt;=INDEX('Static Data'!$E$3:$X$21,$BW96,8)+0,FW$75&gt;=INDEX('Static Data'!$E$3:$X$21,$BW96,9)+0,FW$76&gt;=INDEX('Static Data'!$E$3:$X$21,$BW96,10)+0,FW$77&gt;=INDEX('Static Data'!$E$3:$X$21,$BW96,11)+0,FW$78&gt;=INDEX('Static Data'!$E$3:$X$21,$BW96,12)+0,FW$79&gt;=INDEX('Static Data'!$E$3:$X$21,$BW96,13)+0,FW$80&gt;=INDEX('Static Data'!$E$3:$X$21,$BW96,14)+0,FW$81&gt;=INDEX('Static Data'!$E$3:$X$21,$BW96,15)+0,FW$82&gt;=INDEX('Static Data'!$E$3:$X$21,$BW96,16)+0,FW$83&gt;=INDEX('Static Data'!$E$3:$X$21,$BW96,17)+0,FW$84&gt;=INDEX('Static Data'!$E$3:$X$21,$BW96,18)+0,FW$85&gt;=INDEX('Static Data'!$E$3:$X$21,$BW96,19)+0,FW$86&gt;=INDEX('Static Data'!$E$3:$X$21,$BW96,20)+0)</f>
        <v>0</v>
      </c>
      <c r="FX96" t="b">
        <f ca="1">AND($BV96,FX$67&gt;=INDEX('Static Data'!$E$3:$X$21,$BW96,1)+0,FX$68&gt;=INDEX('Static Data'!$E$3:$X$21,$BW96,2)+0,FX$69&gt;=INDEX('Static Data'!$E$3:$X$21,$BW96,3)+0,FX$70&gt;=INDEX('Static Data'!$E$3:$X$21,$BW96,4)+0,FX$71&gt;=INDEX('Static Data'!$E$3:$X$21,$BW96,5)+0,FX$72&gt;=INDEX('Static Data'!$E$3:$X$21,$BW96,6)+0,FX$73&gt;=INDEX('Static Data'!$E$3:$X$21,$BW96,7)+0,FX$74&gt;=INDEX('Static Data'!$E$3:$X$21,$BW96,8)+0,FX$75&gt;=INDEX('Static Data'!$E$3:$X$21,$BW96,9)+0,FX$76&gt;=INDEX('Static Data'!$E$3:$X$21,$BW96,10)+0,FX$77&gt;=INDEX('Static Data'!$E$3:$X$21,$BW96,11)+0,FX$78&gt;=INDEX('Static Data'!$E$3:$X$21,$BW96,12)+0,FX$79&gt;=INDEX('Static Data'!$E$3:$X$21,$BW96,13)+0,FX$80&gt;=INDEX('Static Data'!$E$3:$X$21,$BW96,14)+0,FX$81&gt;=INDEX('Static Data'!$E$3:$X$21,$BW96,15)+0,FX$82&gt;=INDEX('Static Data'!$E$3:$X$21,$BW96,16)+0,FX$83&gt;=INDEX('Static Data'!$E$3:$X$21,$BW96,17)+0,FX$84&gt;=INDEX('Static Data'!$E$3:$X$21,$BW96,18)+0,FX$85&gt;=INDEX('Static Data'!$E$3:$X$21,$BW96,19)+0,FX$86&gt;=INDEX('Static Data'!$E$3:$X$21,$BW96,20)+0)</f>
        <v>0</v>
      </c>
      <c r="FY96" t="b">
        <f ca="1">AND($BV96,FY$67&gt;=INDEX('Static Data'!$E$3:$X$21,$BW96,1)+0,FY$68&gt;=INDEX('Static Data'!$E$3:$X$21,$BW96,2)+0,FY$69&gt;=INDEX('Static Data'!$E$3:$X$21,$BW96,3)+0,FY$70&gt;=INDEX('Static Data'!$E$3:$X$21,$BW96,4)+0,FY$71&gt;=INDEX('Static Data'!$E$3:$X$21,$BW96,5)+0,FY$72&gt;=INDEX('Static Data'!$E$3:$X$21,$BW96,6)+0,FY$73&gt;=INDEX('Static Data'!$E$3:$X$21,$BW96,7)+0,FY$74&gt;=INDEX('Static Data'!$E$3:$X$21,$BW96,8)+0,FY$75&gt;=INDEX('Static Data'!$E$3:$X$21,$BW96,9)+0,FY$76&gt;=INDEX('Static Data'!$E$3:$X$21,$BW96,10)+0,FY$77&gt;=INDEX('Static Data'!$E$3:$X$21,$BW96,11)+0,FY$78&gt;=INDEX('Static Data'!$E$3:$X$21,$BW96,12)+0,FY$79&gt;=INDEX('Static Data'!$E$3:$X$21,$BW96,13)+0,FY$80&gt;=INDEX('Static Data'!$E$3:$X$21,$BW96,14)+0,FY$81&gt;=INDEX('Static Data'!$E$3:$X$21,$BW96,15)+0,FY$82&gt;=INDEX('Static Data'!$E$3:$X$21,$BW96,16)+0,FY$83&gt;=INDEX('Static Data'!$E$3:$X$21,$BW96,17)+0,FY$84&gt;=INDEX('Static Data'!$E$3:$X$21,$BW96,18)+0,FY$85&gt;=INDEX('Static Data'!$E$3:$X$21,$BW96,19)+0,FY$86&gt;=INDEX('Static Data'!$E$3:$X$21,$BW96,20)+0)</f>
        <v>0</v>
      </c>
      <c r="FZ96" t="b">
        <f ca="1">AND($BV96,FZ$67&gt;=INDEX('Static Data'!$E$3:$X$21,$BW96,1)+0,FZ$68&gt;=INDEX('Static Data'!$E$3:$X$21,$BW96,2)+0,FZ$69&gt;=INDEX('Static Data'!$E$3:$X$21,$BW96,3)+0,FZ$70&gt;=INDEX('Static Data'!$E$3:$X$21,$BW96,4)+0,FZ$71&gt;=INDEX('Static Data'!$E$3:$X$21,$BW96,5)+0,FZ$72&gt;=INDEX('Static Data'!$E$3:$X$21,$BW96,6)+0,FZ$73&gt;=INDEX('Static Data'!$E$3:$X$21,$BW96,7)+0,FZ$74&gt;=INDEX('Static Data'!$E$3:$X$21,$BW96,8)+0,FZ$75&gt;=INDEX('Static Data'!$E$3:$X$21,$BW96,9)+0,FZ$76&gt;=INDEX('Static Data'!$E$3:$X$21,$BW96,10)+0,FZ$77&gt;=INDEX('Static Data'!$E$3:$X$21,$BW96,11)+0,FZ$78&gt;=INDEX('Static Data'!$E$3:$X$21,$BW96,12)+0,FZ$79&gt;=INDEX('Static Data'!$E$3:$X$21,$BW96,13)+0,FZ$80&gt;=INDEX('Static Data'!$E$3:$X$21,$BW96,14)+0,FZ$81&gt;=INDEX('Static Data'!$E$3:$X$21,$BW96,15)+0,FZ$82&gt;=INDEX('Static Data'!$E$3:$X$21,$BW96,16)+0,FZ$83&gt;=INDEX('Static Data'!$E$3:$X$21,$BW96,17)+0,FZ$84&gt;=INDEX('Static Data'!$E$3:$X$21,$BW96,18)+0,FZ$85&gt;=INDEX('Static Data'!$E$3:$X$21,$BW96,19)+0,FZ$86&gt;=INDEX('Static Data'!$E$3:$X$21,$BW96,20)+0)</f>
        <v>0</v>
      </c>
      <c r="GA96" t="b">
        <f ca="1">AND($BV96,GA$67&gt;=INDEX('Static Data'!$E$3:$X$21,$BW96,1)+0,GA$68&gt;=INDEX('Static Data'!$E$3:$X$21,$BW96,2)+0,GA$69&gt;=INDEX('Static Data'!$E$3:$X$21,$BW96,3)+0,GA$70&gt;=INDEX('Static Data'!$E$3:$X$21,$BW96,4)+0,GA$71&gt;=INDEX('Static Data'!$E$3:$X$21,$BW96,5)+0,GA$72&gt;=INDEX('Static Data'!$E$3:$X$21,$BW96,6)+0,GA$73&gt;=INDEX('Static Data'!$E$3:$X$21,$BW96,7)+0,GA$74&gt;=INDEX('Static Data'!$E$3:$X$21,$BW96,8)+0,GA$75&gt;=INDEX('Static Data'!$E$3:$X$21,$BW96,9)+0,GA$76&gt;=INDEX('Static Data'!$E$3:$X$21,$BW96,10)+0,GA$77&gt;=INDEX('Static Data'!$E$3:$X$21,$BW96,11)+0,GA$78&gt;=INDEX('Static Data'!$E$3:$X$21,$BW96,12)+0,GA$79&gt;=INDEX('Static Data'!$E$3:$X$21,$BW96,13)+0,GA$80&gt;=INDEX('Static Data'!$E$3:$X$21,$BW96,14)+0,GA$81&gt;=INDEX('Static Data'!$E$3:$X$21,$BW96,15)+0,GA$82&gt;=INDEX('Static Data'!$E$3:$X$21,$BW96,16)+0,GA$83&gt;=INDEX('Static Data'!$E$3:$X$21,$BW96,17)+0,GA$84&gt;=INDEX('Static Data'!$E$3:$X$21,$BW96,18)+0,GA$85&gt;=INDEX('Static Data'!$E$3:$X$21,$BW96,19)+0,GA$86&gt;=INDEX('Static Data'!$E$3:$X$21,$BW96,20)+0)</f>
        <v>0</v>
      </c>
      <c r="GB96" t="b">
        <f ca="1">AND($BV96,GB$67&gt;=INDEX('Static Data'!$E$3:$X$21,$BW96,1)+0,GB$68&gt;=INDEX('Static Data'!$E$3:$X$21,$BW96,2)+0,GB$69&gt;=INDEX('Static Data'!$E$3:$X$21,$BW96,3)+0,GB$70&gt;=INDEX('Static Data'!$E$3:$X$21,$BW96,4)+0,GB$71&gt;=INDEX('Static Data'!$E$3:$X$21,$BW96,5)+0,GB$72&gt;=INDEX('Static Data'!$E$3:$X$21,$BW96,6)+0,GB$73&gt;=INDEX('Static Data'!$E$3:$X$21,$BW96,7)+0,GB$74&gt;=INDEX('Static Data'!$E$3:$X$21,$BW96,8)+0,GB$75&gt;=INDEX('Static Data'!$E$3:$X$21,$BW96,9)+0,GB$76&gt;=INDEX('Static Data'!$E$3:$X$21,$BW96,10)+0,GB$77&gt;=INDEX('Static Data'!$E$3:$X$21,$BW96,11)+0,GB$78&gt;=INDEX('Static Data'!$E$3:$X$21,$BW96,12)+0,GB$79&gt;=INDEX('Static Data'!$E$3:$X$21,$BW96,13)+0,GB$80&gt;=INDEX('Static Data'!$E$3:$X$21,$BW96,14)+0,GB$81&gt;=INDEX('Static Data'!$E$3:$X$21,$BW96,15)+0,GB$82&gt;=INDEX('Static Data'!$E$3:$X$21,$BW96,16)+0,GB$83&gt;=INDEX('Static Data'!$E$3:$X$21,$BW96,17)+0,GB$84&gt;=INDEX('Static Data'!$E$3:$X$21,$BW96,18)+0,GB$85&gt;=INDEX('Static Data'!$E$3:$X$21,$BW96,19)+0,GB$86&gt;=INDEX('Static Data'!$E$3:$X$21,$BW96,20)+0)</f>
        <v>0</v>
      </c>
      <c r="GC96" t="b">
        <f ca="1">AND($BV96,GC$67&gt;=INDEX('Static Data'!$E$3:$X$21,$BW96,1)+0,GC$68&gt;=INDEX('Static Data'!$E$3:$X$21,$BW96,2)+0,GC$69&gt;=INDEX('Static Data'!$E$3:$X$21,$BW96,3)+0,GC$70&gt;=INDEX('Static Data'!$E$3:$X$21,$BW96,4)+0,GC$71&gt;=INDEX('Static Data'!$E$3:$X$21,$BW96,5)+0,GC$72&gt;=INDEX('Static Data'!$E$3:$X$21,$BW96,6)+0,GC$73&gt;=INDEX('Static Data'!$E$3:$X$21,$BW96,7)+0,GC$74&gt;=INDEX('Static Data'!$E$3:$X$21,$BW96,8)+0,GC$75&gt;=INDEX('Static Data'!$E$3:$X$21,$BW96,9)+0,GC$76&gt;=INDEX('Static Data'!$E$3:$X$21,$BW96,10)+0,GC$77&gt;=INDEX('Static Data'!$E$3:$X$21,$BW96,11)+0,GC$78&gt;=INDEX('Static Data'!$E$3:$X$21,$BW96,12)+0,GC$79&gt;=INDEX('Static Data'!$E$3:$X$21,$BW96,13)+0,GC$80&gt;=INDEX('Static Data'!$E$3:$X$21,$BW96,14)+0,GC$81&gt;=INDEX('Static Data'!$E$3:$X$21,$BW96,15)+0,GC$82&gt;=INDEX('Static Data'!$E$3:$X$21,$BW96,16)+0,GC$83&gt;=INDEX('Static Data'!$E$3:$X$21,$BW96,17)+0,GC$84&gt;=INDEX('Static Data'!$E$3:$X$21,$BW96,18)+0,GC$85&gt;=INDEX('Static Data'!$E$3:$X$21,$BW96,19)+0,GC$86&gt;=INDEX('Static Data'!$E$3:$X$21,$BW96,20)+0)</f>
        <v>0</v>
      </c>
      <c r="GD96" t="b">
        <f ca="1">AND($BV96,GD$67&gt;=INDEX('Static Data'!$E$3:$X$21,$BW96,1)+0,GD$68&gt;=INDEX('Static Data'!$E$3:$X$21,$BW96,2)+0,GD$69&gt;=INDEX('Static Data'!$E$3:$X$21,$BW96,3)+0,GD$70&gt;=INDEX('Static Data'!$E$3:$X$21,$BW96,4)+0,GD$71&gt;=INDEX('Static Data'!$E$3:$X$21,$BW96,5)+0,GD$72&gt;=INDEX('Static Data'!$E$3:$X$21,$BW96,6)+0,GD$73&gt;=INDEX('Static Data'!$E$3:$X$21,$BW96,7)+0,GD$74&gt;=INDEX('Static Data'!$E$3:$X$21,$BW96,8)+0,GD$75&gt;=INDEX('Static Data'!$E$3:$X$21,$BW96,9)+0,GD$76&gt;=INDEX('Static Data'!$E$3:$X$21,$BW96,10)+0,GD$77&gt;=INDEX('Static Data'!$E$3:$X$21,$BW96,11)+0,GD$78&gt;=INDEX('Static Data'!$E$3:$X$21,$BW96,12)+0,GD$79&gt;=INDEX('Static Data'!$E$3:$X$21,$BW96,13)+0,GD$80&gt;=INDEX('Static Data'!$E$3:$X$21,$BW96,14)+0,GD$81&gt;=INDEX('Static Data'!$E$3:$X$21,$BW96,15)+0,GD$82&gt;=INDEX('Static Data'!$E$3:$X$21,$BW96,16)+0,GD$83&gt;=INDEX('Static Data'!$E$3:$X$21,$BW96,17)+0,GD$84&gt;=INDEX('Static Data'!$E$3:$X$21,$BW96,18)+0,GD$85&gt;=INDEX('Static Data'!$E$3:$X$21,$BW96,19)+0,GD$86&gt;=INDEX('Static Data'!$E$3:$X$21,$BW96,20)+0)</f>
        <v>0</v>
      </c>
      <c r="GE96" t="b">
        <f ca="1">AND($BV96,GE$67&gt;=INDEX('Static Data'!$E$3:$X$21,$BW96,1)+0,GE$68&gt;=INDEX('Static Data'!$E$3:$X$21,$BW96,2)+0,GE$69&gt;=INDEX('Static Data'!$E$3:$X$21,$BW96,3)+0,GE$70&gt;=INDEX('Static Data'!$E$3:$X$21,$BW96,4)+0,GE$71&gt;=INDEX('Static Data'!$E$3:$X$21,$BW96,5)+0,GE$72&gt;=INDEX('Static Data'!$E$3:$X$21,$BW96,6)+0,GE$73&gt;=INDEX('Static Data'!$E$3:$X$21,$BW96,7)+0,GE$74&gt;=INDEX('Static Data'!$E$3:$X$21,$BW96,8)+0,GE$75&gt;=INDEX('Static Data'!$E$3:$X$21,$BW96,9)+0,GE$76&gt;=INDEX('Static Data'!$E$3:$X$21,$BW96,10)+0,GE$77&gt;=INDEX('Static Data'!$E$3:$X$21,$BW96,11)+0,GE$78&gt;=INDEX('Static Data'!$E$3:$X$21,$BW96,12)+0,GE$79&gt;=INDEX('Static Data'!$E$3:$X$21,$BW96,13)+0,GE$80&gt;=INDEX('Static Data'!$E$3:$X$21,$BW96,14)+0,GE$81&gt;=INDEX('Static Data'!$E$3:$X$21,$BW96,15)+0,GE$82&gt;=INDEX('Static Data'!$E$3:$X$21,$BW96,16)+0,GE$83&gt;=INDEX('Static Data'!$E$3:$X$21,$BW96,17)+0,GE$84&gt;=INDEX('Static Data'!$E$3:$X$21,$BW96,18)+0,GE$85&gt;=INDEX('Static Data'!$E$3:$X$21,$BW96,19)+0,GE$86&gt;=INDEX('Static Data'!$E$3:$X$21,$BW96,20)+0)</f>
        <v>0</v>
      </c>
      <c r="GF96" t="b">
        <f ca="1">AND($BV96,GF$67&gt;=INDEX('Static Data'!$E$3:$X$21,$BW96,1)+0,GF$68&gt;=INDEX('Static Data'!$E$3:$X$21,$BW96,2)+0,GF$69&gt;=INDEX('Static Data'!$E$3:$X$21,$BW96,3)+0,GF$70&gt;=INDEX('Static Data'!$E$3:$X$21,$BW96,4)+0,GF$71&gt;=INDEX('Static Data'!$E$3:$X$21,$BW96,5)+0,GF$72&gt;=INDEX('Static Data'!$E$3:$X$21,$BW96,6)+0,GF$73&gt;=INDEX('Static Data'!$E$3:$X$21,$BW96,7)+0,GF$74&gt;=INDEX('Static Data'!$E$3:$X$21,$BW96,8)+0,GF$75&gt;=INDEX('Static Data'!$E$3:$X$21,$BW96,9)+0,GF$76&gt;=INDEX('Static Data'!$E$3:$X$21,$BW96,10)+0,GF$77&gt;=INDEX('Static Data'!$E$3:$X$21,$BW96,11)+0,GF$78&gt;=INDEX('Static Data'!$E$3:$X$21,$BW96,12)+0,GF$79&gt;=INDEX('Static Data'!$E$3:$X$21,$BW96,13)+0,GF$80&gt;=INDEX('Static Data'!$E$3:$X$21,$BW96,14)+0,GF$81&gt;=INDEX('Static Data'!$E$3:$X$21,$BW96,15)+0,GF$82&gt;=INDEX('Static Data'!$E$3:$X$21,$BW96,16)+0,GF$83&gt;=INDEX('Static Data'!$E$3:$X$21,$BW96,17)+0,GF$84&gt;=INDEX('Static Data'!$E$3:$X$21,$BW96,18)+0,GF$85&gt;=INDEX('Static Data'!$E$3:$X$21,$BW96,19)+0,GF$86&gt;=INDEX('Static Data'!$E$3:$X$21,$BW96,20)+0)</f>
        <v>0</v>
      </c>
      <c r="GG96" t="b">
        <f ca="1">AND($BV96,GG$67&gt;=INDEX('Static Data'!$E$3:$X$21,$BW96,1)+0,GG$68&gt;=INDEX('Static Data'!$E$3:$X$21,$BW96,2)+0,GG$69&gt;=INDEX('Static Data'!$E$3:$X$21,$BW96,3)+0,GG$70&gt;=INDEX('Static Data'!$E$3:$X$21,$BW96,4)+0,GG$71&gt;=INDEX('Static Data'!$E$3:$X$21,$BW96,5)+0,GG$72&gt;=INDEX('Static Data'!$E$3:$X$21,$BW96,6)+0,GG$73&gt;=INDEX('Static Data'!$E$3:$X$21,$BW96,7)+0,GG$74&gt;=INDEX('Static Data'!$E$3:$X$21,$BW96,8)+0,GG$75&gt;=INDEX('Static Data'!$E$3:$X$21,$BW96,9)+0,GG$76&gt;=INDEX('Static Data'!$E$3:$X$21,$BW96,10)+0,GG$77&gt;=INDEX('Static Data'!$E$3:$X$21,$BW96,11)+0,GG$78&gt;=INDEX('Static Data'!$E$3:$X$21,$BW96,12)+0,GG$79&gt;=INDEX('Static Data'!$E$3:$X$21,$BW96,13)+0,GG$80&gt;=INDEX('Static Data'!$E$3:$X$21,$BW96,14)+0,GG$81&gt;=INDEX('Static Data'!$E$3:$X$21,$BW96,15)+0,GG$82&gt;=INDEX('Static Data'!$E$3:$X$21,$BW96,16)+0,GG$83&gt;=INDEX('Static Data'!$E$3:$X$21,$BW96,17)+0,GG$84&gt;=INDEX('Static Data'!$E$3:$X$21,$BW96,18)+0,GG$85&gt;=INDEX('Static Data'!$E$3:$X$21,$BW96,19)+0,GG$86&gt;=INDEX('Static Data'!$E$3:$X$21,$BW96,20)+0)</f>
        <v>0</v>
      </c>
      <c r="GH96" t="b">
        <f ca="1">AND($BV96,GH$67&gt;=INDEX('Static Data'!$E$3:$X$21,$BW96,1)+0,GH$68&gt;=INDEX('Static Data'!$E$3:$X$21,$BW96,2)+0,GH$69&gt;=INDEX('Static Data'!$E$3:$X$21,$BW96,3)+0,GH$70&gt;=INDEX('Static Data'!$E$3:$X$21,$BW96,4)+0,GH$71&gt;=INDEX('Static Data'!$E$3:$X$21,$BW96,5)+0,GH$72&gt;=INDEX('Static Data'!$E$3:$X$21,$BW96,6)+0,GH$73&gt;=INDEX('Static Data'!$E$3:$X$21,$BW96,7)+0,GH$74&gt;=INDEX('Static Data'!$E$3:$X$21,$BW96,8)+0,GH$75&gt;=INDEX('Static Data'!$E$3:$X$21,$BW96,9)+0,GH$76&gt;=INDEX('Static Data'!$E$3:$X$21,$BW96,10)+0,GH$77&gt;=INDEX('Static Data'!$E$3:$X$21,$BW96,11)+0,GH$78&gt;=INDEX('Static Data'!$E$3:$X$21,$BW96,12)+0,GH$79&gt;=INDEX('Static Data'!$E$3:$X$21,$BW96,13)+0,GH$80&gt;=INDEX('Static Data'!$E$3:$X$21,$BW96,14)+0,GH$81&gt;=INDEX('Static Data'!$E$3:$X$21,$BW96,15)+0,GH$82&gt;=INDEX('Static Data'!$E$3:$X$21,$BW96,16)+0,GH$83&gt;=INDEX('Static Data'!$E$3:$X$21,$BW96,17)+0,GH$84&gt;=INDEX('Static Data'!$E$3:$X$21,$BW96,18)+0,GH$85&gt;=INDEX('Static Data'!$E$3:$X$21,$BW96,19)+0,GH$86&gt;=INDEX('Static Data'!$E$3:$X$21,$BW96,20)+0)</f>
        <v>0</v>
      </c>
      <c r="GI96" t="b">
        <f ca="1">AND($BV96,GI$67&gt;=INDEX('Static Data'!$E$3:$X$21,$BW96,1)+0,GI$68&gt;=INDEX('Static Data'!$E$3:$X$21,$BW96,2)+0,GI$69&gt;=INDEX('Static Data'!$E$3:$X$21,$BW96,3)+0,GI$70&gt;=INDEX('Static Data'!$E$3:$X$21,$BW96,4)+0,GI$71&gt;=INDEX('Static Data'!$E$3:$X$21,$BW96,5)+0,GI$72&gt;=INDEX('Static Data'!$E$3:$X$21,$BW96,6)+0,GI$73&gt;=INDEX('Static Data'!$E$3:$X$21,$BW96,7)+0,GI$74&gt;=INDEX('Static Data'!$E$3:$X$21,$BW96,8)+0,GI$75&gt;=INDEX('Static Data'!$E$3:$X$21,$BW96,9)+0,GI$76&gt;=INDEX('Static Data'!$E$3:$X$21,$BW96,10)+0,GI$77&gt;=INDEX('Static Data'!$E$3:$X$21,$BW96,11)+0,GI$78&gt;=INDEX('Static Data'!$E$3:$X$21,$BW96,12)+0,GI$79&gt;=INDEX('Static Data'!$E$3:$X$21,$BW96,13)+0,GI$80&gt;=INDEX('Static Data'!$E$3:$X$21,$BW96,14)+0,GI$81&gt;=INDEX('Static Data'!$E$3:$X$21,$BW96,15)+0,GI$82&gt;=INDEX('Static Data'!$E$3:$X$21,$BW96,16)+0,GI$83&gt;=INDEX('Static Data'!$E$3:$X$21,$BW96,17)+0,GI$84&gt;=INDEX('Static Data'!$E$3:$X$21,$BW96,18)+0,GI$85&gt;=INDEX('Static Data'!$E$3:$X$21,$BW96,19)+0,GI$86&gt;=INDEX('Static Data'!$E$3:$X$21,$BW96,20)+0)</f>
        <v>0</v>
      </c>
      <c r="GJ96" t="b">
        <f ca="1">AND($BV96,GJ$67&gt;=INDEX('Static Data'!$E$3:$X$21,$BW96,1)+0,GJ$68&gt;=INDEX('Static Data'!$E$3:$X$21,$BW96,2)+0,GJ$69&gt;=INDEX('Static Data'!$E$3:$X$21,$BW96,3)+0,GJ$70&gt;=INDEX('Static Data'!$E$3:$X$21,$BW96,4)+0,GJ$71&gt;=INDEX('Static Data'!$E$3:$X$21,$BW96,5)+0,GJ$72&gt;=INDEX('Static Data'!$E$3:$X$21,$BW96,6)+0,GJ$73&gt;=INDEX('Static Data'!$E$3:$X$21,$BW96,7)+0,GJ$74&gt;=INDEX('Static Data'!$E$3:$X$21,$BW96,8)+0,GJ$75&gt;=INDEX('Static Data'!$E$3:$X$21,$BW96,9)+0,GJ$76&gt;=INDEX('Static Data'!$E$3:$X$21,$BW96,10)+0,GJ$77&gt;=INDEX('Static Data'!$E$3:$X$21,$BW96,11)+0,GJ$78&gt;=INDEX('Static Data'!$E$3:$X$21,$BW96,12)+0,GJ$79&gt;=INDEX('Static Data'!$E$3:$X$21,$BW96,13)+0,GJ$80&gt;=INDEX('Static Data'!$E$3:$X$21,$BW96,14)+0,GJ$81&gt;=INDEX('Static Data'!$E$3:$X$21,$BW96,15)+0,GJ$82&gt;=INDEX('Static Data'!$E$3:$X$21,$BW96,16)+0,GJ$83&gt;=INDEX('Static Data'!$E$3:$X$21,$BW96,17)+0,GJ$84&gt;=INDEX('Static Data'!$E$3:$X$21,$BW96,18)+0,GJ$85&gt;=INDEX('Static Data'!$E$3:$X$21,$BW96,19)+0,GJ$86&gt;=INDEX('Static Data'!$E$3:$X$21,$BW96,20)+0)</f>
        <v>0</v>
      </c>
      <c r="GK96" t="b">
        <f ca="1">AND($BV96,GK$67&gt;=INDEX('Static Data'!$E$3:$X$21,$BW96,1)+0,GK$68&gt;=INDEX('Static Data'!$E$3:$X$21,$BW96,2)+0,GK$69&gt;=INDEX('Static Data'!$E$3:$X$21,$BW96,3)+0,GK$70&gt;=INDEX('Static Data'!$E$3:$X$21,$BW96,4)+0,GK$71&gt;=INDEX('Static Data'!$E$3:$X$21,$BW96,5)+0,GK$72&gt;=INDEX('Static Data'!$E$3:$X$21,$BW96,6)+0,GK$73&gt;=INDEX('Static Data'!$E$3:$X$21,$BW96,7)+0,GK$74&gt;=INDEX('Static Data'!$E$3:$X$21,$BW96,8)+0,GK$75&gt;=INDEX('Static Data'!$E$3:$X$21,$BW96,9)+0,GK$76&gt;=INDEX('Static Data'!$E$3:$X$21,$BW96,10)+0,GK$77&gt;=INDEX('Static Data'!$E$3:$X$21,$BW96,11)+0,GK$78&gt;=INDEX('Static Data'!$E$3:$X$21,$BW96,12)+0,GK$79&gt;=INDEX('Static Data'!$E$3:$X$21,$BW96,13)+0,GK$80&gt;=INDEX('Static Data'!$E$3:$X$21,$BW96,14)+0,GK$81&gt;=INDEX('Static Data'!$E$3:$X$21,$BW96,15)+0,GK$82&gt;=INDEX('Static Data'!$E$3:$X$21,$BW96,16)+0,GK$83&gt;=INDEX('Static Data'!$E$3:$X$21,$BW96,17)+0,GK$84&gt;=INDEX('Static Data'!$E$3:$X$21,$BW96,18)+0,GK$85&gt;=INDEX('Static Data'!$E$3:$X$21,$BW96,19)+0,GK$86&gt;=INDEX('Static Data'!$E$3:$X$21,$BW96,20)+0)</f>
        <v>0</v>
      </c>
      <c r="GL96" t="b">
        <f ca="1">AND($BV96,GL$67&gt;=INDEX('Static Data'!$E$3:$X$21,$BW96,1)+0,GL$68&gt;=INDEX('Static Data'!$E$3:$X$21,$BW96,2)+0,GL$69&gt;=INDEX('Static Data'!$E$3:$X$21,$BW96,3)+0,GL$70&gt;=INDEX('Static Data'!$E$3:$X$21,$BW96,4)+0,GL$71&gt;=INDEX('Static Data'!$E$3:$X$21,$BW96,5)+0,GL$72&gt;=INDEX('Static Data'!$E$3:$X$21,$BW96,6)+0,GL$73&gt;=INDEX('Static Data'!$E$3:$X$21,$BW96,7)+0,GL$74&gt;=INDEX('Static Data'!$E$3:$X$21,$BW96,8)+0,GL$75&gt;=INDEX('Static Data'!$E$3:$X$21,$BW96,9)+0,GL$76&gt;=INDEX('Static Data'!$E$3:$X$21,$BW96,10)+0,GL$77&gt;=INDEX('Static Data'!$E$3:$X$21,$BW96,11)+0,GL$78&gt;=INDEX('Static Data'!$E$3:$X$21,$BW96,12)+0,GL$79&gt;=INDEX('Static Data'!$E$3:$X$21,$BW96,13)+0,GL$80&gt;=INDEX('Static Data'!$E$3:$X$21,$BW96,14)+0,GL$81&gt;=INDEX('Static Data'!$E$3:$X$21,$BW96,15)+0,GL$82&gt;=INDEX('Static Data'!$E$3:$X$21,$BW96,16)+0,GL$83&gt;=INDEX('Static Data'!$E$3:$X$21,$BW96,17)+0,GL$84&gt;=INDEX('Static Data'!$E$3:$X$21,$BW96,18)+0,GL$85&gt;=INDEX('Static Data'!$E$3:$X$21,$BW96,19)+0,GL$86&gt;=INDEX('Static Data'!$E$3:$X$21,$BW96,20)+0)</f>
        <v>0</v>
      </c>
      <c r="GM96" t="b">
        <f ca="1">AND($BV96,GM$67&gt;=INDEX('Static Data'!$E$3:$X$21,$BW96,1)+0,GM$68&gt;=INDEX('Static Data'!$E$3:$X$21,$BW96,2)+0,GM$69&gt;=INDEX('Static Data'!$E$3:$X$21,$BW96,3)+0,GM$70&gt;=INDEX('Static Data'!$E$3:$X$21,$BW96,4)+0,GM$71&gt;=INDEX('Static Data'!$E$3:$X$21,$BW96,5)+0,GM$72&gt;=INDEX('Static Data'!$E$3:$X$21,$BW96,6)+0,GM$73&gt;=INDEX('Static Data'!$E$3:$X$21,$BW96,7)+0,GM$74&gt;=INDEX('Static Data'!$E$3:$X$21,$BW96,8)+0,GM$75&gt;=INDEX('Static Data'!$E$3:$X$21,$BW96,9)+0,GM$76&gt;=INDEX('Static Data'!$E$3:$X$21,$BW96,10)+0,GM$77&gt;=INDEX('Static Data'!$E$3:$X$21,$BW96,11)+0,GM$78&gt;=INDEX('Static Data'!$E$3:$X$21,$BW96,12)+0,GM$79&gt;=INDEX('Static Data'!$E$3:$X$21,$BW96,13)+0,GM$80&gt;=INDEX('Static Data'!$E$3:$X$21,$BW96,14)+0,GM$81&gt;=INDEX('Static Data'!$E$3:$X$21,$BW96,15)+0,GM$82&gt;=INDEX('Static Data'!$E$3:$X$21,$BW96,16)+0,GM$83&gt;=INDEX('Static Data'!$E$3:$X$21,$BW96,17)+0,GM$84&gt;=INDEX('Static Data'!$E$3:$X$21,$BW96,18)+0,GM$85&gt;=INDEX('Static Data'!$E$3:$X$21,$BW96,19)+0,GM$86&gt;=INDEX('Static Data'!$E$3:$X$21,$BW96,20)+0)</f>
        <v>0</v>
      </c>
      <c r="GN96" t="b">
        <f ca="1">AND($BV96,GN$67&gt;=INDEX('Static Data'!$E$3:$X$21,$BW96,1)+0,GN$68&gt;=INDEX('Static Data'!$E$3:$X$21,$BW96,2)+0,GN$69&gt;=INDEX('Static Data'!$E$3:$X$21,$BW96,3)+0,GN$70&gt;=INDEX('Static Data'!$E$3:$X$21,$BW96,4)+0,GN$71&gt;=INDEX('Static Data'!$E$3:$X$21,$BW96,5)+0,GN$72&gt;=INDEX('Static Data'!$E$3:$X$21,$BW96,6)+0,GN$73&gt;=INDEX('Static Data'!$E$3:$X$21,$BW96,7)+0,GN$74&gt;=INDEX('Static Data'!$E$3:$X$21,$BW96,8)+0,GN$75&gt;=INDEX('Static Data'!$E$3:$X$21,$BW96,9)+0,GN$76&gt;=INDEX('Static Data'!$E$3:$X$21,$BW96,10)+0,GN$77&gt;=INDEX('Static Data'!$E$3:$X$21,$BW96,11)+0,GN$78&gt;=INDEX('Static Data'!$E$3:$X$21,$BW96,12)+0,GN$79&gt;=INDEX('Static Data'!$E$3:$X$21,$BW96,13)+0,GN$80&gt;=INDEX('Static Data'!$E$3:$X$21,$BW96,14)+0,GN$81&gt;=INDEX('Static Data'!$E$3:$X$21,$BW96,15)+0,GN$82&gt;=INDEX('Static Data'!$E$3:$X$21,$BW96,16)+0,GN$83&gt;=INDEX('Static Data'!$E$3:$X$21,$BW96,17)+0,GN$84&gt;=INDEX('Static Data'!$E$3:$X$21,$BW96,18)+0,GN$85&gt;=INDEX('Static Data'!$E$3:$X$21,$BW96,19)+0,GN$86&gt;=INDEX('Static Data'!$E$3:$X$21,$BW96,20)+0)</f>
        <v>0</v>
      </c>
      <c r="GO96" t="b">
        <f ca="1">AND($BV96,GO$67&gt;=INDEX('Static Data'!$E$3:$X$21,$BW96,1)+0,GO$68&gt;=INDEX('Static Data'!$E$3:$X$21,$BW96,2)+0,GO$69&gt;=INDEX('Static Data'!$E$3:$X$21,$BW96,3)+0,GO$70&gt;=INDEX('Static Data'!$E$3:$X$21,$BW96,4)+0,GO$71&gt;=INDEX('Static Data'!$E$3:$X$21,$BW96,5)+0,GO$72&gt;=INDEX('Static Data'!$E$3:$X$21,$BW96,6)+0,GO$73&gt;=INDEX('Static Data'!$E$3:$X$21,$BW96,7)+0,GO$74&gt;=INDEX('Static Data'!$E$3:$X$21,$BW96,8)+0,GO$75&gt;=INDEX('Static Data'!$E$3:$X$21,$BW96,9)+0,GO$76&gt;=INDEX('Static Data'!$E$3:$X$21,$BW96,10)+0,GO$77&gt;=INDEX('Static Data'!$E$3:$X$21,$BW96,11)+0,GO$78&gt;=INDEX('Static Data'!$E$3:$X$21,$BW96,12)+0,GO$79&gt;=INDEX('Static Data'!$E$3:$X$21,$BW96,13)+0,GO$80&gt;=INDEX('Static Data'!$E$3:$X$21,$BW96,14)+0,GO$81&gt;=INDEX('Static Data'!$E$3:$X$21,$BW96,15)+0,GO$82&gt;=INDEX('Static Data'!$E$3:$X$21,$BW96,16)+0,GO$83&gt;=INDEX('Static Data'!$E$3:$X$21,$BW96,17)+0,GO$84&gt;=INDEX('Static Data'!$E$3:$X$21,$BW96,18)+0,GO$85&gt;=INDEX('Static Data'!$E$3:$X$21,$BW96,19)+0,GO$86&gt;=INDEX('Static Data'!$E$3:$X$21,$BW96,20)+0)</f>
        <v>0</v>
      </c>
      <c r="GP96" t="b">
        <f ca="1">AND($BV96,GP$67&gt;=INDEX('Static Data'!$E$3:$X$21,$BW96,1)+0,GP$68&gt;=INDEX('Static Data'!$E$3:$X$21,$BW96,2)+0,GP$69&gt;=INDEX('Static Data'!$E$3:$X$21,$BW96,3)+0,GP$70&gt;=INDEX('Static Data'!$E$3:$X$21,$BW96,4)+0,GP$71&gt;=INDEX('Static Data'!$E$3:$X$21,$BW96,5)+0,GP$72&gt;=INDEX('Static Data'!$E$3:$X$21,$BW96,6)+0,GP$73&gt;=INDEX('Static Data'!$E$3:$X$21,$BW96,7)+0,GP$74&gt;=INDEX('Static Data'!$E$3:$X$21,$BW96,8)+0,GP$75&gt;=INDEX('Static Data'!$E$3:$X$21,$BW96,9)+0,GP$76&gt;=INDEX('Static Data'!$E$3:$X$21,$BW96,10)+0,GP$77&gt;=INDEX('Static Data'!$E$3:$X$21,$BW96,11)+0,GP$78&gt;=INDEX('Static Data'!$E$3:$X$21,$BW96,12)+0,GP$79&gt;=INDEX('Static Data'!$E$3:$X$21,$BW96,13)+0,GP$80&gt;=INDEX('Static Data'!$E$3:$X$21,$BW96,14)+0,GP$81&gt;=INDEX('Static Data'!$E$3:$X$21,$BW96,15)+0,GP$82&gt;=INDEX('Static Data'!$E$3:$X$21,$BW96,16)+0,GP$83&gt;=INDEX('Static Data'!$E$3:$X$21,$BW96,17)+0,GP$84&gt;=INDEX('Static Data'!$E$3:$X$21,$BW96,18)+0,GP$85&gt;=INDEX('Static Data'!$E$3:$X$21,$BW96,19)+0,GP$86&gt;=INDEX('Static Data'!$E$3:$X$21,$BW96,20)+0)</f>
        <v>0</v>
      </c>
      <c r="GQ96" t="b">
        <f ca="1">AND($BV96,GQ$67&gt;=INDEX('Static Data'!$E$3:$X$21,$BW96,1)+0,GQ$68&gt;=INDEX('Static Data'!$E$3:$X$21,$BW96,2)+0,GQ$69&gt;=INDEX('Static Data'!$E$3:$X$21,$BW96,3)+0,GQ$70&gt;=INDEX('Static Data'!$E$3:$X$21,$BW96,4)+0,GQ$71&gt;=INDEX('Static Data'!$E$3:$X$21,$BW96,5)+0,GQ$72&gt;=INDEX('Static Data'!$E$3:$X$21,$BW96,6)+0,GQ$73&gt;=INDEX('Static Data'!$E$3:$X$21,$BW96,7)+0,GQ$74&gt;=INDEX('Static Data'!$E$3:$X$21,$BW96,8)+0,GQ$75&gt;=INDEX('Static Data'!$E$3:$X$21,$BW96,9)+0,GQ$76&gt;=INDEX('Static Data'!$E$3:$X$21,$BW96,10)+0,GQ$77&gt;=INDEX('Static Data'!$E$3:$X$21,$BW96,11)+0,GQ$78&gt;=INDEX('Static Data'!$E$3:$X$21,$BW96,12)+0,GQ$79&gt;=INDEX('Static Data'!$E$3:$X$21,$BW96,13)+0,GQ$80&gt;=INDEX('Static Data'!$E$3:$X$21,$BW96,14)+0,GQ$81&gt;=INDEX('Static Data'!$E$3:$X$21,$BW96,15)+0,GQ$82&gt;=INDEX('Static Data'!$E$3:$X$21,$BW96,16)+0,GQ$83&gt;=INDEX('Static Data'!$E$3:$X$21,$BW96,17)+0,GQ$84&gt;=INDEX('Static Data'!$E$3:$X$21,$BW96,18)+0,GQ$85&gt;=INDEX('Static Data'!$E$3:$X$21,$BW96,19)+0,GQ$86&gt;=INDEX('Static Data'!$E$3:$X$21,$BW96,20)+0)</f>
        <v>0</v>
      </c>
      <c r="GR96" t="b">
        <f ca="1">AND($BV96,GR$67&gt;=INDEX('Static Data'!$E$3:$X$21,$BW96,1)+0,GR$68&gt;=INDEX('Static Data'!$E$3:$X$21,$BW96,2)+0,GR$69&gt;=INDEX('Static Data'!$E$3:$X$21,$BW96,3)+0,GR$70&gt;=INDEX('Static Data'!$E$3:$X$21,$BW96,4)+0,GR$71&gt;=INDEX('Static Data'!$E$3:$X$21,$BW96,5)+0,GR$72&gt;=INDEX('Static Data'!$E$3:$X$21,$BW96,6)+0,GR$73&gt;=INDEX('Static Data'!$E$3:$X$21,$BW96,7)+0,GR$74&gt;=INDEX('Static Data'!$E$3:$X$21,$BW96,8)+0,GR$75&gt;=INDEX('Static Data'!$E$3:$X$21,$BW96,9)+0,GR$76&gt;=INDEX('Static Data'!$E$3:$X$21,$BW96,10)+0,GR$77&gt;=INDEX('Static Data'!$E$3:$X$21,$BW96,11)+0,GR$78&gt;=INDEX('Static Data'!$E$3:$X$21,$BW96,12)+0,GR$79&gt;=INDEX('Static Data'!$E$3:$X$21,$BW96,13)+0,GR$80&gt;=INDEX('Static Data'!$E$3:$X$21,$BW96,14)+0,GR$81&gt;=INDEX('Static Data'!$E$3:$X$21,$BW96,15)+0,GR$82&gt;=INDEX('Static Data'!$E$3:$X$21,$BW96,16)+0,GR$83&gt;=INDEX('Static Data'!$E$3:$X$21,$BW96,17)+0,GR$84&gt;=INDEX('Static Data'!$E$3:$X$21,$BW96,18)+0,GR$85&gt;=INDEX('Static Data'!$E$3:$X$21,$BW96,19)+0,GR$86&gt;=INDEX('Static Data'!$E$3:$X$21,$BW96,20)+0)</f>
        <v>0</v>
      </c>
      <c r="GS96" t="b">
        <f ca="1">AND($BV96,GS$67&gt;=INDEX('Static Data'!$E$3:$X$21,$BW96,1)+0,GS$68&gt;=INDEX('Static Data'!$E$3:$X$21,$BW96,2)+0,GS$69&gt;=INDEX('Static Data'!$E$3:$X$21,$BW96,3)+0,GS$70&gt;=INDEX('Static Data'!$E$3:$X$21,$BW96,4)+0,GS$71&gt;=INDEX('Static Data'!$E$3:$X$21,$BW96,5)+0,GS$72&gt;=INDEX('Static Data'!$E$3:$X$21,$BW96,6)+0,GS$73&gt;=INDEX('Static Data'!$E$3:$X$21,$BW96,7)+0,GS$74&gt;=INDEX('Static Data'!$E$3:$X$21,$BW96,8)+0,GS$75&gt;=INDEX('Static Data'!$E$3:$X$21,$BW96,9)+0,GS$76&gt;=INDEX('Static Data'!$E$3:$X$21,$BW96,10)+0,GS$77&gt;=INDEX('Static Data'!$E$3:$X$21,$BW96,11)+0,GS$78&gt;=INDEX('Static Data'!$E$3:$X$21,$BW96,12)+0,GS$79&gt;=INDEX('Static Data'!$E$3:$X$21,$BW96,13)+0,GS$80&gt;=INDEX('Static Data'!$E$3:$X$21,$BW96,14)+0,GS$81&gt;=INDEX('Static Data'!$E$3:$X$21,$BW96,15)+0,GS$82&gt;=INDEX('Static Data'!$E$3:$X$21,$BW96,16)+0,GS$83&gt;=INDEX('Static Data'!$E$3:$X$21,$BW96,17)+0,GS$84&gt;=INDEX('Static Data'!$E$3:$X$21,$BW96,18)+0,GS$85&gt;=INDEX('Static Data'!$E$3:$X$21,$BW96,19)+0,GS$86&gt;=INDEX('Static Data'!$E$3:$X$21,$BW96,20)+0)</f>
        <v>0</v>
      </c>
      <c r="GT96" t="b">
        <f ca="1">AND($BV96,GT$67&gt;=INDEX('Static Data'!$E$3:$X$21,$BW96,1)+0,GT$68&gt;=INDEX('Static Data'!$E$3:$X$21,$BW96,2)+0,GT$69&gt;=INDEX('Static Data'!$E$3:$X$21,$BW96,3)+0,GT$70&gt;=INDEX('Static Data'!$E$3:$X$21,$BW96,4)+0,GT$71&gt;=INDEX('Static Data'!$E$3:$X$21,$BW96,5)+0,GT$72&gt;=INDEX('Static Data'!$E$3:$X$21,$BW96,6)+0,GT$73&gt;=INDEX('Static Data'!$E$3:$X$21,$BW96,7)+0,GT$74&gt;=INDEX('Static Data'!$E$3:$X$21,$BW96,8)+0,GT$75&gt;=INDEX('Static Data'!$E$3:$X$21,$BW96,9)+0,GT$76&gt;=INDEX('Static Data'!$E$3:$X$21,$BW96,10)+0,GT$77&gt;=INDEX('Static Data'!$E$3:$X$21,$BW96,11)+0,GT$78&gt;=INDEX('Static Data'!$E$3:$X$21,$BW96,12)+0,GT$79&gt;=INDEX('Static Data'!$E$3:$X$21,$BW96,13)+0,GT$80&gt;=INDEX('Static Data'!$E$3:$X$21,$BW96,14)+0,GT$81&gt;=INDEX('Static Data'!$E$3:$X$21,$BW96,15)+0,GT$82&gt;=INDEX('Static Data'!$E$3:$X$21,$BW96,16)+0,GT$83&gt;=INDEX('Static Data'!$E$3:$X$21,$BW96,17)+0,GT$84&gt;=INDEX('Static Data'!$E$3:$X$21,$BW96,18)+0,GT$85&gt;=INDEX('Static Data'!$E$3:$X$21,$BW96,19)+0,GT$86&gt;=INDEX('Static Data'!$E$3:$X$21,$BW96,20)+0)</f>
        <v>0</v>
      </c>
      <c r="GU96" t="b">
        <f ca="1">AND($BV96,GU$67&gt;=INDEX('Static Data'!$E$3:$X$21,$BW96,1)+0,GU$68&gt;=INDEX('Static Data'!$E$3:$X$21,$BW96,2)+0,GU$69&gt;=INDEX('Static Data'!$E$3:$X$21,$BW96,3)+0,GU$70&gt;=INDEX('Static Data'!$E$3:$X$21,$BW96,4)+0,GU$71&gt;=INDEX('Static Data'!$E$3:$X$21,$BW96,5)+0,GU$72&gt;=INDEX('Static Data'!$E$3:$X$21,$BW96,6)+0,GU$73&gt;=INDEX('Static Data'!$E$3:$X$21,$BW96,7)+0,GU$74&gt;=INDEX('Static Data'!$E$3:$X$21,$BW96,8)+0,GU$75&gt;=INDEX('Static Data'!$E$3:$X$21,$BW96,9)+0,GU$76&gt;=INDEX('Static Data'!$E$3:$X$21,$BW96,10)+0,GU$77&gt;=INDEX('Static Data'!$E$3:$X$21,$BW96,11)+0,GU$78&gt;=INDEX('Static Data'!$E$3:$X$21,$BW96,12)+0,GU$79&gt;=INDEX('Static Data'!$E$3:$X$21,$BW96,13)+0,GU$80&gt;=INDEX('Static Data'!$E$3:$X$21,$BW96,14)+0,GU$81&gt;=INDEX('Static Data'!$E$3:$X$21,$BW96,15)+0,GU$82&gt;=INDEX('Static Data'!$E$3:$X$21,$BW96,16)+0,GU$83&gt;=INDEX('Static Data'!$E$3:$X$21,$BW96,17)+0,GU$84&gt;=INDEX('Static Data'!$E$3:$X$21,$BW96,18)+0,GU$85&gt;=INDEX('Static Data'!$E$3:$X$21,$BW96,19)+0,GU$86&gt;=INDEX('Static Data'!$E$3:$X$21,$BW96,20)+0)</f>
        <v>0</v>
      </c>
    </row>
    <row r="97" spans="9:203">
      <c r="I97" s="11"/>
      <c r="M97" s="1">
        <f t="shared" si="39"/>
        <v>60</v>
      </c>
      <c r="N97" s="1" t="str">
        <f t="shared" si="205"/>
        <v>006E7B</v>
      </c>
      <c r="R97" s="90" t="str">
        <f t="shared" si="36"/>
        <v>7B6E00</v>
      </c>
      <c r="T97" s="60">
        <f t="shared" si="209"/>
        <v>90</v>
      </c>
      <c r="U97" s="123">
        <f t="shared" si="208"/>
        <v>853.01496824546246</v>
      </c>
      <c r="V97" s="62">
        <f t="shared" si="206"/>
        <v>52000</v>
      </c>
      <c r="W97" s="59">
        <f t="shared" si="207"/>
        <v>90</v>
      </c>
      <c r="BV97" t="b">
        <f>TRUE()</f>
        <v>1</v>
      </c>
      <c r="BW97">
        <f t="shared" si="211"/>
        <v>9</v>
      </c>
      <c r="BX97" t="b">
        <f ca="1">AND($BV97,BX$67&gt;=INDEX('Static Data'!$E$3:$X$21,$BW97,1)+0,BX$68&gt;=INDEX('Static Data'!$E$3:$X$21,$BW97,2)+0,BX$69&gt;=INDEX('Static Data'!$E$3:$X$21,$BW97,3)+0,BX$70&gt;=INDEX('Static Data'!$E$3:$X$21,$BW97,4)+0,BX$71&gt;=INDEX('Static Data'!$E$3:$X$21,$BW97,5)+0,BX$72&gt;=INDEX('Static Data'!$E$3:$X$21,$BW97,6)+0,BX$73&gt;=INDEX('Static Data'!$E$3:$X$21,$BW97,7)+0,BX$74&gt;=INDEX('Static Data'!$E$3:$X$21,$BW97,8)+0,BX$75&gt;=INDEX('Static Data'!$E$3:$X$21,$BW97,9)+0,BX$76&gt;=INDEX('Static Data'!$E$3:$X$21,$BW97,10)+0,BX$77&gt;=INDEX('Static Data'!$E$3:$X$21,$BW97,11)+0,BX$78&gt;=INDEX('Static Data'!$E$3:$X$21,$BW97,12)+0,BX$79&gt;=INDEX('Static Data'!$E$3:$X$21,$BW97,13)+0,BX$80&gt;=INDEX('Static Data'!$E$3:$X$21,$BW97,14)+0,BX$81&gt;=INDEX('Static Data'!$E$3:$X$21,$BW97,15)+0,BX$82&gt;=INDEX('Static Data'!$E$3:$X$21,$BW97,16)+0,BX$83&gt;=INDEX('Static Data'!$E$3:$X$21,$BW97,17)+0,BX$84&gt;=INDEX('Static Data'!$E$3:$X$21,$BW97,18)+0,BX$85&gt;=INDEX('Static Data'!$E$3:$X$21,$BW97,19)+0,BX$86&gt;=INDEX('Static Data'!$E$3:$X$21,$BW97,20)+0)</f>
        <v>0</v>
      </c>
      <c r="BY97" t="b">
        <f ca="1">AND($BV97,BY$67&gt;=INDEX('Static Data'!$E$3:$X$21,$BW97,1)+0,BY$68&gt;=INDEX('Static Data'!$E$3:$X$21,$BW97,2)+0,BY$69&gt;=INDEX('Static Data'!$E$3:$X$21,$BW97,3)+0,BY$70&gt;=INDEX('Static Data'!$E$3:$X$21,$BW97,4)+0,BY$71&gt;=INDEX('Static Data'!$E$3:$X$21,$BW97,5)+0,BY$72&gt;=INDEX('Static Data'!$E$3:$X$21,$BW97,6)+0,BY$73&gt;=INDEX('Static Data'!$E$3:$X$21,$BW97,7)+0,BY$74&gt;=INDEX('Static Data'!$E$3:$X$21,$BW97,8)+0,BY$75&gt;=INDEX('Static Data'!$E$3:$X$21,$BW97,9)+0,BY$76&gt;=INDEX('Static Data'!$E$3:$X$21,$BW97,10)+0,BY$77&gt;=INDEX('Static Data'!$E$3:$X$21,$BW97,11)+0,BY$78&gt;=INDEX('Static Data'!$E$3:$X$21,$BW97,12)+0,BY$79&gt;=INDEX('Static Data'!$E$3:$X$21,$BW97,13)+0,BY$80&gt;=INDEX('Static Data'!$E$3:$X$21,$BW97,14)+0,BY$81&gt;=INDEX('Static Data'!$E$3:$X$21,$BW97,15)+0,BY$82&gt;=INDEX('Static Data'!$E$3:$X$21,$BW97,16)+0,BY$83&gt;=INDEX('Static Data'!$E$3:$X$21,$BW97,17)+0,BY$84&gt;=INDEX('Static Data'!$E$3:$X$21,$BW97,18)+0,BY$85&gt;=INDEX('Static Data'!$E$3:$X$21,$BW97,19)+0,BY$86&gt;=INDEX('Static Data'!$E$3:$X$21,$BW97,20)+0)</f>
        <v>0</v>
      </c>
      <c r="BZ97" t="b">
        <f ca="1">AND($BV97,BZ$67&gt;=INDEX('Static Data'!$E$3:$X$21,$BW97,1)+0,BZ$68&gt;=INDEX('Static Data'!$E$3:$X$21,$BW97,2)+0,BZ$69&gt;=INDEX('Static Data'!$E$3:$X$21,$BW97,3)+0,BZ$70&gt;=INDEX('Static Data'!$E$3:$X$21,$BW97,4)+0,BZ$71&gt;=INDEX('Static Data'!$E$3:$X$21,$BW97,5)+0,BZ$72&gt;=INDEX('Static Data'!$E$3:$X$21,$BW97,6)+0,BZ$73&gt;=INDEX('Static Data'!$E$3:$X$21,$BW97,7)+0,BZ$74&gt;=INDEX('Static Data'!$E$3:$X$21,$BW97,8)+0,BZ$75&gt;=INDEX('Static Data'!$E$3:$X$21,$BW97,9)+0,BZ$76&gt;=INDEX('Static Data'!$E$3:$X$21,$BW97,10)+0,BZ$77&gt;=INDEX('Static Data'!$E$3:$X$21,$BW97,11)+0,BZ$78&gt;=INDEX('Static Data'!$E$3:$X$21,$BW97,12)+0,BZ$79&gt;=INDEX('Static Data'!$E$3:$X$21,$BW97,13)+0,BZ$80&gt;=INDEX('Static Data'!$E$3:$X$21,$BW97,14)+0,BZ$81&gt;=INDEX('Static Data'!$E$3:$X$21,$BW97,15)+0,BZ$82&gt;=INDEX('Static Data'!$E$3:$X$21,$BW97,16)+0,BZ$83&gt;=INDEX('Static Data'!$E$3:$X$21,$BW97,17)+0,BZ$84&gt;=INDEX('Static Data'!$E$3:$X$21,$BW97,18)+0,BZ$85&gt;=INDEX('Static Data'!$E$3:$X$21,$BW97,19)+0,BZ$86&gt;=INDEX('Static Data'!$E$3:$X$21,$BW97,20)+0)</f>
        <v>0</v>
      </c>
      <c r="CA97" t="b">
        <f ca="1">AND($BV97,CA$67&gt;=INDEX('Static Data'!$E$3:$X$21,$BW97,1)+0,CA$68&gt;=INDEX('Static Data'!$E$3:$X$21,$BW97,2)+0,CA$69&gt;=INDEX('Static Data'!$E$3:$X$21,$BW97,3)+0,CA$70&gt;=INDEX('Static Data'!$E$3:$X$21,$BW97,4)+0,CA$71&gt;=INDEX('Static Data'!$E$3:$X$21,$BW97,5)+0,CA$72&gt;=INDEX('Static Data'!$E$3:$X$21,$BW97,6)+0,CA$73&gt;=INDEX('Static Data'!$E$3:$X$21,$BW97,7)+0,CA$74&gt;=INDEX('Static Data'!$E$3:$X$21,$BW97,8)+0,CA$75&gt;=INDEX('Static Data'!$E$3:$X$21,$BW97,9)+0,CA$76&gt;=INDEX('Static Data'!$E$3:$X$21,$BW97,10)+0,CA$77&gt;=INDEX('Static Data'!$E$3:$X$21,$BW97,11)+0,CA$78&gt;=INDEX('Static Data'!$E$3:$X$21,$BW97,12)+0,CA$79&gt;=INDEX('Static Data'!$E$3:$X$21,$BW97,13)+0,CA$80&gt;=INDEX('Static Data'!$E$3:$X$21,$BW97,14)+0,CA$81&gt;=INDEX('Static Data'!$E$3:$X$21,$BW97,15)+0,CA$82&gt;=INDEX('Static Data'!$E$3:$X$21,$BW97,16)+0,CA$83&gt;=INDEX('Static Data'!$E$3:$X$21,$BW97,17)+0,CA$84&gt;=INDEX('Static Data'!$E$3:$X$21,$BW97,18)+0,CA$85&gt;=INDEX('Static Data'!$E$3:$X$21,$BW97,19)+0,CA$86&gt;=INDEX('Static Data'!$E$3:$X$21,$BW97,20)+0)</f>
        <v>0</v>
      </c>
      <c r="CB97" t="b">
        <f ca="1">AND($BV97,CB$67&gt;=INDEX('Static Data'!$E$3:$X$21,$BW97,1)+0,CB$68&gt;=INDEX('Static Data'!$E$3:$X$21,$BW97,2)+0,CB$69&gt;=INDEX('Static Data'!$E$3:$X$21,$BW97,3)+0,CB$70&gt;=INDEX('Static Data'!$E$3:$X$21,$BW97,4)+0,CB$71&gt;=INDEX('Static Data'!$E$3:$X$21,$BW97,5)+0,CB$72&gt;=INDEX('Static Data'!$E$3:$X$21,$BW97,6)+0,CB$73&gt;=INDEX('Static Data'!$E$3:$X$21,$BW97,7)+0,CB$74&gt;=INDEX('Static Data'!$E$3:$X$21,$BW97,8)+0,CB$75&gt;=INDEX('Static Data'!$E$3:$X$21,$BW97,9)+0,CB$76&gt;=INDEX('Static Data'!$E$3:$X$21,$BW97,10)+0,CB$77&gt;=INDEX('Static Data'!$E$3:$X$21,$BW97,11)+0,CB$78&gt;=INDEX('Static Data'!$E$3:$X$21,$BW97,12)+0,CB$79&gt;=INDEX('Static Data'!$E$3:$X$21,$BW97,13)+0,CB$80&gt;=INDEX('Static Data'!$E$3:$X$21,$BW97,14)+0,CB$81&gt;=INDEX('Static Data'!$E$3:$X$21,$BW97,15)+0,CB$82&gt;=INDEX('Static Data'!$E$3:$X$21,$BW97,16)+0,CB$83&gt;=INDEX('Static Data'!$E$3:$X$21,$BW97,17)+0,CB$84&gt;=INDEX('Static Data'!$E$3:$X$21,$BW97,18)+0,CB$85&gt;=INDEX('Static Data'!$E$3:$X$21,$BW97,19)+0,CB$86&gt;=INDEX('Static Data'!$E$3:$X$21,$BW97,20)+0)</f>
        <v>0</v>
      </c>
      <c r="CC97" t="b">
        <f ca="1">AND($BV97,CC$67&gt;=INDEX('Static Data'!$E$3:$X$21,$BW97,1)+0,CC$68&gt;=INDEX('Static Data'!$E$3:$X$21,$BW97,2)+0,CC$69&gt;=INDEX('Static Data'!$E$3:$X$21,$BW97,3)+0,CC$70&gt;=INDEX('Static Data'!$E$3:$X$21,$BW97,4)+0,CC$71&gt;=INDEX('Static Data'!$E$3:$X$21,$BW97,5)+0,CC$72&gt;=INDEX('Static Data'!$E$3:$X$21,$BW97,6)+0,CC$73&gt;=INDEX('Static Data'!$E$3:$X$21,$BW97,7)+0,CC$74&gt;=INDEX('Static Data'!$E$3:$X$21,$BW97,8)+0,CC$75&gt;=INDEX('Static Data'!$E$3:$X$21,$BW97,9)+0,CC$76&gt;=INDEX('Static Data'!$E$3:$X$21,$BW97,10)+0,CC$77&gt;=INDEX('Static Data'!$E$3:$X$21,$BW97,11)+0,CC$78&gt;=INDEX('Static Data'!$E$3:$X$21,$BW97,12)+0,CC$79&gt;=INDEX('Static Data'!$E$3:$X$21,$BW97,13)+0,CC$80&gt;=INDEX('Static Data'!$E$3:$X$21,$BW97,14)+0,CC$81&gt;=INDEX('Static Data'!$E$3:$X$21,$BW97,15)+0,CC$82&gt;=INDEX('Static Data'!$E$3:$X$21,$BW97,16)+0,CC$83&gt;=INDEX('Static Data'!$E$3:$X$21,$BW97,17)+0,CC$84&gt;=INDEX('Static Data'!$E$3:$X$21,$BW97,18)+0,CC$85&gt;=INDEX('Static Data'!$E$3:$X$21,$BW97,19)+0,CC$86&gt;=INDEX('Static Data'!$E$3:$X$21,$BW97,20)+0)</f>
        <v>0</v>
      </c>
      <c r="CD97" t="b">
        <f ca="1">AND($BV97,CD$67&gt;=INDEX('Static Data'!$E$3:$X$21,$BW97,1)+0,CD$68&gt;=INDEX('Static Data'!$E$3:$X$21,$BW97,2)+0,CD$69&gt;=INDEX('Static Data'!$E$3:$X$21,$BW97,3)+0,CD$70&gt;=INDEX('Static Data'!$E$3:$X$21,$BW97,4)+0,CD$71&gt;=INDEX('Static Data'!$E$3:$X$21,$BW97,5)+0,CD$72&gt;=INDEX('Static Data'!$E$3:$X$21,$BW97,6)+0,CD$73&gt;=INDEX('Static Data'!$E$3:$X$21,$BW97,7)+0,CD$74&gt;=INDEX('Static Data'!$E$3:$X$21,$BW97,8)+0,CD$75&gt;=INDEX('Static Data'!$E$3:$X$21,$BW97,9)+0,CD$76&gt;=INDEX('Static Data'!$E$3:$X$21,$BW97,10)+0,CD$77&gt;=INDEX('Static Data'!$E$3:$X$21,$BW97,11)+0,CD$78&gt;=INDEX('Static Data'!$E$3:$X$21,$BW97,12)+0,CD$79&gt;=INDEX('Static Data'!$E$3:$X$21,$BW97,13)+0,CD$80&gt;=INDEX('Static Data'!$E$3:$X$21,$BW97,14)+0,CD$81&gt;=INDEX('Static Data'!$E$3:$X$21,$BW97,15)+0,CD$82&gt;=INDEX('Static Data'!$E$3:$X$21,$BW97,16)+0,CD$83&gt;=INDEX('Static Data'!$E$3:$X$21,$BW97,17)+0,CD$84&gt;=INDEX('Static Data'!$E$3:$X$21,$BW97,18)+0,CD$85&gt;=INDEX('Static Data'!$E$3:$X$21,$BW97,19)+0,CD$86&gt;=INDEX('Static Data'!$E$3:$X$21,$BW97,20)+0)</f>
        <v>0</v>
      </c>
      <c r="CE97" t="b">
        <f ca="1">AND($BV97,CE$67&gt;=INDEX('Static Data'!$E$3:$X$21,$BW97,1)+0,CE$68&gt;=INDEX('Static Data'!$E$3:$X$21,$BW97,2)+0,CE$69&gt;=INDEX('Static Data'!$E$3:$X$21,$BW97,3)+0,CE$70&gt;=INDEX('Static Data'!$E$3:$X$21,$BW97,4)+0,CE$71&gt;=INDEX('Static Data'!$E$3:$X$21,$BW97,5)+0,CE$72&gt;=INDEX('Static Data'!$E$3:$X$21,$BW97,6)+0,CE$73&gt;=INDEX('Static Data'!$E$3:$X$21,$BW97,7)+0,CE$74&gt;=INDEX('Static Data'!$E$3:$X$21,$BW97,8)+0,CE$75&gt;=INDEX('Static Data'!$E$3:$X$21,$BW97,9)+0,CE$76&gt;=INDEX('Static Data'!$E$3:$X$21,$BW97,10)+0,CE$77&gt;=INDEX('Static Data'!$E$3:$X$21,$BW97,11)+0,CE$78&gt;=INDEX('Static Data'!$E$3:$X$21,$BW97,12)+0,CE$79&gt;=INDEX('Static Data'!$E$3:$X$21,$BW97,13)+0,CE$80&gt;=INDEX('Static Data'!$E$3:$X$21,$BW97,14)+0,CE$81&gt;=INDEX('Static Data'!$E$3:$X$21,$BW97,15)+0,CE$82&gt;=INDEX('Static Data'!$E$3:$X$21,$BW97,16)+0,CE$83&gt;=INDEX('Static Data'!$E$3:$X$21,$BW97,17)+0,CE$84&gt;=INDEX('Static Data'!$E$3:$X$21,$BW97,18)+0,CE$85&gt;=INDEX('Static Data'!$E$3:$X$21,$BW97,19)+0,CE$86&gt;=INDEX('Static Data'!$E$3:$X$21,$BW97,20)+0)</f>
        <v>0</v>
      </c>
      <c r="CF97" t="b">
        <f ca="1">AND($BV97,CF$67&gt;=INDEX('Static Data'!$E$3:$X$21,$BW97,1)+0,CF$68&gt;=INDEX('Static Data'!$E$3:$X$21,$BW97,2)+0,CF$69&gt;=INDEX('Static Data'!$E$3:$X$21,$BW97,3)+0,CF$70&gt;=INDEX('Static Data'!$E$3:$X$21,$BW97,4)+0,CF$71&gt;=INDEX('Static Data'!$E$3:$X$21,$BW97,5)+0,CF$72&gt;=INDEX('Static Data'!$E$3:$X$21,$BW97,6)+0,CF$73&gt;=INDEX('Static Data'!$E$3:$X$21,$BW97,7)+0,CF$74&gt;=INDEX('Static Data'!$E$3:$X$21,$BW97,8)+0,CF$75&gt;=INDEX('Static Data'!$E$3:$X$21,$BW97,9)+0,CF$76&gt;=INDEX('Static Data'!$E$3:$X$21,$BW97,10)+0,CF$77&gt;=INDEX('Static Data'!$E$3:$X$21,$BW97,11)+0,CF$78&gt;=INDEX('Static Data'!$E$3:$X$21,$BW97,12)+0,CF$79&gt;=INDEX('Static Data'!$E$3:$X$21,$BW97,13)+0,CF$80&gt;=INDEX('Static Data'!$E$3:$X$21,$BW97,14)+0,CF$81&gt;=INDEX('Static Data'!$E$3:$X$21,$BW97,15)+0,CF$82&gt;=INDEX('Static Data'!$E$3:$X$21,$BW97,16)+0,CF$83&gt;=INDEX('Static Data'!$E$3:$X$21,$BW97,17)+0,CF$84&gt;=INDEX('Static Data'!$E$3:$X$21,$BW97,18)+0,CF$85&gt;=INDEX('Static Data'!$E$3:$X$21,$BW97,19)+0,CF$86&gt;=INDEX('Static Data'!$E$3:$X$21,$BW97,20)+0)</f>
        <v>0</v>
      </c>
      <c r="CG97" t="b">
        <f ca="1">AND($BV97,CG$67&gt;=INDEX('Static Data'!$E$3:$X$21,$BW97,1)+0,CG$68&gt;=INDEX('Static Data'!$E$3:$X$21,$BW97,2)+0,CG$69&gt;=INDEX('Static Data'!$E$3:$X$21,$BW97,3)+0,CG$70&gt;=INDEX('Static Data'!$E$3:$X$21,$BW97,4)+0,CG$71&gt;=INDEX('Static Data'!$E$3:$X$21,$BW97,5)+0,CG$72&gt;=INDEX('Static Data'!$E$3:$X$21,$BW97,6)+0,CG$73&gt;=INDEX('Static Data'!$E$3:$X$21,$BW97,7)+0,CG$74&gt;=INDEX('Static Data'!$E$3:$X$21,$BW97,8)+0,CG$75&gt;=INDEX('Static Data'!$E$3:$X$21,$BW97,9)+0,CG$76&gt;=INDEX('Static Data'!$E$3:$X$21,$BW97,10)+0,CG$77&gt;=INDEX('Static Data'!$E$3:$X$21,$BW97,11)+0,CG$78&gt;=INDEX('Static Data'!$E$3:$X$21,$BW97,12)+0,CG$79&gt;=INDEX('Static Data'!$E$3:$X$21,$BW97,13)+0,CG$80&gt;=INDEX('Static Data'!$E$3:$X$21,$BW97,14)+0,CG$81&gt;=INDEX('Static Data'!$E$3:$X$21,$BW97,15)+0,CG$82&gt;=INDEX('Static Data'!$E$3:$X$21,$BW97,16)+0,CG$83&gt;=INDEX('Static Data'!$E$3:$X$21,$BW97,17)+0,CG$84&gt;=INDEX('Static Data'!$E$3:$X$21,$BW97,18)+0,CG$85&gt;=INDEX('Static Data'!$E$3:$X$21,$BW97,19)+0,CG$86&gt;=INDEX('Static Data'!$E$3:$X$21,$BW97,20)+0)</f>
        <v>0</v>
      </c>
      <c r="CH97" t="b">
        <f ca="1">AND($BV97,CH$67&gt;=INDEX('Static Data'!$E$3:$X$21,$BW97,1)+0,CH$68&gt;=INDEX('Static Data'!$E$3:$X$21,$BW97,2)+0,CH$69&gt;=INDEX('Static Data'!$E$3:$X$21,$BW97,3)+0,CH$70&gt;=INDEX('Static Data'!$E$3:$X$21,$BW97,4)+0,CH$71&gt;=INDEX('Static Data'!$E$3:$X$21,$BW97,5)+0,CH$72&gt;=INDEX('Static Data'!$E$3:$X$21,$BW97,6)+0,CH$73&gt;=INDEX('Static Data'!$E$3:$X$21,$BW97,7)+0,CH$74&gt;=INDEX('Static Data'!$E$3:$X$21,$BW97,8)+0,CH$75&gt;=INDEX('Static Data'!$E$3:$X$21,$BW97,9)+0,CH$76&gt;=INDEX('Static Data'!$E$3:$X$21,$BW97,10)+0,CH$77&gt;=INDEX('Static Data'!$E$3:$X$21,$BW97,11)+0,CH$78&gt;=INDEX('Static Data'!$E$3:$X$21,$BW97,12)+0,CH$79&gt;=INDEX('Static Data'!$E$3:$X$21,$BW97,13)+0,CH$80&gt;=INDEX('Static Data'!$E$3:$X$21,$BW97,14)+0,CH$81&gt;=INDEX('Static Data'!$E$3:$X$21,$BW97,15)+0,CH$82&gt;=INDEX('Static Data'!$E$3:$X$21,$BW97,16)+0,CH$83&gt;=INDEX('Static Data'!$E$3:$X$21,$BW97,17)+0,CH$84&gt;=INDEX('Static Data'!$E$3:$X$21,$BW97,18)+0,CH$85&gt;=INDEX('Static Data'!$E$3:$X$21,$BW97,19)+0,CH$86&gt;=INDEX('Static Data'!$E$3:$X$21,$BW97,20)+0)</f>
        <v>0</v>
      </c>
      <c r="CI97" t="b">
        <f ca="1">AND($BV97,CI$67&gt;=INDEX('Static Data'!$E$3:$X$21,$BW97,1)+0,CI$68&gt;=INDEX('Static Data'!$E$3:$X$21,$BW97,2)+0,CI$69&gt;=INDEX('Static Data'!$E$3:$X$21,$BW97,3)+0,CI$70&gt;=INDEX('Static Data'!$E$3:$X$21,$BW97,4)+0,CI$71&gt;=INDEX('Static Data'!$E$3:$X$21,$BW97,5)+0,CI$72&gt;=INDEX('Static Data'!$E$3:$X$21,$BW97,6)+0,CI$73&gt;=INDEX('Static Data'!$E$3:$X$21,$BW97,7)+0,CI$74&gt;=INDEX('Static Data'!$E$3:$X$21,$BW97,8)+0,CI$75&gt;=INDEX('Static Data'!$E$3:$X$21,$BW97,9)+0,CI$76&gt;=INDEX('Static Data'!$E$3:$X$21,$BW97,10)+0,CI$77&gt;=INDEX('Static Data'!$E$3:$X$21,$BW97,11)+0,CI$78&gt;=INDEX('Static Data'!$E$3:$X$21,$BW97,12)+0,CI$79&gt;=INDEX('Static Data'!$E$3:$X$21,$BW97,13)+0,CI$80&gt;=INDEX('Static Data'!$E$3:$X$21,$BW97,14)+0,CI$81&gt;=INDEX('Static Data'!$E$3:$X$21,$BW97,15)+0,CI$82&gt;=INDEX('Static Data'!$E$3:$X$21,$BW97,16)+0,CI$83&gt;=INDEX('Static Data'!$E$3:$X$21,$BW97,17)+0,CI$84&gt;=INDEX('Static Data'!$E$3:$X$21,$BW97,18)+0,CI$85&gt;=INDEX('Static Data'!$E$3:$X$21,$BW97,19)+0,CI$86&gt;=INDEX('Static Data'!$E$3:$X$21,$BW97,20)+0)</f>
        <v>0</v>
      </c>
      <c r="CJ97" t="b">
        <f ca="1">AND($BV97,CJ$67&gt;=INDEX('Static Data'!$E$3:$X$21,$BW97,1)+0,CJ$68&gt;=INDEX('Static Data'!$E$3:$X$21,$BW97,2)+0,CJ$69&gt;=INDEX('Static Data'!$E$3:$X$21,$BW97,3)+0,CJ$70&gt;=INDEX('Static Data'!$E$3:$X$21,$BW97,4)+0,CJ$71&gt;=INDEX('Static Data'!$E$3:$X$21,$BW97,5)+0,CJ$72&gt;=INDEX('Static Data'!$E$3:$X$21,$BW97,6)+0,CJ$73&gt;=INDEX('Static Data'!$E$3:$X$21,$BW97,7)+0,CJ$74&gt;=INDEX('Static Data'!$E$3:$X$21,$BW97,8)+0,CJ$75&gt;=INDEX('Static Data'!$E$3:$X$21,$BW97,9)+0,CJ$76&gt;=INDEX('Static Data'!$E$3:$X$21,$BW97,10)+0,CJ$77&gt;=INDEX('Static Data'!$E$3:$X$21,$BW97,11)+0,CJ$78&gt;=INDEX('Static Data'!$E$3:$X$21,$BW97,12)+0,CJ$79&gt;=INDEX('Static Data'!$E$3:$X$21,$BW97,13)+0,CJ$80&gt;=INDEX('Static Data'!$E$3:$X$21,$BW97,14)+0,CJ$81&gt;=INDEX('Static Data'!$E$3:$X$21,$BW97,15)+0,CJ$82&gt;=INDEX('Static Data'!$E$3:$X$21,$BW97,16)+0,CJ$83&gt;=INDEX('Static Data'!$E$3:$X$21,$BW97,17)+0,CJ$84&gt;=INDEX('Static Data'!$E$3:$X$21,$BW97,18)+0,CJ$85&gt;=INDEX('Static Data'!$E$3:$X$21,$BW97,19)+0,CJ$86&gt;=INDEX('Static Data'!$E$3:$X$21,$BW97,20)+0)</f>
        <v>0</v>
      </c>
      <c r="CK97" t="b">
        <f ca="1">AND($BV97,CK$67&gt;=INDEX('Static Data'!$E$3:$X$21,$BW97,1)+0,CK$68&gt;=INDEX('Static Data'!$E$3:$X$21,$BW97,2)+0,CK$69&gt;=INDEX('Static Data'!$E$3:$X$21,$BW97,3)+0,CK$70&gt;=INDEX('Static Data'!$E$3:$X$21,$BW97,4)+0,CK$71&gt;=INDEX('Static Data'!$E$3:$X$21,$BW97,5)+0,CK$72&gt;=INDEX('Static Data'!$E$3:$X$21,$BW97,6)+0,CK$73&gt;=INDEX('Static Data'!$E$3:$X$21,$BW97,7)+0,CK$74&gt;=INDEX('Static Data'!$E$3:$X$21,$BW97,8)+0,CK$75&gt;=INDEX('Static Data'!$E$3:$X$21,$BW97,9)+0,CK$76&gt;=INDEX('Static Data'!$E$3:$X$21,$BW97,10)+0,CK$77&gt;=INDEX('Static Data'!$E$3:$X$21,$BW97,11)+0,CK$78&gt;=INDEX('Static Data'!$E$3:$X$21,$BW97,12)+0,CK$79&gt;=INDEX('Static Data'!$E$3:$X$21,$BW97,13)+0,CK$80&gt;=INDEX('Static Data'!$E$3:$X$21,$BW97,14)+0,CK$81&gt;=INDEX('Static Data'!$E$3:$X$21,$BW97,15)+0,CK$82&gt;=INDEX('Static Data'!$E$3:$X$21,$BW97,16)+0,CK$83&gt;=INDEX('Static Data'!$E$3:$X$21,$BW97,17)+0,CK$84&gt;=INDEX('Static Data'!$E$3:$X$21,$BW97,18)+0,CK$85&gt;=INDEX('Static Data'!$E$3:$X$21,$BW97,19)+0,CK$86&gt;=INDEX('Static Data'!$E$3:$X$21,$BW97,20)+0)</f>
        <v>0</v>
      </c>
      <c r="CL97" t="b">
        <f ca="1">AND($BV97,CL$67&gt;=INDEX('Static Data'!$E$3:$X$21,$BW97,1)+0,CL$68&gt;=INDEX('Static Data'!$E$3:$X$21,$BW97,2)+0,CL$69&gt;=INDEX('Static Data'!$E$3:$X$21,$BW97,3)+0,CL$70&gt;=INDEX('Static Data'!$E$3:$X$21,$BW97,4)+0,CL$71&gt;=INDEX('Static Data'!$E$3:$X$21,$BW97,5)+0,CL$72&gt;=INDEX('Static Data'!$E$3:$X$21,$BW97,6)+0,CL$73&gt;=INDEX('Static Data'!$E$3:$X$21,$BW97,7)+0,CL$74&gt;=INDEX('Static Data'!$E$3:$X$21,$BW97,8)+0,CL$75&gt;=INDEX('Static Data'!$E$3:$X$21,$BW97,9)+0,CL$76&gt;=INDEX('Static Data'!$E$3:$X$21,$BW97,10)+0,CL$77&gt;=INDEX('Static Data'!$E$3:$X$21,$BW97,11)+0,CL$78&gt;=INDEX('Static Data'!$E$3:$X$21,$BW97,12)+0,CL$79&gt;=INDEX('Static Data'!$E$3:$X$21,$BW97,13)+0,CL$80&gt;=INDEX('Static Data'!$E$3:$X$21,$BW97,14)+0,CL$81&gt;=INDEX('Static Data'!$E$3:$X$21,$BW97,15)+0,CL$82&gt;=INDEX('Static Data'!$E$3:$X$21,$BW97,16)+0,CL$83&gt;=INDEX('Static Data'!$E$3:$X$21,$BW97,17)+0,CL$84&gt;=INDEX('Static Data'!$E$3:$X$21,$BW97,18)+0,CL$85&gt;=INDEX('Static Data'!$E$3:$X$21,$BW97,19)+0,CL$86&gt;=INDEX('Static Data'!$E$3:$X$21,$BW97,20)+0)</f>
        <v>0</v>
      </c>
      <c r="CM97" t="b">
        <f ca="1">AND($BV97,CM$67&gt;=INDEX('Static Data'!$E$3:$X$21,$BW97,1)+0,CM$68&gt;=INDEX('Static Data'!$E$3:$X$21,$BW97,2)+0,CM$69&gt;=INDEX('Static Data'!$E$3:$X$21,$BW97,3)+0,CM$70&gt;=INDEX('Static Data'!$E$3:$X$21,$BW97,4)+0,CM$71&gt;=INDEX('Static Data'!$E$3:$X$21,$BW97,5)+0,CM$72&gt;=INDEX('Static Data'!$E$3:$X$21,$BW97,6)+0,CM$73&gt;=INDEX('Static Data'!$E$3:$X$21,$BW97,7)+0,CM$74&gt;=INDEX('Static Data'!$E$3:$X$21,$BW97,8)+0,CM$75&gt;=INDEX('Static Data'!$E$3:$X$21,$BW97,9)+0,CM$76&gt;=INDEX('Static Data'!$E$3:$X$21,$BW97,10)+0,CM$77&gt;=INDEX('Static Data'!$E$3:$X$21,$BW97,11)+0,CM$78&gt;=INDEX('Static Data'!$E$3:$X$21,$BW97,12)+0,CM$79&gt;=INDEX('Static Data'!$E$3:$X$21,$BW97,13)+0,CM$80&gt;=INDEX('Static Data'!$E$3:$X$21,$BW97,14)+0,CM$81&gt;=INDEX('Static Data'!$E$3:$X$21,$BW97,15)+0,CM$82&gt;=INDEX('Static Data'!$E$3:$X$21,$BW97,16)+0,CM$83&gt;=INDEX('Static Data'!$E$3:$X$21,$BW97,17)+0,CM$84&gt;=INDEX('Static Data'!$E$3:$X$21,$BW97,18)+0,CM$85&gt;=INDEX('Static Data'!$E$3:$X$21,$BW97,19)+0,CM$86&gt;=INDEX('Static Data'!$E$3:$X$21,$BW97,20)+0)</f>
        <v>0</v>
      </c>
      <c r="CN97" t="b">
        <f ca="1">AND($BV97,CN$67&gt;=INDEX('Static Data'!$E$3:$X$21,$BW97,1)+0,CN$68&gt;=INDEX('Static Data'!$E$3:$X$21,$BW97,2)+0,CN$69&gt;=INDEX('Static Data'!$E$3:$X$21,$BW97,3)+0,CN$70&gt;=INDEX('Static Data'!$E$3:$X$21,$BW97,4)+0,CN$71&gt;=INDEX('Static Data'!$E$3:$X$21,$BW97,5)+0,CN$72&gt;=INDEX('Static Data'!$E$3:$X$21,$BW97,6)+0,CN$73&gt;=INDEX('Static Data'!$E$3:$X$21,$BW97,7)+0,CN$74&gt;=INDEX('Static Data'!$E$3:$X$21,$BW97,8)+0,CN$75&gt;=INDEX('Static Data'!$E$3:$X$21,$BW97,9)+0,CN$76&gt;=INDEX('Static Data'!$E$3:$X$21,$BW97,10)+0,CN$77&gt;=INDEX('Static Data'!$E$3:$X$21,$BW97,11)+0,CN$78&gt;=INDEX('Static Data'!$E$3:$X$21,$BW97,12)+0,CN$79&gt;=INDEX('Static Data'!$E$3:$X$21,$BW97,13)+0,CN$80&gt;=INDEX('Static Data'!$E$3:$X$21,$BW97,14)+0,CN$81&gt;=INDEX('Static Data'!$E$3:$X$21,$BW97,15)+0,CN$82&gt;=INDEX('Static Data'!$E$3:$X$21,$BW97,16)+0,CN$83&gt;=INDEX('Static Data'!$E$3:$X$21,$BW97,17)+0,CN$84&gt;=INDEX('Static Data'!$E$3:$X$21,$BW97,18)+0,CN$85&gt;=INDEX('Static Data'!$E$3:$X$21,$BW97,19)+0,CN$86&gt;=INDEX('Static Data'!$E$3:$X$21,$BW97,20)+0)</f>
        <v>0</v>
      </c>
      <c r="CO97" t="b">
        <f ca="1">AND($BV97,CO$67&gt;=INDEX('Static Data'!$E$3:$X$21,$BW97,1)+0,CO$68&gt;=INDEX('Static Data'!$E$3:$X$21,$BW97,2)+0,CO$69&gt;=INDEX('Static Data'!$E$3:$X$21,$BW97,3)+0,CO$70&gt;=INDEX('Static Data'!$E$3:$X$21,$BW97,4)+0,CO$71&gt;=INDEX('Static Data'!$E$3:$X$21,$BW97,5)+0,CO$72&gt;=INDEX('Static Data'!$E$3:$X$21,$BW97,6)+0,CO$73&gt;=INDEX('Static Data'!$E$3:$X$21,$BW97,7)+0,CO$74&gt;=INDEX('Static Data'!$E$3:$X$21,$BW97,8)+0,CO$75&gt;=INDEX('Static Data'!$E$3:$X$21,$BW97,9)+0,CO$76&gt;=INDEX('Static Data'!$E$3:$X$21,$BW97,10)+0,CO$77&gt;=INDEX('Static Data'!$E$3:$X$21,$BW97,11)+0,CO$78&gt;=INDEX('Static Data'!$E$3:$X$21,$BW97,12)+0,CO$79&gt;=INDEX('Static Data'!$E$3:$X$21,$BW97,13)+0,CO$80&gt;=INDEX('Static Data'!$E$3:$X$21,$BW97,14)+0,CO$81&gt;=INDEX('Static Data'!$E$3:$X$21,$BW97,15)+0,CO$82&gt;=INDEX('Static Data'!$E$3:$X$21,$BW97,16)+0,CO$83&gt;=INDEX('Static Data'!$E$3:$X$21,$BW97,17)+0,CO$84&gt;=INDEX('Static Data'!$E$3:$X$21,$BW97,18)+0,CO$85&gt;=INDEX('Static Data'!$E$3:$X$21,$BW97,19)+0,CO$86&gt;=INDEX('Static Data'!$E$3:$X$21,$BW97,20)+0)</f>
        <v>0</v>
      </c>
      <c r="CP97" t="b">
        <f ca="1">AND($BV97,CP$67&gt;=INDEX('Static Data'!$E$3:$X$21,$BW97,1)+0,CP$68&gt;=INDEX('Static Data'!$E$3:$X$21,$BW97,2)+0,CP$69&gt;=INDEX('Static Data'!$E$3:$X$21,$BW97,3)+0,CP$70&gt;=INDEX('Static Data'!$E$3:$X$21,$BW97,4)+0,CP$71&gt;=INDEX('Static Data'!$E$3:$X$21,$BW97,5)+0,CP$72&gt;=INDEX('Static Data'!$E$3:$X$21,$BW97,6)+0,CP$73&gt;=INDEX('Static Data'!$E$3:$X$21,$BW97,7)+0,CP$74&gt;=INDEX('Static Data'!$E$3:$X$21,$BW97,8)+0,CP$75&gt;=INDEX('Static Data'!$E$3:$X$21,$BW97,9)+0,CP$76&gt;=INDEX('Static Data'!$E$3:$X$21,$BW97,10)+0,CP$77&gt;=INDEX('Static Data'!$E$3:$X$21,$BW97,11)+0,CP$78&gt;=INDEX('Static Data'!$E$3:$X$21,$BW97,12)+0,CP$79&gt;=INDEX('Static Data'!$E$3:$X$21,$BW97,13)+0,CP$80&gt;=INDEX('Static Data'!$E$3:$X$21,$BW97,14)+0,CP$81&gt;=INDEX('Static Data'!$E$3:$X$21,$BW97,15)+0,CP$82&gt;=INDEX('Static Data'!$E$3:$X$21,$BW97,16)+0,CP$83&gt;=INDEX('Static Data'!$E$3:$X$21,$BW97,17)+0,CP$84&gt;=INDEX('Static Data'!$E$3:$X$21,$BW97,18)+0,CP$85&gt;=INDEX('Static Data'!$E$3:$X$21,$BW97,19)+0,CP$86&gt;=INDEX('Static Data'!$E$3:$X$21,$BW97,20)+0)</f>
        <v>0</v>
      </c>
      <c r="CQ97" t="b">
        <f ca="1">AND($BV97,CQ$67&gt;=INDEX('Static Data'!$E$3:$X$21,$BW97,1)+0,CQ$68&gt;=INDEX('Static Data'!$E$3:$X$21,$BW97,2)+0,CQ$69&gt;=INDEX('Static Data'!$E$3:$X$21,$BW97,3)+0,CQ$70&gt;=INDEX('Static Data'!$E$3:$X$21,$BW97,4)+0,CQ$71&gt;=INDEX('Static Data'!$E$3:$X$21,$BW97,5)+0,CQ$72&gt;=INDEX('Static Data'!$E$3:$X$21,$BW97,6)+0,CQ$73&gt;=INDEX('Static Data'!$E$3:$X$21,$BW97,7)+0,CQ$74&gt;=INDEX('Static Data'!$E$3:$X$21,$BW97,8)+0,CQ$75&gt;=INDEX('Static Data'!$E$3:$X$21,$BW97,9)+0,CQ$76&gt;=INDEX('Static Data'!$E$3:$X$21,$BW97,10)+0,CQ$77&gt;=INDEX('Static Data'!$E$3:$X$21,$BW97,11)+0,CQ$78&gt;=INDEX('Static Data'!$E$3:$X$21,$BW97,12)+0,CQ$79&gt;=INDEX('Static Data'!$E$3:$X$21,$BW97,13)+0,CQ$80&gt;=INDEX('Static Data'!$E$3:$X$21,$BW97,14)+0,CQ$81&gt;=INDEX('Static Data'!$E$3:$X$21,$BW97,15)+0,CQ$82&gt;=INDEX('Static Data'!$E$3:$X$21,$BW97,16)+0,CQ$83&gt;=INDEX('Static Data'!$E$3:$X$21,$BW97,17)+0,CQ$84&gt;=INDEX('Static Data'!$E$3:$X$21,$BW97,18)+0,CQ$85&gt;=INDEX('Static Data'!$E$3:$X$21,$BW97,19)+0,CQ$86&gt;=INDEX('Static Data'!$E$3:$X$21,$BW97,20)+0)</f>
        <v>0</v>
      </c>
      <c r="CR97" t="b">
        <f ca="1">AND($BV97,CR$67&gt;=INDEX('Static Data'!$E$3:$X$21,$BW97,1)+0,CR$68&gt;=INDEX('Static Data'!$E$3:$X$21,$BW97,2)+0,CR$69&gt;=INDEX('Static Data'!$E$3:$X$21,$BW97,3)+0,CR$70&gt;=INDEX('Static Data'!$E$3:$X$21,$BW97,4)+0,CR$71&gt;=INDEX('Static Data'!$E$3:$X$21,$BW97,5)+0,CR$72&gt;=INDEX('Static Data'!$E$3:$X$21,$BW97,6)+0,CR$73&gt;=INDEX('Static Data'!$E$3:$X$21,$BW97,7)+0,CR$74&gt;=INDEX('Static Data'!$E$3:$X$21,$BW97,8)+0,CR$75&gt;=INDEX('Static Data'!$E$3:$X$21,$BW97,9)+0,CR$76&gt;=INDEX('Static Data'!$E$3:$X$21,$BW97,10)+0,CR$77&gt;=INDEX('Static Data'!$E$3:$X$21,$BW97,11)+0,CR$78&gt;=INDEX('Static Data'!$E$3:$X$21,$BW97,12)+0,CR$79&gt;=INDEX('Static Data'!$E$3:$X$21,$BW97,13)+0,CR$80&gt;=INDEX('Static Data'!$E$3:$X$21,$BW97,14)+0,CR$81&gt;=INDEX('Static Data'!$E$3:$X$21,$BW97,15)+0,CR$82&gt;=INDEX('Static Data'!$E$3:$X$21,$BW97,16)+0,CR$83&gt;=INDEX('Static Data'!$E$3:$X$21,$BW97,17)+0,CR$84&gt;=INDEX('Static Data'!$E$3:$X$21,$BW97,18)+0,CR$85&gt;=INDEX('Static Data'!$E$3:$X$21,$BW97,19)+0,CR$86&gt;=INDEX('Static Data'!$E$3:$X$21,$BW97,20)+0)</f>
        <v>0</v>
      </c>
      <c r="CS97" t="b">
        <f ca="1">AND($BV97,CS$67&gt;=INDEX('Static Data'!$E$3:$X$21,$BW97,1)+0,CS$68&gt;=INDEX('Static Data'!$E$3:$X$21,$BW97,2)+0,CS$69&gt;=INDEX('Static Data'!$E$3:$X$21,$BW97,3)+0,CS$70&gt;=INDEX('Static Data'!$E$3:$X$21,$BW97,4)+0,CS$71&gt;=INDEX('Static Data'!$E$3:$X$21,$BW97,5)+0,CS$72&gt;=INDEX('Static Data'!$E$3:$X$21,$BW97,6)+0,CS$73&gt;=INDEX('Static Data'!$E$3:$X$21,$BW97,7)+0,CS$74&gt;=INDEX('Static Data'!$E$3:$X$21,$BW97,8)+0,CS$75&gt;=INDEX('Static Data'!$E$3:$X$21,$BW97,9)+0,CS$76&gt;=INDEX('Static Data'!$E$3:$X$21,$BW97,10)+0,CS$77&gt;=INDEX('Static Data'!$E$3:$X$21,$BW97,11)+0,CS$78&gt;=INDEX('Static Data'!$E$3:$X$21,$BW97,12)+0,CS$79&gt;=INDEX('Static Data'!$E$3:$X$21,$BW97,13)+0,CS$80&gt;=INDEX('Static Data'!$E$3:$X$21,$BW97,14)+0,CS$81&gt;=INDEX('Static Data'!$E$3:$X$21,$BW97,15)+0,CS$82&gt;=INDEX('Static Data'!$E$3:$X$21,$BW97,16)+0,CS$83&gt;=INDEX('Static Data'!$E$3:$X$21,$BW97,17)+0,CS$84&gt;=INDEX('Static Data'!$E$3:$X$21,$BW97,18)+0,CS$85&gt;=INDEX('Static Data'!$E$3:$X$21,$BW97,19)+0,CS$86&gt;=INDEX('Static Data'!$E$3:$X$21,$BW97,20)+0)</f>
        <v>0</v>
      </c>
      <c r="CT97" t="b">
        <f ca="1">AND($BV97,CT$67&gt;=INDEX('Static Data'!$E$3:$X$21,$BW97,1)+0,CT$68&gt;=INDEX('Static Data'!$E$3:$X$21,$BW97,2)+0,CT$69&gt;=INDEX('Static Data'!$E$3:$X$21,$BW97,3)+0,CT$70&gt;=INDEX('Static Data'!$E$3:$X$21,$BW97,4)+0,CT$71&gt;=INDEX('Static Data'!$E$3:$X$21,$BW97,5)+0,CT$72&gt;=INDEX('Static Data'!$E$3:$X$21,$BW97,6)+0,CT$73&gt;=INDEX('Static Data'!$E$3:$X$21,$BW97,7)+0,CT$74&gt;=INDEX('Static Data'!$E$3:$X$21,$BW97,8)+0,CT$75&gt;=INDEX('Static Data'!$E$3:$X$21,$BW97,9)+0,CT$76&gt;=INDEX('Static Data'!$E$3:$X$21,$BW97,10)+0,CT$77&gt;=INDEX('Static Data'!$E$3:$X$21,$BW97,11)+0,CT$78&gt;=INDEX('Static Data'!$E$3:$X$21,$BW97,12)+0,CT$79&gt;=INDEX('Static Data'!$E$3:$X$21,$BW97,13)+0,CT$80&gt;=INDEX('Static Data'!$E$3:$X$21,$BW97,14)+0,CT$81&gt;=INDEX('Static Data'!$E$3:$X$21,$BW97,15)+0,CT$82&gt;=INDEX('Static Data'!$E$3:$X$21,$BW97,16)+0,CT$83&gt;=INDEX('Static Data'!$E$3:$X$21,$BW97,17)+0,CT$84&gt;=INDEX('Static Data'!$E$3:$X$21,$BW97,18)+0,CT$85&gt;=INDEX('Static Data'!$E$3:$X$21,$BW97,19)+0,CT$86&gt;=INDEX('Static Data'!$E$3:$X$21,$BW97,20)+0)</f>
        <v>0</v>
      </c>
      <c r="CU97" t="b">
        <f ca="1">AND($BV97,CU$67&gt;=INDEX('Static Data'!$E$3:$X$21,$BW97,1)+0,CU$68&gt;=INDEX('Static Data'!$E$3:$X$21,$BW97,2)+0,CU$69&gt;=INDEX('Static Data'!$E$3:$X$21,$BW97,3)+0,CU$70&gt;=INDEX('Static Data'!$E$3:$X$21,$BW97,4)+0,CU$71&gt;=INDEX('Static Data'!$E$3:$X$21,$BW97,5)+0,CU$72&gt;=INDEX('Static Data'!$E$3:$X$21,$BW97,6)+0,CU$73&gt;=INDEX('Static Data'!$E$3:$X$21,$BW97,7)+0,CU$74&gt;=INDEX('Static Data'!$E$3:$X$21,$BW97,8)+0,CU$75&gt;=INDEX('Static Data'!$E$3:$X$21,$BW97,9)+0,CU$76&gt;=INDEX('Static Data'!$E$3:$X$21,$BW97,10)+0,CU$77&gt;=INDEX('Static Data'!$E$3:$X$21,$BW97,11)+0,CU$78&gt;=INDEX('Static Data'!$E$3:$X$21,$BW97,12)+0,CU$79&gt;=INDEX('Static Data'!$E$3:$X$21,$BW97,13)+0,CU$80&gt;=INDEX('Static Data'!$E$3:$X$21,$BW97,14)+0,CU$81&gt;=INDEX('Static Data'!$E$3:$X$21,$BW97,15)+0,CU$82&gt;=INDEX('Static Data'!$E$3:$X$21,$BW97,16)+0,CU$83&gt;=INDEX('Static Data'!$E$3:$X$21,$BW97,17)+0,CU$84&gt;=INDEX('Static Data'!$E$3:$X$21,$BW97,18)+0,CU$85&gt;=INDEX('Static Data'!$E$3:$X$21,$BW97,19)+0,CU$86&gt;=INDEX('Static Data'!$E$3:$X$21,$BW97,20)+0)</f>
        <v>0</v>
      </c>
      <c r="CV97" t="b">
        <f ca="1">AND($BV97,CV$67&gt;=INDEX('Static Data'!$E$3:$X$21,$BW97,1)+0,CV$68&gt;=INDEX('Static Data'!$E$3:$X$21,$BW97,2)+0,CV$69&gt;=INDEX('Static Data'!$E$3:$X$21,$BW97,3)+0,CV$70&gt;=INDEX('Static Data'!$E$3:$X$21,$BW97,4)+0,CV$71&gt;=INDEX('Static Data'!$E$3:$X$21,$BW97,5)+0,CV$72&gt;=INDEX('Static Data'!$E$3:$X$21,$BW97,6)+0,CV$73&gt;=INDEX('Static Data'!$E$3:$X$21,$BW97,7)+0,CV$74&gt;=INDEX('Static Data'!$E$3:$X$21,$BW97,8)+0,CV$75&gt;=INDEX('Static Data'!$E$3:$X$21,$BW97,9)+0,CV$76&gt;=INDEX('Static Data'!$E$3:$X$21,$BW97,10)+0,CV$77&gt;=INDEX('Static Data'!$E$3:$X$21,$BW97,11)+0,CV$78&gt;=INDEX('Static Data'!$E$3:$X$21,$BW97,12)+0,CV$79&gt;=INDEX('Static Data'!$E$3:$X$21,$BW97,13)+0,CV$80&gt;=INDEX('Static Data'!$E$3:$X$21,$BW97,14)+0,CV$81&gt;=INDEX('Static Data'!$E$3:$X$21,$BW97,15)+0,CV$82&gt;=INDEX('Static Data'!$E$3:$X$21,$BW97,16)+0,CV$83&gt;=INDEX('Static Data'!$E$3:$X$21,$BW97,17)+0,CV$84&gt;=INDEX('Static Data'!$E$3:$X$21,$BW97,18)+0,CV$85&gt;=INDEX('Static Data'!$E$3:$X$21,$BW97,19)+0,CV$86&gt;=INDEX('Static Data'!$E$3:$X$21,$BW97,20)+0)</f>
        <v>0</v>
      </c>
      <c r="CW97" t="b">
        <f ca="1">AND($BV97,CW$67&gt;=INDEX('Static Data'!$E$3:$X$21,$BW97,1)+0,CW$68&gt;=INDEX('Static Data'!$E$3:$X$21,$BW97,2)+0,CW$69&gt;=INDEX('Static Data'!$E$3:$X$21,$BW97,3)+0,CW$70&gt;=INDEX('Static Data'!$E$3:$X$21,$BW97,4)+0,CW$71&gt;=INDEX('Static Data'!$E$3:$X$21,$BW97,5)+0,CW$72&gt;=INDEX('Static Data'!$E$3:$X$21,$BW97,6)+0,CW$73&gt;=INDEX('Static Data'!$E$3:$X$21,$BW97,7)+0,CW$74&gt;=INDEX('Static Data'!$E$3:$X$21,$BW97,8)+0,CW$75&gt;=INDEX('Static Data'!$E$3:$X$21,$BW97,9)+0,CW$76&gt;=INDEX('Static Data'!$E$3:$X$21,$BW97,10)+0,CW$77&gt;=INDEX('Static Data'!$E$3:$X$21,$BW97,11)+0,CW$78&gt;=INDEX('Static Data'!$E$3:$X$21,$BW97,12)+0,CW$79&gt;=INDEX('Static Data'!$E$3:$X$21,$BW97,13)+0,CW$80&gt;=INDEX('Static Data'!$E$3:$X$21,$BW97,14)+0,CW$81&gt;=INDEX('Static Data'!$E$3:$X$21,$BW97,15)+0,CW$82&gt;=INDEX('Static Data'!$E$3:$X$21,$BW97,16)+0,CW$83&gt;=INDEX('Static Data'!$E$3:$X$21,$BW97,17)+0,CW$84&gt;=INDEX('Static Data'!$E$3:$X$21,$BW97,18)+0,CW$85&gt;=INDEX('Static Data'!$E$3:$X$21,$BW97,19)+0,CW$86&gt;=INDEX('Static Data'!$E$3:$X$21,$BW97,20)+0)</f>
        <v>0</v>
      </c>
      <c r="CX97" t="b">
        <f ca="1">AND($BV97,CX$67&gt;=INDEX('Static Data'!$E$3:$X$21,$BW97,1)+0,CX$68&gt;=INDEX('Static Data'!$E$3:$X$21,$BW97,2)+0,CX$69&gt;=INDEX('Static Data'!$E$3:$X$21,$BW97,3)+0,CX$70&gt;=INDEX('Static Data'!$E$3:$X$21,$BW97,4)+0,CX$71&gt;=INDEX('Static Data'!$E$3:$X$21,$BW97,5)+0,CX$72&gt;=INDEX('Static Data'!$E$3:$X$21,$BW97,6)+0,CX$73&gt;=INDEX('Static Data'!$E$3:$X$21,$BW97,7)+0,CX$74&gt;=INDEX('Static Data'!$E$3:$X$21,$BW97,8)+0,CX$75&gt;=INDEX('Static Data'!$E$3:$X$21,$BW97,9)+0,CX$76&gt;=INDEX('Static Data'!$E$3:$X$21,$BW97,10)+0,CX$77&gt;=INDEX('Static Data'!$E$3:$X$21,$BW97,11)+0,CX$78&gt;=INDEX('Static Data'!$E$3:$X$21,$BW97,12)+0,CX$79&gt;=INDEX('Static Data'!$E$3:$X$21,$BW97,13)+0,CX$80&gt;=INDEX('Static Data'!$E$3:$X$21,$BW97,14)+0,CX$81&gt;=INDEX('Static Data'!$E$3:$X$21,$BW97,15)+0,CX$82&gt;=INDEX('Static Data'!$E$3:$X$21,$BW97,16)+0,CX$83&gt;=INDEX('Static Data'!$E$3:$X$21,$BW97,17)+0,CX$84&gt;=INDEX('Static Data'!$E$3:$X$21,$BW97,18)+0,CX$85&gt;=INDEX('Static Data'!$E$3:$X$21,$BW97,19)+0,CX$86&gt;=INDEX('Static Data'!$E$3:$X$21,$BW97,20)+0)</f>
        <v>0</v>
      </c>
      <c r="CY97" t="b">
        <f ca="1">AND($BV97,CY$67&gt;=INDEX('Static Data'!$E$3:$X$21,$BW97,1)+0,CY$68&gt;=INDEX('Static Data'!$E$3:$X$21,$BW97,2)+0,CY$69&gt;=INDEX('Static Data'!$E$3:$X$21,$BW97,3)+0,CY$70&gt;=INDEX('Static Data'!$E$3:$X$21,$BW97,4)+0,CY$71&gt;=INDEX('Static Data'!$E$3:$X$21,$BW97,5)+0,CY$72&gt;=INDEX('Static Data'!$E$3:$X$21,$BW97,6)+0,CY$73&gt;=INDEX('Static Data'!$E$3:$X$21,$BW97,7)+0,CY$74&gt;=INDEX('Static Data'!$E$3:$X$21,$BW97,8)+0,CY$75&gt;=INDEX('Static Data'!$E$3:$X$21,$BW97,9)+0,CY$76&gt;=INDEX('Static Data'!$E$3:$X$21,$BW97,10)+0,CY$77&gt;=INDEX('Static Data'!$E$3:$X$21,$BW97,11)+0,CY$78&gt;=INDEX('Static Data'!$E$3:$X$21,$BW97,12)+0,CY$79&gt;=INDEX('Static Data'!$E$3:$X$21,$BW97,13)+0,CY$80&gt;=INDEX('Static Data'!$E$3:$X$21,$BW97,14)+0,CY$81&gt;=INDEX('Static Data'!$E$3:$X$21,$BW97,15)+0,CY$82&gt;=INDEX('Static Data'!$E$3:$X$21,$BW97,16)+0,CY$83&gt;=INDEX('Static Data'!$E$3:$X$21,$BW97,17)+0,CY$84&gt;=INDEX('Static Data'!$E$3:$X$21,$BW97,18)+0,CY$85&gt;=INDEX('Static Data'!$E$3:$X$21,$BW97,19)+0,CY$86&gt;=INDEX('Static Data'!$E$3:$X$21,$BW97,20)+0)</f>
        <v>0</v>
      </c>
      <c r="CZ97" t="b">
        <f ca="1">AND($BV97,CZ$67&gt;=INDEX('Static Data'!$E$3:$X$21,$BW97,1)+0,CZ$68&gt;=INDEX('Static Data'!$E$3:$X$21,$BW97,2)+0,CZ$69&gt;=INDEX('Static Data'!$E$3:$X$21,$BW97,3)+0,CZ$70&gt;=INDEX('Static Data'!$E$3:$X$21,$BW97,4)+0,CZ$71&gt;=INDEX('Static Data'!$E$3:$X$21,$BW97,5)+0,CZ$72&gt;=INDEX('Static Data'!$E$3:$X$21,$BW97,6)+0,CZ$73&gt;=INDEX('Static Data'!$E$3:$X$21,$BW97,7)+0,CZ$74&gt;=INDEX('Static Data'!$E$3:$X$21,$BW97,8)+0,CZ$75&gt;=INDEX('Static Data'!$E$3:$X$21,$BW97,9)+0,CZ$76&gt;=INDEX('Static Data'!$E$3:$X$21,$BW97,10)+0,CZ$77&gt;=INDEX('Static Data'!$E$3:$X$21,$BW97,11)+0,CZ$78&gt;=INDEX('Static Data'!$E$3:$X$21,$BW97,12)+0,CZ$79&gt;=INDEX('Static Data'!$E$3:$X$21,$BW97,13)+0,CZ$80&gt;=INDEX('Static Data'!$E$3:$X$21,$BW97,14)+0,CZ$81&gt;=INDEX('Static Data'!$E$3:$X$21,$BW97,15)+0,CZ$82&gt;=INDEX('Static Data'!$E$3:$X$21,$BW97,16)+0,CZ$83&gt;=INDEX('Static Data'!$E$3:$X$21,$BW97,17)+0,CZ$84&gt;=INDEX('Static Data'!$E$3:$X$21,$BW97,18)+0,CZ$85&gt;=INDEX('Static Data'!$E$3:$X$21,$BW97,19)+0,CZ$86&gt;=INDEX('Static Data'!$E$3:$X$21,$BW97,20)+0)</f>
        <v>0</v>
      </c>
      <c r="DA97" t="b">
        <f ca="1">AND($BV97,DA$67&gt;=INDEX('Static Data'!$E$3:$X$21,$BW97,1)+0,DA$68&gt;=INDEX('Static Data'!$E$3:$X$21,$BW97,2)+0,DA$69&gt;=INDEX('Static Data'!$E$3:$X$21,$BW97,3)+0,DA$70&gt;=INDEX('Static Data'!$E$3:$X$21,$BW97,4)+0,DA$71&gt;=INDEX('Static Data'!$E$3:$X$21,$BW97,5)+0,DA$72&gt;=INDEX('Static Data'!$E$3:$X$21,$BW97,6)+0,DA$73&gt;=INDEX('Static Data'!$E$3:$X$21,$BW97,7)+0,DA$74&gt;=INDEX('Static Data'!$E$3:$X$21,$BW97,8)+0,DA$75&gt;=INDEX('Static Data'!$E$3:$X$21,$BW97,9)+0,DA$76&gt;=INDEX('Static Data'!$E$3:$X$21,$BW97,10)+0,DA$77&gt;=INDEX('Static Data'!$E$3:$X$21,$BW97,11)+0,DA$78&gt;=INDEX('Static Data'!$E$3:$X$21,$BW97,12)+0,DA$79&gt;=INDEX('Static Data'!$E$3:$X$21,$BW97,13)+0,DA$80&gt;=INDEX('Static Data'!$E$3:$X$21,$BW97,14)+0,DA$81&gt;=INDEX('Static Data'!$E$3:$X$21,$BW97,15)+0,DA$82&gt;=INDEX('Static Data'!$E$3:$X$21,$BW97,16)+0,DA$83&gt;=INDEX('Static Data'!$E$3:$X$21,$BW97,17)+0,DA$84&gt;=INDEX('Static Data'!$E$3:$X$21,$BW97,18)+0,DA$85&gt;=INDEX('Static Data'!$E$3:$X$21,$BW97,19)+0,DA$86&gt;=INDEX('Static Data'!$E$3:$X$21,$BW97,20)+0)</f>
        <v>0</v>
      </c>
      <c r="DB97" t="b">
        <f ca="1">AND($BV97,DB$67&gt;=INDEX('Static Data'!$E$3:$X$21,$BW97,1)+0,DB$68&gt;=INDEX('Static Data'!$E$3:$X$21,$BW97,2)+0,DB$69&gt;=INDEX('Static Data'!$E$3:$X$21,$BW97,3)+0,DB$70&gt;=INDEX('Static Data'!$E$3:$X$21,$BW97,4)+0,DB$71&gt;=INDEX('Static Data'!$E$3:$X$21,$BW97,5)+0,DB$72&gt;=INDEX('Static Data'!$E$3:$X$21,$BW97,6)+0,DB$73&gt;=INDEX('Static Data'!$E$3:$X$21,$BW97,7)+0,DB$74&gt;=INDEX('Static Data'!$E$3:$X$21,$BW97,8)+0,DB$75&gt;=INDEX('Static Data'!$E$3:$X$21,$BW97,9)+0,DB$76&gt;=INDEX('Static Data'!$E$3:$X$21,$BW97,10)+0,DB$77&gt;=INDEX('Static Data'!$E$3:$X$21,$BW97,11)+0,DB$78&gt;=INDEX('Static Data'!$E$3:$X$21,$BW97,12)+0,DB$79&gt;=INDEX('Static Data'!$E$3:$X$21,$BW97,13)+0,DB$80&gt;=INDEX('Static Data'!$E$3:$X$21,$BW97,14)+0,DB$81&gt;=INDEX('Static Data'!$E$3:$X$21,$BW97,15)+0,DB$82&gt;=INDEX('Static Data'!$E$3:$X$21,$BW97,16)+0,DB$83&gt;=INDEX('Static Data'!$E$3:$X$21,$BW97,17)+0,DB$84&gt;=INDEX('Static Data'!$E$3:$X$21,$BW97,18)+0,DB$85&gt;=INDEX('Static Data'!$E$3:$X$21,$BW97,19)+0,DB$86&gt;=INDEX('Static Data'!$E$3:$X$21,$BW97,20)+0)</f>
        <v>0</v>
      </c>
      <c r="DC97" t="b">
        <f ca="1">AND($BV97,DC$67&gt;=INDEX('Static Data'!$E$3:$X$21,$BW97,1)+0,DC$68&gt;=INDEX('Static Data'!$E$3:$X$21,$BW97,2)+0,DC$69&gt;=INDEX('Static Data'!$E$3:$X$21,$BW97,3)+0,DC$70&gt;=INDEX('Static Data'!$E$3:$X$21,$BW97,4)+0,DC$71&gt;=INDEX('Static Data'!$E$3:$X$21,$BW97,5)+0,DC$72&gt;=INDEX('Static Data'!$E$3:$X$21,$BW97,6)+0,DC$73&gt;=INDEX('Static Data'!$E$3:$X$21,$BW97,7)+0,DC$74&gt;=INDEX('Static Data'!$E$3:$X$21,$BW97,8)+0,DC$75&gt;=INDEX('Static Data'!$E$3:$X$21,$BW97,9)+0,DC$76&gt;=INDEX('Static Data'!$E$3:$X$21,$BW97,10)+0,DC$77&gt;=INDEX('Static Data'!$E$3:$X$21,$BW97,11)+0,DC$78&gt;=INDEX('Static Data'!$E$3:$X$21,$BW97,12)+0,DC$79&gt;=INDEX('Static Data'!$E$3:$X$21,$BW97,13)+0,DC$80&gt;=INDEX('Static Data'!$E$3:$X$21,$BW97,14)+0,DC$81&gt;=INDEX('Static Data'!$E$3:$X$21,$BW97,15)+0,DC$82&gt;=INDEX('Static Data'!$E$3:$X$21,$BW97,16)+0,DC$83&gt;=INDEX('Static Data'!$E$3:$X$21,$BW97,17)+0,DC$84&gt;=INDEX('Static Data'!$E$3:$X$21,$BW97,18)+0,DC$85&gt;=INDEX('Static Data'!$E$3:$X$21,$BW97,19)+0,DC$86&gt;=INDEX('Static Data'!$E$3:$X$21,$BW97,20)+0)</f>
        <v>0</v>
      </c>
      <c r="DD97" t="b">
        <f ca="1">AND($BV97,DD$67&gt;=INDEX('Static Data'!$E$3:$X$21,$BW97,1)+0,DD$68&gt;=INDEX('Static Data'!$E$3:$X$21,$BW97,2)+0,DD$69&gt;=INDEX('Static Data'!$E$3:$X$21,$BW97,3)+0,DD$70&gt;=INDEX('Static Data'!$E$3:$X$21,$BW97,4)+0,DD$71&gt;=INDEX('Static Data'!$E$3:$X$21,$BW97,5)+0,DD$72&gt;=INDEX('Static Data'!$E$3:$X$21,$BW97,6)+0,DD$73&gt;=INDEX('Static Data'!$E$3:$X$21,$BW97,7)+0,DD$74&gt;=INDEX('Static Data'!$E$3:$X$21,$BW97,8)+0,DD$75&gt;=INDEX('Static Data'!$E$3:$X$21,$BW97,9)+0,DD$76&gt;=INDEX('Static Data'!$E$3:$X$21,$BW97,10)+0,DD$77&gt;=INDEX('Static Data'!$E$3:$X$21,$BW97,11)+0,DD$78&gt;=INDEX('Static Data'!$E$3:$X$21,$BW97,12)+0,DD$79&gt;=INDEX('Static Data'!$E$3:$X$21,$BW97,13)+0,DD$80&gt;=INDEX('Static Data'!$E$3:$X$21,$BW97,14)+0,DD$81&gt;=INDEX('Static Data'!$E$3:$X$21,$BW97,15)+0,DD$82&gt;=INDEX('Static Data'!$E$3:$X$21,$BW97,16)+0,DD$83&gt;=INDEX('Static Data'!$E$3:$X$21,$BW97,17)+0,DD$84&gt;=INDEX('Static Data'!$E$3:$X$21,$BW97,18)+0,DD$85&gt;=INDEX('Static Data'!$E$3:$X$21,$BW97,19)+0,DD$86&gt;=INDEX('Static Data'!$E$3:$X$21,$BW97,20)+0)</f>
        <v>0</v>
      </c>
      <c r="DE97" t="b">
        <f ca="1">AND($BV97,DE$67&gt;=INDEX('Static Data'!$E$3:$X$21,$BW97,1)+0,DE$68&gt;=INDEX('Static Data'!$E$3:$X$21,$BW97,2)+0,DE$69&gt;=INDEX('Static Data'!$E$3:$X$21,$BW97,3)+0,DE$70&gt;=INDEX('Static Data'!$E$3:$X$21,$BW97,4)+0,DE$71&gt;=INDEX('Static Data'!$E$3:$X$21,$BW97,5)+0,DE$72&gt;=INDEX('Static Data'!$E$3:$X$21,$BW97,6)+0,DE$73&gt;=INDEX('Static Data'!$E$3:$X$21,$BW97,7)+0,DE$74&gt;=INDEX('Static Data'!$E$3:$X$21,$BW97,8)+0,DE$75&gt;=INDEX('Static Data'!$E$3:$X$21,$BW97,9)+0,DE$76&gt;=INDEX('Static Data'!$E$3:$X$21,$BW97,10)+0,DE$77&gt;=INDEX('Static Data'!$E$3:$X$21,$BW97,11)+0,DE$78&gt;=INDEX('Static Data'!$E$3:$X$21,$BW97,12)+0,DE$79&gt;=INDEX('Static Data'!$E$3:$X$21,$BW97,13)+0,DE$80&gt;=INDEX('Static Data'!$E$3:$X$21,$BW97,14)+0,DE$81&gt;=INDEX('Static Data'!$E$3:$X$21,$BW97,15)+0,DE$82&gt;=INDEX('Static Data'!$E$3:$X$21,$BW97,16)+0,DE$83&gt;=INDEX('Static Data'!$E$3:$X$21,$BW97,17)+0,DE$84&gt;=INDEX('Static Data'!$E$3:$X$21,$BW97,18)+0,DE$85&gt;=INDEX('Static Data'!$E$3:$X$21,$BW97,19)+0,DE$86&gt;=INDEX('Static Data'!$E$3:$X$21,$BW97,20)+0)</f>
        <v>0</v>
      </c>
      <c r="DF97" t="b">
        <f ca="1">AND($BV97,DF$67&gt;=INDEX('Static Data'!$E$3:$X$21,$BW97,1)+0,DF$68&gt;=INDEX('Static Data'!$E$3:$X$21,$BW97,2)+0,DF$69&gt;=INDEX('Static Data'!$E$3:$X$21,$BW97,3)+0,DF$70&gt;=INDEX('Static Data'!$E$3:$X$21,$BW97,4)+0,DF$71&gt;=INDEX('Static Data'!$E$3:$X$21,$BW97,5)+0,DF$72&gt;=INDEX('Static Data'!$E$3:$X$21,$BW97,6)+0,DF$73&gt;=INDEX('Static Data'!$E$3:$X$21,$BW97,7)+0,DF$74&gt;=INDEX('Static Data'!$E$3:$X$21,$BW97,8)+0,DF$75&gt;=INDEX('Static Data'!$E$3:$X$21,$BW97,9)+0,DF$76&gt;=INDEX('Static Data'!$E$3:$X$21,$BW97,10)+0,DF$77&gt;=INDEX('Static Data'!$E$3:$X$21,$BW97,11)+0,DF$78&gt;=INDEX('Static Data'!$E$3:$X$21,$BW97,12)+0,DF$79&gt;=INDEX('Static Data'!$E$3:$X$21,$BW97,13)+0,DF$80&gt;=INDEX('Static Data'!$E$3:$X$21,$BW97,14)+0,DF$81&gt;=INDEX('Static Data'!$E$3:$X$21,$BW97,15)+0,DF$82&gt;=INDEX('Static Data'!$E$3:$X$21,$BW97,16)+0,DF$83&gt;=INDEX('Static Data'!$E$3:$X$21,$BW97,17)+0,DF$84&gt;=INDEX('Static Data'!$E$3:$X$21,$BW97,18)+0,DF$85&gt;=INDEX('Static Data'!$E$3:$X$21,$BW97,19)+0,DF$86&gt;=INDEX('Static Data'!$E$3:$X$21,$BW97,20)+0)</f>
        <v>0</v>
      </c>
      <c r="DG97" t="b">
        <f ca="1">AND($BV97,DG$67&gt;=INDEX('Static Data'!$E$3:$X$21,$BW97,1)+0,DG$68&gt;=INDEX('Static Data'!$E$3:$X$21,$BW97,2)+0,DG$69&gt;=INDEX('Static Data'!$E$3:$X$21,$BW97,3)+0,DG$70&gt;=INDEX('Static Data'!$E$3:$X$21,$BW97,4)+0,DG$71&gt;=INDEX('Static Data'!$E$3:$X$21,$BW97,5)+0,DG$72&gt;=INDEX('Static Data'!$E$3:$X$21,$BW97,6)+0,DG$73&gt;=INDEX('Static Data'!$E$3:$X$21,$BW97,7)+0,DG$74&gt;=INDEX('Static Data'!$E$3:$X$21,$BW97,8)+0,DG$75&gt;=INDEX('Static Data'!$E$3:$X$21,$BW97,9)+0,DG$76&gt;=INDEX('Static Data'!$E$3:$X$21,$BW97,10)+0,DG$77&gt;=INDEX('Static Data'!$E$3:$X$21,$BW97,11)+0,DG$78&gt;=INDEX('Static Data'!$E$3:$X$21,$BW97,12)+0,DG$79&gt;=INDEX('Static Data'!$E$3:$X$21,$BW97,13)+0,DG$80&gt;=INDEX('Static Data'!$E$3:$X$21,$BW97,14)+0,DG$81&gt;=INDEX('Static Data'!$E$3:$X$21,$BW97,15)+0,DG$82&gt;=INDEX('Static Data'!$E$3:$X$21,$BW97,16)+0,DG$83&gt;=INDEX('Static Data'!$E$3:$X$21,$BW97,17)+0,DG$84&gt;=INDEX('Static Data'!$E$3:$X$21,$BW97,18)+0,DG$85&gt;=INDEX('Static Data'!$E$3:$X$21,$BW97,19)+0,DG$86&gt;=INDEX('Static Data'!$E$3:$X$21,$BW97,20)+0)</f>
        <v>0</v>
      </c>
      <c r="DH97" t="b">
        <f ca="1">AND($BV97,DH$67&gt;=INDEX('Static Data'!$E$3:$X$21,$BW97,1)+0,DH$68&gt;=INDEX('Static Data'!$E$3:$X$21,$BW97,2)+0,DH$69&gt;=INDEX('Static Data'!$E$3:$X$21,$BW97,3)+0,DH$70&gt;=INDEX('Static Data'!$E$3:$X$21,$BW97,4)+0,DH$71&gt;=INDEX('Static Data'!$E$3:$X$21,$BW97,5)+0,DH$72&gt;=INDEX('Static Data'!$E$3:$X$21,$BW97,6)+0,DH$73&gt;=INDEX('Static Data'!$E$3:$X$21,$BW97,7)+0,DH$74&gt;=INDEX('Static Data'!$E$3:$X$21,$BW97,8)+0,DH$75&gt;=INDEX('Static Data'!$E$3:$X$21,$BW97,9)+0,DH$76&gt;=INDEX('Static Data'!$E$3:$X$21,$BW97,10)+0,DH$77&gt;=INDEX('Static Data'!$E$3:$X$21,$BW97,11)+0,DH$78&gt;=INDEX('Static Data'!$E$3:$X$21,$BW97,12)+0,DH$79&gt;=INDEX('Static Data'!$E$3:$X$21,$BW97,13)+0,DH$80&gt;=INDEX('Static Data'!$E$3:$X$21,$BW97,14)+0,DH$81&gt;=INDEX('Static Data'!$E$3:$X$21,$BW97,15)+0,DH$82&gt;=INDEX('Static Data'!$E$3:$X$21,$BW97,16)+0,DH$83&gt;=INDEX('Static Data'!$E$3:$X$21,$BW97,17)+0,DH$84&gt;=INDEX('Static Data'!$E$3:$X$21,$BW97,18)+0,DH$85&gt;=INDEX('Static Data'!$E$3:$X$21,$BW97,19)+0,DH$86&gt;=INDEX('Static Data'!$E$3:$X$21,$BW97,20)+0)</f>
        <v>0</v>
      </c>
      <c r="DI97" t="b">
        <f ca="1">AND($BV97,DI$67&gt;=INDEX('Static Data'!$E$3:$X$21,$BW97,1)+0,DI$68&gt;=INDEX('Static Data'!$E$3:$X$21,$BW97,2)+0,DI$69&gt;=INDEX('Static Data'!$E$3:$X$21,$BW97,3)+0,DI$70&gt;=INDEX('Static Data'!$E$3:$X$21,$BW97,4)+0,DI$71&gt;=INDEX('Static Data'!$E$3:$X$21,$BW97,5)+0,DI$72&gt;=INDEX('Static Data'!$E$3:$X$21,$BW97,6)+0,DI$73&gt;=INDEX('Static Data'!$E$3:$X$21,$BW97,7)+0,DI$74&gt;=INDEX('Static Data'!$E$3:$X$21,$BW97,8)+0,DI$75&gt;=INDEX('Static Data'!$E$3:$X$21,$BW97,9)+0,DI$76&gt;=INDEX('Static Data'!$E$3:$X$21,$BW97,10)+0,DI$77&gt;=INDEX('Static Data'!$E$3:$X$21,$BW97,11)+0,DI$78&gt;=INDEX('Static Data'!$E$3:$X$21,$BW97,12)+0,DI$79&gt;=INDEX('Static Data'!$E$3:$X$21,$BW97,13)+0,DI$80&gt;=INDEX('Static Data'!$E$3:$X$21,$BW97,14)+0,DI$81&gt;=INDEX('Static Data'!$E$3:$X$21,$BW97,15)+0,DI$82&gt;=INDEX('Static Data'!$E$3:$X$21,$BW97,16)+0,DI$83&gt;=INDEX('Static Data'!$E$3:$X$21,$BW97,17)+0,DI$84&gt;=INDEX('Static Data'!$E$3:$X$21,$BW97,18)+0,DI$85&gt;=INDEX('Static Data'!$E$3:$X$21,$BW97,19)+0,DI$86&gt;=INDEX('Static Data'!$E$3:$X$21,$BW97,20)+0)</f>
        <v>0</v>
      </c>
      <c r="DJ97" t="b">
        <f ca="1">AND($BV97,DJ$67&gt;=INDEX('Static Data'!$E$3:$X$21,$BW97,1)+0,DJ$68&gt;=INDEX('Static Data'!$E$3:$X$21,$BW97,2)+0,DJ$69&gt;=INDEX('Static Data'!$E$3:$X$21,$BW97,3)+0,DJ$70&gt;=INDEX('Static Data'!$E$3:$X$21,$BW97,4)+0,DJ$71&gt;=INDEX('Static Data'!$E$3:$X$21,$BW97,5)+0,DJ$72&gt;=INDEX('Static Data'!$E$3:$X$21,$BW97,6)+0,DJ$73&gt;=INDEX('Static Data'!$E$3:$X$21,$BW97,7)+0,DJ$74&gt;=INDEX('Static Data'!$E$3:$X$21,$BW97,8)+0,DJ$75&gt;=INDEX('Static Data'!$E$3:$X$21,$BW97,9)+0,DJ$76&gt;=INDEX('Static Data'!$E$3:$X$21,$BW97,10)+0,DJ$77&gt;=INDEX('Static Data'!$E$3:$X$21,$BW97,11)+0,DJ$78&gt;=INDEX('Static Data'!$E$3:$X$21,$BW97,12)+0,DJ$79&gt;=INDEX('Static Data'!$E$3:$X$21,$BW97,13)+0,DJ$80&gt;=INDEX('Static Data'!$E$3:$X$21,$BW97,14)+0,DJ$81&gt;=INDEX('Static Data'!$E$3:$X$21,$BW97,15)+0,DJ$82&gt;=INDEX('Static Data'!$E$3:$X$21,$BW97,16)+0,DJ$83&gt;=INDEX('Static Data'!$E$3:$X$21,$BW97,17)+0,DJ$84&gt;=INDEX('Static Data'!$E$3:$X$21,$BW97,18)+0,DJ$85&gt;=INDEX('Static Data'!$E$3:$X$21,$BW97,19)+0,DJ$86&gt;=INDEX('Static Data'!$E$3:$X$21,$BW97,20)+0)</f>
        <v>0</v>
      </c>
      <c r="DK97" t="b">
        <f ca="1">AND($BV97,DK$67&gt;=INDEX('Static Data'!$E$3:$X$21,$BW97,1)+0,DK$68&gt;=INDEX('Static Data'!$E$3:$X$21,$BW97,2)+0,DK$69&gt;=INDEX('Static Data'!$E$3:$X$21,$BW97,3)+0,DK$70&gt;=INDEX('Static Data'!$E$3:$X$21,$BW97,4)+0,DK$71&gt;=INDEX('Static Data'!$E$3:$X$21,$BW97,5)+0,DK$72&gt;=INDEX('Static Data'!$E$3:$X$21,$BW97,6)+0,DK$73&gt;=INDEX('Static Data'!$E$3:$X$21,$BW97,7)+0,DK$74&gt;=INDEX('Static Data'!$E$3:$X$21,$BW97,8)+0,DK$75&gt;=INDEX('Static Data'!$E$3:$X$21,$BW97,9)+0,DK$76&gt;=INDEX('Static Data'!$E$3:$X$21,$BW97,10)+0,DK$77&gt;=INDEX('Static Data'!$E$3:$X$21,$BW97,11)+0,DK$78&gt;=INDEX('Static Data'!$E$3:$X$21,$BW97,12)+0,DK$79&gt;=INDEX('Static Data'!$E$3:$X$21,$BW97,13)+0,DK$80&gt;=INDEX('Static Data'!$E$3:$X$21,$BW97,14)+0,DK$81&gt;=INDEX('Static Data'!$E$3:$X$21,$BW97,15)+0,DK$82&gt;=INDEX('Static Data'!$E$3:$X$21,$BW97,16)+0,DK$83&gt;=INDEX('Static Data'!$E$3:$X$21,$BW97,17)+0,DK$84&gt;=INDEX('Static Data'!$E$3:$X$21,$BW97,18)+0,DK$85&gt;=INDEX('Static Data'!$E$3:$X$21,$BW97,19)+0,DK$86&gt;=INDEX('Static Data'!$E$3:$X$21,$BW97,20)+0)</f>
        <v>0</v>
      </c>
      <c r="DL97" t="b">
        <f ca="1">AND($BV97,DL$67&gt;=INDEX('Static Data'!$E$3:$X$21,$BW97,1)+0,DL$68&gt;=INDEX('Static Data'!$E$3:$X$21,$BW97,2)+0,DL$69&gt;=INDEX('Static Data'!$E$3:$X$21,$BW97,3)+0,DL$70&gt;=INDEX('Static Data'!$E$3:$X$21,$BW97,4)+0,DL$71&gt;=INDEX('Static Data'!$E$3:$X$21,$BW97,5)+0,DL$72&gt;=INDEX('Static Data'!$E$3:$X$21,$BW97,6)+0,DL$73&gt;=INDEX('Static Data'!$E$3:$X$21,$BW97,7)+0,DL$74&gt;=INDEX('Static Data'!$E$3:$X$21,$BW97,8)+0,DL$75&gt;=INDEX('Static Data'!$E$3:$X$21,$BW97,9)+0,DL$76&gt;=INDEX('Static Data'!$E$3:$X$21,$BW97,10)+0,DL$77&gt;=INDEX('Static Data'!$E$3:$X$21,$BW97,11)+0,DL$78&gt;=INDEX('Static Data'!$E$3:$X$21,$BW97,12)+0,DL$79&gt;=INDEX('Static Data'!$E$3:$X$21,$BW97,13)+0,DL$80&gt;=INDEX('Static Data'!$E$3:$X$21,$BW97,14)+0,DL$81&gt;=INDEX('Static Data'!$E$3:$X$21,$BW97,15)+0,DL$82&gt;=INDEX('Static Data'!$E$3:$X$21,$BW97,16)+0,DL$83&gt;=INDEX('Static Data'!$E$3:$X$21,$BW97,17)+0,DL$84&gt;=INDEX('Static Data'!$E$3:$X$21,$BW97,18)+0,DL$85&gt;=INDEX('Static Data'!$E$3:$X$21,$BW97,19)+0,DL$86&gt;=INDEX('Static Data'!$E$3:$X$21,$BW97,20)+0)</f>
        <v>0</v>
      </c>
      <c r="DM97" t="b">
        <f ca="1">AND($BV97,DM$67&gt;=INDEX('Static Data'!$E$3:$X$21,$BW97,1)+0,DM$68&gt;=INDEX('Static Data'!$E$3:$X$21,$BW97,2)+0,DM$69&gt;=INDEX('Static Data'!$E$3:$X$21,$BW97,3)+0,DM$70&gt;=INDEX('Static Data'!$E$3:$X$21,$BW97,4)+0,DM$71&gt;=INDEX('Static Data'!$E$3:$X$21,$BW97,5)+0,DM$72&gt;=INDEX('Static Data'!$E$3:$X$21,$BW97,6)+0,DM$73&gt;=INDEX('Static Data'!$E$3:$X$21,$BW97,7)+0,DM$74&gt;=INDEX('Static Data'!$E$3:$X$21,$BW97,8)+0,DM$75&gt;=INDEX('Static Data'!$E$3:$X$21,$BW97,9)+0,DM$76&gt;=INDEX('Static Data'!$E$3:$X$21,$BW97,10)+0,DM$77&gt;=INDEX('Static Data'!$E$3:$X$21,$BW97,11)+0,DM$78&gt;=INDEX('Static Data'!$E$3:$X$21,$BW97,12)+0,DM$79&gt;=INDEX('Static Data'!$E$3:$X$21,$BW97,13)+0,DM$80&gt;=INDEX('Static Data'!$E$3:$X$21,$BW97,14)+0,DM$81&gt;=INDEX('Static Data'!$E$3:$X$21,$BW97,15)+0,DM$82&gt;=INDEX('Static Data'!$E$3:$X$21,$BW97,16)+0,DM$83&gt;=INDEX('Static Data'!$E$3:$X$21,$BW97,17)+0,DM$84&gt;=INDEX('Static Data'!$E$3:$X$21,$BW97,18)+0,DM$85&gt;=INDEX('Static Data'!$E$3:$X$21,$BW97,19)+0,DM$86&gt;=INDEX('Static Data'!$E$3:$X$21,$BW97,20)+0)</f>
        <v>0</v>
      </c>
      <c r="DN97" t="b">
        <f ca="1">AND($BV97,DN$67&gt;=INDEX('Static Data'!$E$3:$X$21,$BW97,1)+0,DN$68&gt;=INDEX('Static Data'!$E$3:$X$21,$BW97,2)+0,DN$69&gt;=INDEX('Static Data'!$E$3:$X$21,$BW97,3)+0,DN$70&gt;=INDEX('Static Data'!$E$3:$X$21,$BW97,4)+0,DN$71&gt;=INDEX('Static Data'!$E$3:$X$21,$BW97,5)+0,DN$72&gt;=INDEX('Static Data'!$E$3:$X$21,$BW97,6)+0,DN$73&gt;=INDEX('Static Data'!$E$3:$X$21,$BW97,7)+0,DN$74&gt;=INDEX('Static Data'!$E$3:$X$21,$BW97,8)+0,DN$75&gt;=INDEX('Static Data'!$E$3:$X$21,$BW97,9)+0,DN$76&gt;=INDEX('Static Data'!$E$3:$X$21,$BW97,10)+0,DN$77&gt;=INDEX('Static Data'!$E$3:$X$21,$BW97,11)+0,DN$78&gt;=INDEX('Static Data'!$E$3:$X$21,$BW97,12)+0,DN$79&gt;=INDEX('Static Data'!$E$3:$X$21,$BW97,13)+0,DN$80&gt;=INDEX('Static Data'!$E$3:$X$21,$BW97,14)+0,DN$81&gt;=INDEX('Static Data'!$E$3:$X$21,$BW97,15)+0,DN$82&gt;=INDEX('Static Data'!$E$3:$X$21,$BW97,16)+0,DN$83&gt;=INDEX('Static Data'!$E$3:$X$21,$BW97,17)+0,DN$84&gt;=INDEX('Static Data'!$E$3:$X$21,$BW97,18)+0,DN$85&gt;=INDEX('Static Data'!$E$3:$X$21,$BW97,19)+0,DN$86&gt;=INDEX('Static Data'!$E$3:$X$21,$BW97,20)+0)</f>
        <v>0</v>
      </c>
      <c r="DO97" t="b">
        <f ca="1">AND($BV97,DO$67&gt;=INDEX('Static Data'!$E$3:$X$21,$BW97,1)+0,DO$68&gt;=INDEX('Static Data'!$E$3:$X$21,$BW97,2)+0,DO$69&gt;=INDEX('Static Data'!$E$3:$X$21,$BW97,3)+0,DO$70&gt;=INDEX('Static Data'!$E$3:$X$21,$BW97,4)+0,DO$71&gt;=INDEX('Static Data'!$E$3:$X$21,$BW97,5)+0,DO$72&gt;=INDEX('Static Data'!$E$3:$X$21,$BW97,6)+0,DO$73&gt;=INDEX('Static Data'!$E$3:$X$21,$BW97,7)+0,DO$74&gt;=INDEX('Static Data'!$E$3:$X$21,$BW97,8)+0,DO$75&gt;=INDEX('Static Data'!$E$3:$X$21,$BW97,9)+0,DO$76&gt;=INDEX('Static Data'!$E$3:$X$21,$BW97,10)+0,DO$77&gt;=INDEX('Static Data'!$E$3:$X$21,$BW97,11)+0,DO$78&gt;=INDEX('Static Data'!$E$3:$X$21,$BW97,12)+0,DO$79&gt;=INDEX('Static Data'!$E$3:$X$21,$BW97,13)+0,DO$80&gt;=INDEX('Static Data'!$E$3:$X$21,$BW97,14)+0,DO$81&gt;=INDEX('Static Data'!$E$3:$X$21,$BW97,15)+0,DO$82&gt;=INDEX('Static Data'!$E$3:$X$21,$BW97,16)+0,DO$83&gt;=INDEX('Static Data'!$E$3:$X$21,$BW97,17)+0,DO$84&gt;=INDEX('Static Data'!$E$3:$X$21,$BW97,18)+0,DO$85&gt;=INDEX('Static Data'!$E$3:$X$21,$BW97,19)+0,DO$86&gt;=INDEX('Static Data'!$E$3:$X$21,$BW97,20)+0)</f>
        <v>0</v>
      </c>
      <c r="DP97" t="b">
        <f ca="1">AND($BV97,DP$67&gt;=INDEX('Static Data'!$E$3:$X$21,$BW97,1)+0,DP$68&gt;=INDEX('Static Data'!$E$3:$X$21,$BW97,2)+0,DP$69&gt;=INDEX('Static Data'!$E$3:$X$21,$BW97,3)+0,DP$70&gt;=INDEX('Static Data'!$E$3:$X$21,$BW97,4)+0,DP$71&gt;=INDEX('Static Data'!$E$3:$X$21,$BW97,5)+0,DP$72&gt;=INDEX('Static Data'!$E$3:$X$21,$BW97,6)+0,DP$73&gt;=INDEX('Static Data'!$E$3:$X$21,$BW97,7)+0,DP$74&gt;=INDEX('Static Data'!$E$3:$X$21,$BW97,8)+0,DP$75&gt;=INDEX('Static Data'!$E$3:$X$21,$BW97,9)+0,DP$76&gt;=INDEX('Static Data'!$E$3:$X$21,$BW97,10)+0,DP$77&gt;=INDEX('Static Data'!$E$3:$X$21,$BW97,11)+0,DP$78&gt;=INDEX('Static Data'!$E$3:$X$21,$BW97,12)+0,DP$79&gt;=INDEX('Static Data'!$E$3:$X$21,$BW97,13)+0,DP$80&gt;=INDEX('Static Data'!$E$3:$X$21,$BW97,14)+0,DP$81&gt;=INDEX('Static Data'!$E$3:$X$21,$BW97,15)+0,DP$82&gt;=INDEX('Static Data'!$E$3:$X$21,$BW97,16)+0,DP$83&gt;=INDEX('Static Data'!$E$3:$X$21,$BW97,17)+0,DP$84&gt;=INDEX('Static Data'!$E$3:$X$21,$BW97,18)+0,DP$85&gt;=INDEX('Static Data'!$E$3:$X$21,$BW97,19)+0,DP$86&gt;=INDEX('Static Data'!$E$3:$X$21,$BW97,20)+0)</f>
        <v>0</v>
      </c>
      <c r="DQ97" t="b">
        <f ca="1">AND($BV97,DQ$67&gt;=INDEX('Static Data'!$E$3:$X$21,$BW97,1)+0,DQ$68&gt;=INDEX('Static Data'!$E$3:$X$21,$BW97,2)+0,DQ$69&gt;=INDEX('Static Data'!$E$3:$X$21,$BW97,3)+0,DQ$70&gt;=INDEX('Static Data'!$E$3:$X$21,$BW97,4)+0,DQ$71&gt;=INDEX('Static Data'!$E$3:$X$21,$BW97,5)+0,DQ$72&gt;=INDEX('Static Data'!$E$3:$X$21,$BW97,6)+0,DQ$73&gt;=INDEX('Static Data'!$E$3:$X$21,$BW97,7)+0,DQ$74&gt;=INDEX('Static Data'!$E$3:$X$21,$BW97,8)+0,DQ$75&gt;=INDEX('Static Data'!$E$3:$X$21,$BW97,9)+0,DQ$76&gt;=INDEX('Static Data'!$E$3:$X$21,$BW97,10)+0,DQ$77&gt;=INDEX('Static Data'!$E$3:$X$21,$BW97,11)+0,DQ$78&gt;=INDEX('Static Data'!$E$3:$X$21,$BW97,12)+0,DQ$79&gt;=INDEX('Static Data'!$E$3:$X$21,$BW97,13)+0,DQ$80&gt;=INDEX('Static Data'!$E$3:$X$21,$BW97,14)+0,DQ$81&gt;=INDEX('Static Data'!$E$3:$X$21,$BW97,15)+0,DQ$82&gt;=INDEX('Static Data'!$E$3:$X$21,$BW97,16)+0,DQ$83&gt;=INDEX('Static Data'!$E$3:$X$21,$BW97,17)+0,DQ$84&gt;=INDEX('Static Data'!$E$3:$X$21,$BW97,18)+0,DQ$85&gt;=INDEX('Static Data'!$E$3:$X$21,$BW97,19)+0,DQ$86&gt;=INDEX('Static Data'!$E$3:$X$21,$BW97,20)+0)</f>
        <v>0</v>
      </c>
      <c r="DR97" t="b">
        <f ca="1">AND($BV97,DR$67&gt;=INDEX('Static Data'!$E$3:$X$21,$BW97,1)+0,DR$68&gt;=INDEX('Static Data'!$E$3:$X$21,$BW97,2)+0,DR$69&gt;=INDEX('Static Data'!$E$3:$X$21,$BW97,3)+0,DR$70&gt;=INDEX('Static Data'!$E$3:$X$21,$BW97,4)+0,DR$71&gt;=INDEX('Static Data'!$E$3:$X$21,$BW97,5)+0,DR$72&gt;=INDEX('Static Data'!$E$3:$X$21,$BW97,6)+0,DR$73&gt;=INDEX('Static Data'!$E$3:$X$21,$BW97,7)+0,DR$74&gt;=INDEX('Static Data'!$E$3:$X$21,$BW97,8)+0,DR$75&gt;=INDEX('Static Data'!$E$3:$X$21,$BW97,9)+0,DR$76&gt;=INDEX('Static Data'!$E$3:$X$21,$BW97,10)+0,DR$77&gt;=INDEX('Static Data'!$E$3:$X$21,$BW97,11)+0,DR$78&gt;=INDEX('Static Data'!$E$3:$X$21,$BW97,12)+0,DR$79&gt;=INDEX('Static Data'!$E$3:$X$21,$BW97,13)+0,DR$80&gt;=INDEX('Static Data'!$E$3:$X$21,$BW97,14)+0,DR$81&gt;=INDEX('Static Data'!$E$3:$X$21,$BW97,15)+0,DR$82&gt;=INDEX('Static Data'!$E$3:$X$21,$BW97,16)+0,DR$83&gt;=INDEX('Static Data'!$E$3:$X$21,$BW97,17)+0,DR$84&gt;=INDEX('Static Data'!$E$3:$X$21,$BW97,18)+0,DR$85&gt;=INDEX('Static Data'!$E$3:$X$21,$BW97,19)+0,DR$86&gt;=INDEX('Static Data'!$E$3:$X$21,$BW97,20)+0)</f>
        <v>0</v>
      </c>
      <c r="DS97" t="b">
        <f ca="1">AND($BV97,DS$67&gt;=INDEX('Static Data'!$E$3:$X$21,$BW97,1)+0,DS$68&gt;=INDEX('Static Data'!$E$3:$X$21,$BW97,2)+0,DS$69&gt;=INDEX('Static Data'!$E$3:$X$21,$BW97,3)+0,DS$70&gt;=INDEX('Static Data'!$E$3:$X$21,$BW97,4)+0,DS$71&gt;=INDEX('Static Data'!$E$3:$X$21,$BW97,5)+0,DS$72&gt;=INDEX('Static Data'!$E$3:$X$21,$BW97,6)+0,DS$73&gt;=INDEX('Static Data'!$E$3:$X$21,$BW97,7)+0,DS$74&gt;=INDEX('Static Data'!$E$3:$X$21,$BW97,8)+0,DS$75&gt;=INDEX('Static Data'!$E$3:$X$21,$BW97,9)+0,DS$76&gt;=INDEX('Static Data'!$E$3:$X$21,$BW97,10)+0,DS$77&gt;=INDEX('Static Data'!$E$3:$X$21,$BW97,11)+0,DS$78&gt;=INDEX('Static Data'!$E$3:$X$21,$BW97,12)+0,DS$79&gt;=INDEX('Static Data'!$E$3:$X$21,$BW97,13)+0,DS$80&gt;=INDEX('Static Data'!$E$3:$X$21,$BW97,14)+0,DS$81&gt;=INDEX('Static Data'!$E$3:$X$21,$BW97,15)+0,DS$82&gt;=INDEX('Static Data'!$E$3:$X$21,$BW97,16)+0,DS$83&gt;=INDEX('Static Data'!$E$3:$X$21,$BW97,17)+0,DS$84&gt;=INDEX('Static Data'!$E$3:$X$21,$BW97,18)+0,DS$85&gt;=INDEX('Static Data'!$E$3:$X$21,$BW97,19)+0,DS$86&gt;=INDEX('Static Data'!$E$3:$X$21,$BW97,20)+0)</f>
        <v>0</v>
      </c>
      <c r="DT97" t="b">
        <f ca="1">AND($BV97,DT$67&gt;=INDEX('Static Data'!$E$3:$X$21,$BW97,1)+0,DT$68&gt;=INDEX('Static Data'!$E$3:$X$21,$BW97,2)+0,DT$69&gt;=INDEX('Static Data'!$E$3:$X$21,$BW97,3)+0,DT$70&gt;=INDEX('Static Data'!$E$3:$X$21,$BW97,4)+0,DT$71&gt;=INDEX('Static Data'!$E$3:$X$21,$BW97,5)+0,DT$72&gt;=INDEX('Static Data'!$E$3:$X$21,$BW97,6)+0,DT$73&gt;=INDEX('Static Data'!$E$3:$X$21,$BW97,7)+0,DT$74&gt;=INDEX('Static Data'!$E$3:$X$21,$BW97,8)+0,DT$75&gt;=INDEX('Static Data'!$E$3:$X$21,$BW97,9)+0,DT$76&gt;=INDEX('Static Data'!$E$3:$X$21,$BW97,10)+0,DT$77&gt;=INDEX('Static Data'!$E$3:$X$21,$BW97,11)+0,DT$78&gt;=INDEX('Static Data'!$E$3:$X$21,$BW97,12)+0,DT$79&gt;=INDEX('Static Data'!$E$3:$X$21,$BW97,13)+0,DT$80&gt;=INDEX('Static Data'!$E$3:$X$21,$BW97,14)+0,DT$81&gt;=INDEX('Static Data'!$E$3:$X$21,$BW97,15)+0,DT$82&gt;=INDEX('Static Data'!$E$3:$X$21,$BW97,16)+0,DT$83&gt;=INDEX('Static Data'!$E$3:$X$21,$BW97,17)+0,DT$84&gt;=INDEX('Static Data'!$E$3:$X$21,$BW97,18)+0,DT$85&gt;=INDEX('Static Data'!$E$3:$X$21,$BW97,19)+0,DT$86&gt;=INDEX('Static Data'!$E$3:$X$21,$BW97,20)+0)</f>
        <v>0</v>
      </c>
      <c r="DU97" t="b">
        <f ca="1">AND($BV97,DU$67&gt;=INDEX('Static Data'!$E$3:$X$21,$BW97,1)+0,DU$68&gt;=INDEX('Static Data'!$E$3:$X$21,$BW97,2)+0,DU$69&gt;=INDEX('Static Data'!$E$3:$X$21,$BW97,3)+0,DU$70&gt;=INDEX('Static Data'!$E$3:$X$21,$BW97,4)+0,DU$71&gt;=INDEX('Static Data'!$E$3:$X$21,$BW97,5)+0,DU$72&gt;=INDEX('Static Data'!$E$3:$X$21,$BW97,6)+0,DU$73&gt;=INDEX('Static Data'!$E$3:$X$21,$BW97,7)+0,DU$74&gt;=INDEX('Static Data'!$E$3:$X$21,$BW97,8)+0,DU$75&gt;=INDEX('Static Data'!$E$3:$X$21,$BW97,9)+0,DU$76&gt;=INDEX('Static Data'!$E$3:$X$21,$BW97,10)+0,DU$77&gt;=INDEX('Static Data'!$E$3:$X$21,$BW97,11)+0,DU$78&gt;=INDEX('Static Data'!$E$3:$X$21,$BW97,12)+0,DU$79&gt;=INDEX('Static Data'!$E$3:$X$21,$BW97,13)+0,DU$80&gt;=INDEX('Static Data'!$E$3:$X$21,$BW97,14)+0,DU$81&gt;=INDEX('Static Data'!$E$3:$X$21,$BW97,15)+0,DU$82&gt;=INDEX('Static Data'!$E$3:$X$21,$BW97,16)+0,DU$83&gt;=INDEX('Static Data'!$E$3:$X$21,$BW97,17)+0,DU$84&gt;=INDEX('Static Data'!$E$3:$X$21,$BW97,18)+0,DU$85&gt;=INDEX('Static Data'!$E$3:$X$21,$BW97,19)+0,DU$86&gt;=INDEX('Static Data'!$E$3:$X$21,$BW97,20)+0)</f>
        <v>0</v>
      </c>
      <c r="DV97" t="b">
        <f ca="1">AND($BV97,DV$67&gt;=INDEX('Static Data'!$E$3:$X$21,$BW97,1)+0,DV$68&gt;=INDEX('Static Data'!$E$3:$X$21,$BW97,2)+0,DV$69&gt;=INDEX('Static Data'!$E$3:$X$21,$BW97,3)+0,DV$70&gt;=INDEX('Static Data'!$E$3:$X$21,$BW97,4)+0,DV$71&gt;=INDEX('Static Data'!$E$3:$X$21,$BW97,5)+0,DV$72&gt;=INDEX('Static Data'!$E$3:$X$21,$BW97,6)+0,DV$73&gt;=INDEX('Static Data'!$E$3:$X$21,$BW97,7)+0,DV$74&gt;=INDEX('Static Data'!$E$3:$X$21,$BW97,8)+0,DV$75&gt;=INDEX('Static Data'!$E$3:$X$21,$BW97,9)+0,DV$76&gt;=INDEX('Static Data'!$E$3:$X$21,$BW97,10)+0,DV$77&gt;=INDEX('Static Data'!$E$3:$X$21,$BW97,11)+0,DV$78&gt;=INDEX('Static Data'!$E$3:$X$21,$BW97,12)+0,DV$79&gt;=INDEX('Static Data'!$E$3:$X$21,$BW97,13)+0,DV$80&gt;=INDEX('Static Data'!$E$3:$X$21,$BW97,14)+0,DV$81&gt;=INDEX('Static Data'!$E$3:$X$21,$BW97,15)+0,DV$82&gt;=INDEX('Static Data'!$E$3:$X$21,$BW97,16)+0,DV$83&gt;=INDEX('Static Data'!$E$3:$X$21,$BW97,17)+0,DV$84&gt;=INDEX('Static Data'!$E$3:$X$21,$BW97,18)+0,DV$85&gt;=INDEX('Static Data'!$E$3:$X$21,$BW97,19)+0,DV$86&gt;=INDEX('Static Data'!$E$3:$X$21,$BW97,20)+0)</f>
        <v>0</v>
      </c>
      <c r="DW97" t="b">
        <f ca="1">AND($BV97,DW$67&gt;=INDEX('Static Data'!$E$3:$X$21,$BW97,1)+0,DW$68&gt;=INDEX('Static Data'!$E$3:$X$21,$BW97,2)+0,DW$69&gt;=INDEX('Static Data'!$E$3:$X$21,$BW97,3)+0,DW$70&gt;=INDEX('Static Data'!$E$3:$X$21,$BW97,4)+0,DW$71&gt;=INDEX('Static Data'!$E$3:$X$21,$BW97,5)+0,DW$72&gt;=INDEX('Static Data'!$E$3:$X$21,$BW97,6)+0,DW$73&gt;=INDEX('Static Data'!$E$3:$X$21,$BW97,7)+0,DW$74&gt;=INDEX('Static Data'!$E$3:$X$21,$BW97,8)+0,DW$75&gt;=INDEX('Static Data'!$E$3:$X$21,$BW97,9)+0,DW$76&gt;=INDEX('Static Data'!$E$3:$X$21,$BW97,10)+0,DW$77&gt;=INDEX('Static Data'!$E$3:$X$21,$BW97,11)+0,DW$78&gt;=INDEX('Static Data'!$E$3:$X$21,$BW97,12)+0,DW$79&gt;=INDEX('Static Data'!$E$3:$X$21,$BW97,13)+0,DW$80&gt;=INDEX('Static Data'!$E$3:$X$21,$BW97,14)+0,DW$81&gt;=INDEX('Static Data'!$E$3:$X$21,$BW97,15)+0,DW$82&gt;=INDEX('Static Data'!$E$3:$X$21,$BW97,16)+0,DW$83&gt;=INDEX('Static Data'!$E$3:$X$21,$BW97,17)+0,DW$84&gt;=INDEX('Static Data'!$E$3:$X$21,$BW97,18)+0,DW$85&gt;=INDEX('Static Data'!$E$3:$X$21,$BW97,19)+0,DW$86&gt;=INDEX('Static Data'!$E$3:$X$21,$BW97,20)+0)</f>
        <v>0</v>
      </c>
      <c r="DX97" t="b">
        <f ca="1">AND($BV97,DX$67&gt;=INDEX('Static Data'!$E$3:$X$21,$BW97,1)+0,DX$68&gt;=INDEX('Static Data'!$E$3:$X$21,$BW97,2)+0,DX$69&gt;=INDEX('Static Data'!$E$3:$X$21,$BW97,3)+0,DX$70&gt;=INDEX('Static Data'!$E$3:$X$21,$BW97,4)+0,DX$71&gt;=INDEX('Static Data'!$E$3:$X$21,$BW97,5)+0,DX$72&gt;=INDEX('Static Data'!$E$3:$X$21,$BW97,6)+0,DX$73&gt;=INDEX('Static Data'!$E$3:$X$21,$BW97,7)+0,DX$74&gt;=INDEX('Static Data'!$E$3:$X$21,$BW97,8)+0,DX$75&gt;=INDEX('Static Data'!$E$3:$X$21,$BW97,9)+0,DX$76&gt;=INDEX('Static Data'!$E$3:$X$21,$BW97,10)+0,DX$77&gt;=INDEX('Static Data'!$E$3:$X$21,$BW97,11)+0,DX$78&gt;=INDEX('Static Data'!$E$3:$X$21,$BW97,12)+0,DX$79&gt;=INDEX('Static Data'!$E$3:$X$21,$BW97,13)+0,DX$80&gt;=INDEX('Static Data'!$E$3:$X$21,$BW97,14)+0,DX$81&gt;=INDEX('Static Data'!$E$3:$X$21,$BW97,15)+0,DX$82&gt;=INDEX('Static Data'!$E$3:$X$21,$BW97,16)+0,DX$83&gt;=INDEX('Static Data'!$E$3:$X$21,$BW97,17)+0,DX$84&gt;=INDEX('Static Data'!$E$3:$X$21,$BW97,18)+0,DX$85&gt;=INDEX('Static Data'!$E$3:$X$21,$BW97,19)+0,DX$86&gt;=INDEX('Static Data'!$E$3:$X$21,$BW97,20)+0)</f>
        <v>0</v>
      </c>
      <c r="DY97" t="b">
        <f ca="1">AND($BV97,DY$67&gt;=INDEX('Static Data'!$E$3:$X$21,$BW97,1)+0,DY$68&gt;=INDEX('Static Data'!$E$3:$X$21,$BW97,2)+0,DY$69&gt;=INDEX('Static Data'!$E$3:$X$21,$BW97,3)+0,DY$70&gt;=INDEX('Static Data'!$E$3:$X$21,$BW97,4)+0,DY$71&gt;=INDEX('Static Data'!$E$3:$X$21,$BW97,5)+0,DY$72&gt;=INDEX('Static Data'!$E$3:$X$21,$BW97,6)+0,DY$73&gt;=INDEX('Static Data'!$E$3:$X$21,$BW97,7)+0,DY$74&gt;=INDEX('Static Data'!$E$3:$X$21,$BW97,8)+0,DY$75&gt;=INDEX('Static Data'!$E$3:$X$21,$BW97,9)+0,DY$76&gt;=INDEX('Static Data'!$E$3:$X$21,$BW97,10)+0,DY$77&gt;=INDEX('Static Data'!$E$3:$X$21,$BW97,11)+0,DY$78&gt;=INDEX('Static Data'!$E$3:$X$21,$BW97,12)+0,DY$79&gt;=INDEX('Static Data'!$E$3:$X$21,$BW97,13)+0,DY$80&gt;=INDEX('Static Data'!$E$3:$X$21,$BW97,14)+0,DY$81&gt;=INDEX('Static Data'!$E$3:$X$21,$BW97,15)+0,DY$82&gt;=INDEX('Static Data'!$E$3:$X$21,$BW97,16)+0,DY$83&gt;=INDEX('Static Data'!$E$3:$X$21,$BW97,17)+0,DY$84&gt;=INDEX('Static Data'!$E$3:$X$21,$BW97,18)+0,DY$85&gt;=INDEX('Static Data'!$E$3:$X$21,$BW97,19)+0,DY$86&gt;=INDEX('Static Data'!$E$3:$X$21,$BW97,20)+0)</f>
        <v>0</v>
      </c>
      <c r="DZ97" t="b">
        <f ca="1">AND($BV97,DZ$67&gt;=INDEX('Static Data'!$E$3:$X$21,$BW97,1)+0,DZ$68&gt;=INDEX('Static Data'!$E$3:$X$21,$BW97,2)+0,DZ$69&gt;=INDEX('Static Data'!$E$3:$X$21,$BW97,3)+0,DZ$70&gt;=INDEX('Static Data'!$E$3:$X$21,$BW97,4)+0,DZ$71&gt;=INDEX('Static Data'!$E$3:$X$21,$BW97,5)+0,DZ$72&gt;=INDEX('Static Data'!$E$3:$X$21,$BW97,6)+0,DZ$73&gt;=INDEX('Static Data'!$E$3:$X$21,$BW97,7)+0,DZ$74&gt;=INDEX('Static Data'!$E$3:$X$21,$BW97,8)+0,DZ$75&gt;=INDEX('Static Data'!$E$3:$X$21,$BW97,9)+0,DZ$76&gt;=INDEX('Static Data'!$E$3:$X$21,$BW97,10)+0,DZ$77&gt;=INDEX('Static Data'!$E$3:$X$21,$BW97,11)+0,DZ$78&gt;=INDEX('Static Data'!$E$3:$X$21,$BW97,12)+0,DZ$79&gt;=INDEX('Static Data'!$E$3:$X$21,$BW97,13)+0,DZ$80&gt;=INDEX('Static Data'!$E$3:$X$21,$BW97,14)+0,DZ$81&gt;=INDEX('Static Data'!$E$3:$X$21,$BW97,15)+0,DZ$82&gt;=INDEX('Static Data'!$E$3:$X$21,$BW97,16)+0,DZ$83&gt;=INDEX('Static Data'!$E$3:$X$21,$BW97,17)+0,DZ$84&gt;=INDEX('Static Data'!$E$3:$X$21,$BW97,18)+0,DZ$85&gt;=INDEX('Static Data'!$E$3:$X$21,$BW97,19)+0,DZ$86&gt;=INDEX('Static Data'!$E$3:$X$21,$BW97,20)+0)</f>
        <v>0</v>
      </c>
      <c r="EA97" t="b">
        <f ca="1">AND($BV97,EA$67&gt;=INDEX('Static Data'!$E$3:$X$21,$BW97,1)+0,EA$68&gt;=INDEX('Static Data'!$E$3:$X$21,$BW97,2)+0,EA$69&gt;=INDEX('Static Data'!$E$3:$X$21,$BW97,3)+0,EA$70&gt;=INDEX('Static Data'!$E$3:$X$21,$BW97,4)+0,EA$71&gt;=INDEX('Static Data'!$E$3:$X$21,$BW97,5)+0,EA$72&gt;=INDEX('Static Data'!$E$3:$X$21,$BW97,6)+0,EA$73&gt;=INDEX('Static Data'!$E$3:$X$21,$BW97,7)+0,EA$74&gt;=INDEX('Static Data'!$E$3:$X$21,$BW97,8)+0,EA$75&gt;=INDEX('Static Data'!$E$3:$X$21,$BW97,9)+0,EA$76&gt;=INDEX('Static Data'!$E$3:$X$21,$BW97,10)+0,EA$77&gt;=INDEX('Static Data'!$E$3:$X$21,$BW97,11)+0,EA$78&gt;=INDEX('Static Data'!$E$3:$X$21,$BW97,12)+0,EA$79&gt;=INDEX('Static Data'!$E$3:$X$21,$BW97,13)+0,EA$80&gt;=INDEX('Static Data'!$E$3:$X$21,$BW97,14)+0,EA$81&gt;=INDEX('Static Data'!$E$3:$X$21,$BW97,15)+0,EA$82&gt;=INDEX('Static Data'!$E$3:$X$21,$BW97,16)+0,EA$83&gt;=INDEX('Static Data'!$E$3:$X$21,$BW97,17)+0,EA$84&gt;=INDEX('Static Data'!$E$3:$X$21,$BW97,18)+0,EA$85&gt;=INDEX('Static Data'!$E$3:$X$21,$BW97,19)+0,EA$86&gt;=INDEX('Static Data'!$E$3:$X$21,$BW97,20)+0)</f>
        <v>0</v>
      </c>
      <c r="EB97" t="b">
        <f ca="1">AND($BV97,EB$67&gt;=INDEX('Static Data'!$E$3:$X$21,$BW97,1)+0,EB$68&gt;=INDEX('Static Data'!$E$3:$X$21,$BW97,2)+0,EB$69&gt;=INDEX('Static Data'!$E$3:$X$21,$BW97,3)+0,EB$70&gt;=INDEX('Static Data'!$E$3:$X$21,$BW97,4)+0,EB$71&gt;=INDEX('Static Data'!$E$3:$X$21,$BW97,5)+0,EB$72&gt;=INDEX('Static Data'!$E$3:$X$21,$BW97,6)+0,EB$73&gt;=INDEX('Static Data'!$E$3:$X$21,$BW97,7)+0,EB$74&gt;=INDEX('Static Data'!$E$3:$X$21,$BW97,8)+0,EB$75&gt;=INDEX('Static Data'!$E$3:$X$21,$BW97,9)+0,EB$76&gt;=INDEX('Static Data'!$E$3:$X$21,$BW97,10)+0,EB$77&gt;=INDEX('Static Data'!$E$3:$X$21,$BW97,11)+0,EB$78&gt;=INDEX('Static Data'!$E$3:$X$21,$BW97,12)+0,EB$79&gt;=INDEX('Static Data'!$E$3:$X$21,$BW97,13)+0,EB$80&gt;=INDEX('Static Data'!$E$3:$X$21,$BW97,14)+0,EB$81&gt;=INDEX('Static Data'!$E$3:$X$21,$BW97,15)+0,EB$82&gt;=INDEX('Static Data'!$E$3:$X$21,$BW97,16)+0,EB$83&gt;=INDEX('Static Data'!$E$3:$X$21,$BW97,17)+0,EB$84&gt;=INDEX('Static Data'!$E$3:$X$21,$BW97,18)+0,EB$85&gt;=INDEX('Static Data'!$E$3:$X$21,$BW97,19)+0,EB$86&gt;=INDEX('Static Data'!$E$3:$X$21,$BW97,20)+0)</f>
        <v>0</v>
      </c>
      <c r="EC97" t="b">
        <f ca="1">AND($BV97,EC$67&gt;=INDEX('Static Data'!$E$3:$X$21,$BW97,1)+0,EC$68&gt;=INDEX('Static Data'!$E$3:$X$21,$BW97,2)+0,EC$69&gt;=INDEX('Static Data'!$E$3:$X$21,$BW97,3)+0,EC$70&gt;=INDEX('Static Data'!$E$3:$X$21,$BW97,4)+0,EC$71&gt;=INDEX('Static Data'!$E$3:$X$21,$BW97,5)+0,EC$72&gt;=INDEX('Static Data'!$E$3:$X$21,$BW97,6)+0,EC$73&gt;=INDEX('Static Data'!$E$3:$X$21,$BW97,7)+0,EC$74&gt;=INDEX('Static Data'!$E$3:$X$21,$BW97,8)+0,EC$75&gt;=INDEX('Static Data'!$E$3:$X$21,$BW97,9)+0,EC$76&gt;=INDEX('Static Data'!$E$3:$X$21,$BW97,10)+0,EC$77&gt;=INDEX('Static Data'!$E$3:$X$21,$BW97,11)+0,EC$78&gt;=INDEX('Static Data'!$E$3:$X$21,$BW97,12)+0,EC$79&gt;=INDEX('Static Data'!$E$3:$X$21,$BW97,13)+0,EC$80&gt;=INDEX('Static Data'!$E$3:$X$21,$BW97,14)+0,EC$81&gt;=INDEX('Static Data'!$E$3:$X$21,$BW97,15)+0,EC$82&gt;=INDEX('Static Data'!$E$3:$X$21,$BW97,16)+0,EC$83&gt;=INDEX('Static Data'!$E$3:$X$21,$BW97,17)+0,EC$84&gt;=INDEX('Static Data'!$E$3:$X$21,$BW97,18)+0,EC$85&gt;=INDEX('Static Data'!$E$3:$X$21,$BW97,19)+0,EC$86&gt;=INDEX('Static Data'!$E$3:$X$21,$BW97,20)+0)</f>
        <v>0</v>
      </c>
      <c r="ED97" t="b">
        <f ca="1">AND($BV97,ED$67&gt;=INDEX('Static Data'!$E$3:$X$21,$BW97,1)+0,ED$68&gt;=INDEX('Static Data'!$E$3:$X$21,$BW97,2)+0,ED$69&gt;=INDEX('Static Data'!$E$3:$X$21,$BW97,3)+0,ED$70&gt;=INDEX('Static Data'!$E$3:$X$21,$BW97,4)+0,ED$71&gt;=INDEX('Static Data'!$E$3:$X$21,$BW97,5)+0,ED$72&gt;=INDEX('Static Data'!$E$3:$X$21,$BW97,6)+0,ED$73&gt;=INDEX('Static Data'!$E$3:$X$21,$BW97,7)+0,ED$74&gt;=INDEX('Static Data'!$E$3:$X$21,$BW97,8)+0,ED$75&gt;=INDEX('Static Data'!$E$3:$X$21,$BW97,9)+0,ED$76&gt;=INDEX('Static Data'!$E$3:$X$21,$BW97,10)+0,ED$77&gt;=INDEX('Static Data'!$E$3:$X$21,$BW97,11)+0,ED$78&gt;=INDEX('Static Data'!$E$3:$X$21,$BW97,12)+0,ED$79&gt;=INDEX('Static Data'!$E$3:$X$21,$BW97,13)+0,ED$80&gt;=INDEX('Static Data'!$E$3:$X$21,$BW97,14)+0,ED$81&gt;=INDEX('Static Data'!$E$3:$X$21,$BW97,15)+0,ED$82&gt;=INDEX('Static Data'!$E$3:$X$21,$BW97,16)+0,ED$83&gt;=INDEX('Static Data'!$E$3:$X$21,$BW97,17)+0,ED$84&gt;=INDEX('Static Data'!$E$3:$X$21,$BW97,18)+0,ED$85&gt;=INDEX('Static Data'!$E$3:$X$21,$BW97,19)+0,ED$86&gt;=INDEX('Static Data'!$E$3:$X$21,$BW97,20)+0)</f>
        <v>0</v>
      </c>
      <c r="EE97" t="b">
        <f ca="1">AND($BV97,EE$67&gt;=INDEX('Static Data'!$E$3:$X$21,$BW97,1)+0,EE$68&gt;=INDEX('Static Data'!$E$3:$X$21,$BW97,2)+0,EE$69&gt;=INDEX('Static Data'!$E$3:$X$21,$BW97,3)+0,EE$70&gt;=INDEX('Static Data'!$E$3:$X$21,$BW97,4)+0,EE$71&gt;=INDEX('Static Data'!$E$3:$X$21,$BW97,5)+0,EE$72&gt;=INDEX('Static Data'!$E$3:$X$21,$BW97,6)+0,EE$73&gt;=INDEX('Static Data'!$E$3:$X$21,$BW97,7)+0,EE$74&gt;=INDEX('Static Data'!$E$3:$X$21,$BW97,8)+0,EE$75&gt;=INDEX('Static Data'!$E$3:$X$21,$BW97,9)+0,EE$76&gt;=INDEX('Static Data'!$E$3:$X$21,$BW97,10)+0,EE$77&gt;=INDEX('Static Data'!$E$3:$X$21,$BW97,11)+0,EE$78&gt;=INDEX('Static Data'!$E$3:$X$21,$BW97,12)+0,EE$79&gt;=INDEX('Static Data'!$E$3:$X$21,$BW97,13)+0,EE$80&gt;=INDEX('Static Data'!$E$3:$X$21,$BW97,14)+0,EE$81&gt;=INDEX('Static Data'!$E$3:$X$21,$BW97,15)+0,EE$82&gt;=INDEX('Static Data'!$E$3:$X$21,$BW97,16)+0,EE$83&gt;=INDEX('Static Data'!$E$3:$X$21,$BW97,17)+0,EE$84&gt;=INDEX('Static Data'!$E$3:$X$21,$BW97,18)+0,EE$85&gt;=INDEX('Static Data'!$E$3:$X$21,$BW97,19)+0,EE$86&gt;=INDEX('Static Data'!$E$3:$X$21,$BW97,20)+0)</f>
        <v>0</v>
      </c>
      <c r="EF97" t="b">
        <f ca="1">AND($BV97,EF$67&gt;=INDEX('Static Data'!$E$3:$X$21,$BW97,1)+0,EF$68&gt;=INDEX('Static Data'!$E$3:$X$21,$BW97,2)+0,EF$69&gt;=INDEX('Static Data'!$E$3:$X$21,$BW97,3)+0,EF$70&gt;=INDEX('Static Data'!$E$3:$X$21,$BW97,4)+0,EF$71&gt;=INDEX('Static Data'!$E$3:$X$21,$BW97,5)+0,EF$72&gt;=INDEX('Static Data'!$E$3:$X$21,$BW97,6)+0,EF$73&gt;=INDEX('Static Data'!$E$3:$X$21,$BW97,7)+0,EF$74&gt;=INDEX('Static Data'!$E$3:$X$21,$BW97,8)+0,EF$75&gt;=INDEX('Static Data'!$E$3:$X$21,$BW97,9)+0,EF$76&gt;=INDEX('Static Data'!$E$3:$X$21,$BW97,10)+0,EF$77&gt;=INDEX('Static Data'!$E$3:$X$21,$BW97,11)+0,EF$78&gt;=INDEX('Static Data'!$E$3:$X$21,$BW97,12)+0,EF$79&gt;=INDEX('Static Data'!$E$3:$X$21,$BW97,13)+0,EF$80&gt;=INDEX('Static Data'!$E$3:$X$21,$BW97,14)+0,EF$81&gt;=INDEX('Static Data'!$E$3:$X$21,$BW97,15)+0,EF$82&gt;=INDEX('Static Data'!$E$3:$X$21,$BW97,16)+0,EF$83&gt;=INDEX('Static Data'!$E$3:$X$21,$BW97,17)+0,EF$84&gt;=INDEX('Static Data'!$E$3:$X$21,$BW97,18)+0,EF$85&gt;=INDEX('Static Data'!$E$3:$X$21,$BW97,19)+0,EF$86&gt;=INDEX('Static Data'!$E$3:$X$21,$BW97,20)+0)</f>
        <v>0</v>
      </c>
      <c r="EG97" t="b">
        <f ca="1">AND($BV97,EG$67&gt;=INDEX('Static Data'!$E$3:$X$21,$BW97,1)+0,EG$68&gt;=INDEX('Static Data'!$E$3:$X$21,$BW97,2)+0,EG$69&gt;=INDEX('Static Data'!$E$3:$X$21,$BW97,3)+0,EG$70&gt;=INDEX('Static Data'!$E$3:$X$21,$BW97,4)+0,EG$71&gt;=INDEX('Static Data'!$E$3:$X$21,$BW97,5)+0,EG$72&gt;=INDEX('Static Data'!$E$3:$X$21,$BW97,6)+0,EG$73&gt;=INDEX('Static Data'!$E$3:$X$21,$BW97,7)+0,EG$74&gt;=INDEX('Static Data'!$E$3:$X$21,$BW97,8)+0,EG$75&gt;=INDEX('Static Data'!$E$3:$X$21,$BW97,9)+0,EG$76&gt;=INDEX('Static Data'!$E$3:$X$21,$BW97,10)+0,EG$77&gt;=INDEX('Static Data'!$E$3:$X$21,$BW97,11)+0,EG$78&gt;=INDEX('Static Data'!$E$3:$X$21,$BW97,12)+0,EG$79&gt;=INDEX('Static Data'!$E$3:$X$21,$BW97,13)+0,EG$80&gt;=INDEX('Static Data'!$E$3:$X$21,$BW97,14)+0,EG$81&gt;=INDEX('Static Data'!$E$3:$X$21,$BW97,15)+0,EG$82&gt;=INDEX('Static Data'!$E$3:$X$21,$BW97,16)+0,EG$83&gt;=INDEX('Static Data'!$E$3:$X$21,$BW97,17)+0,EG$84&gt;=INDEX('Static Data'!$E$3:$X$21,$BW97,18)+0,EG$85&gt;=INDEX('Static Data'!$E$3:$X$21,$BW97,19)+0,EG$86&gt;=INDEX('Static Data'!$E$3:$X$21,$BW97,20)+0)</f>
        <v>0</v>
      </c>
      <c r="EH97" t="b">
        <f ca="1">AND($BV97,EH$67&gt;=INDEX('Static Data'!$E$3:$X$21,$BW97,1)+0,EH$68&gt;=INDEX('Static Data'!$E$3:$X$21,$BW97,2)+0,EH$69&gt;=INDEX('Static Data'!$E$3:$X$21,$BW97,3)+0,EH$70&gt;=INDEX('Static Data'!$E$3:$X$21,$BW97,4)+0,EH$71&gt;=INDEX('Static Data'!$E$3:$X$21,$BW97,5)+0,EH$72&gt;=INDEX('Static Data'!$E$3:$X$21,$BW97,6)+0,EH$73&gt;=INDEX('Static Data'!$E$3:$X$21,$BW97,7)+0,EH$74&gt;=INDEX('Static Data'!$E$3:$X$21,$BW97,8)+0,EH$75&gt;=INDEX('Static Data'!$E$3:$X$21,$BW97,9)+0,EH$76&gt;=INDEX('Static Data'!$E$3:$X$21,$BW97,10)+0,EH$77&gt;=INDEX('Static Data'!$E$3:$X$21,$BW97,11)+0,EH$78&gt;=INDEX('Static Data'!$E$3:$X$21,$BW97,12)+0,EH$79&gt;=INDEX('Static Data'!$E$3:$X$21,$BW97,13)+0,EH$80&gt;=INDEX('Static Data'!$E$3:$X$21,$BW97,14)+0,EH$81&gt;=INDEX('Static Data'!$E$3:$X$21,$BW97,15)+0,EH$82&gt;=INDEX('Static Data'!$E$3:$X$21,$BW97,16)+0,EH$83&gt;=INDEX('Static Data'!$E$3:$X$21,$BW97,17)+0,EH$84&gt;=INDEX('Static Data'!$E$3:$X$21,$BW97,18)+0,EH$85&gt;=INDEX('Static Data'!$E$3:$X$21,$BW97,19)+0,EH$86&gt;=INDEX('Static Data'!$E$3:$X$21,$BW97,20)+0)</f>
        <v>0</v>
      </c>
      <c r="EI97" t="b">
        <f ca="1">AND($BV97,EI$67&gt;=INDEX('Static Data'!$E$3:$X$21,$BW97,1)+0,EI$68&gt;=INDEX('Static Data'!$E$3:$X$21,$BW97,2)+0,EI$69&gt;=INDEX('Static Data'!$E$3:$X$21,$BW97,3)+0,EI$70&gt;=INDEX('Static Data'!$E$3:$X$21,$BW97,4)+0,EI$71&gt;=INDEX('Static Data'!$E$3:$X$21,$BW97,5)+0,EI$72&gt;=INDEX('Static Data'!$E$3:$X$21,$BW97,6)+0,EI$73&gt;=INDEX('Static Data'!$E$3:$X$21,$BW97,7)+0,EI$74&gt;=INDEX('Static Data'!$E$3:$X$21,$BW97,8)+0,EI$75&gt;=INDEX('Static Data'!$E$3:$X$21,$BW97,9)+0,EI$76&gt;=INDEX('Static Data'!$E$3:$X$21,$BW97,10)+0,EI$77&gt;=INDEX('Static Data'!$E$3:$X$21,$BW97,11)+0,EI$78&gt;=INDEX('Static Data'!$E$3:$X$21,$BW97,12)+0,EI$79&gt;=INDEX('Static Data'!$E$3:$X$21,$BW97,13)+0,EI$80&gt;=INDEX('Static Data'!$E$3:$X$21,$BW97,14)+0,EI$81&gt;=INDEX('Static Data'!$E$3:$X$21,$BW97,15)+0,EI$82&gt;=INDEX('Static Data'!$E$3:$X$21,$BW97,16)+0,EI$83&gt;=INDEX('Static Data'!$E$3:$X$21,$BW97,17)+0,EI$84&gt;=INDEX('Static Data'!$E$3:$X$21,$BW97,18)+0,EI$85&gt;=INDEX('Static Data'!$E$3:$X$21,$BW97,19)+0,EI$86&gt;=INDEX('Static Data'!$E$3:$X$21,$BW97,20)+0)</f>
        <v>0</v>
      </c>
      <c r="EJ97" t="b">
        <f ca="1">AND($BV97,EJ$67&gt;=INDEX('Static Data'!$E$3:$X$21,$BW97,1)+0,EJ$68&gt;=INDEX('Static Data'!$E$3:$X$21,$BW97,2)+0,EJ$69&gt;=INDEX('Static Data'!$E$3:$X$21,$BW97,3)+0,EJ$70&gt;=INDEX('Static Data'!$E$3:$X$21,$BW97,4)+0,EJ$71&gt;=INDEX('Static Data'!$E$3:$X$21,$BW97,5)+0,EJ$72&gt;=INDEX('Static Data'!$E$3:$X$21,$BW97,6)+0,EJ$73&gt;=INDEX('Static Data'!$E$3:$X$21,$BW97,7)+0,EJ$74&gt;=INDEX('Static Data'!$E$3:$X$21,$BW97,8)+0,EJ$75&gt;=INDEX('Static Data'!$E$3:$X$21,$BW97,9)+0,EJ$76&gt;=INDEX('Static Data'!$E$3:$X$21,$BW97,10)+0,EJ$77&gt;=INDEX('Static Data'!$E$3:$X$21,$BW97,11)+0,EJ$78&gt;=INDEX('Static Data'!$E$3:$X$21,$BW97,12)+0,EJ$79&gt;=INDEX('Static Data'!$E$3:$X$21,$BW97,13)+0,EJ$80&gt;=INDEX('Static Data'!$E$3:$X$21,$BW97,14)+0,EJ$81&gt;=INDEX('Static Data'!$E$3:$X$21,$BW97,15)+0,EJ$82&gt;=INDEX('Static Data'!$E$3:$X$21,$BW97,16)+0,EJ$83&gt;=INDEX('Static Data'!$E$3:$X$21,$BW97,17)+0,EJ$84&gt;=INDEX('Static Data'!$E$3:$X$21,$BW97,18)+0,EJ$85&gt;=INDEX('Static Data'!$E$3:$X$21,$BW97,19)+0,EJ$86&gt;=INDEX('Static Data'!$E$3:$X$21,$BW97,20)+0)</f>
        <v>0</v>
      </c>
      <c r="EK97" t="b">
        <f ca="1">AND($BV97,EK$67&gt;=INDEX('Static Data'!$E$3:$X$21,$BW97,1)+0,EK$68&gt;=INDEX('Static Data'!$E$3:$X$21,$BW97,2)+0,EK$69&gt;=INDEX('Static Data'!$E$3:$X$21,$BW97,3)+0,EK$70&gt;=INDEX('Static Data'!$E$3:$X$21,$BW97,4)+0,EK$71&gt;=INDEX('Static Data'!$E$3:$X$21,$BW97,5)+0,EK$72&gt;=INDEX('Static Data'!$E$3:$X$21,$BW97,6)+0,EK$73&gt;=INDEX('Static Data'!$E$3:$X$21,$BW97,7)+0,EK$74&gt;=INDEX('Static Data'!$E$3:$X$21,$BW97,8)+0,EK$75&gt;=INDEX('Static Data'!$E$3:$X$21,$BW97,9)+0,EK$76&gt;=INDEX('Static Data'!$E$3:$X$21,$BW97,10)+0,EK$77&gt;=INDEX('Static Data'!$E$3:$X$21,$BW97,11)+0,EK$78&gt;=INDEX('Static Data'!$E$3:$X$21,$BW97,12)+0,EK$79&gt;=INDEX('Static Data'!$E$3:$X$21,$BW97,13)+0,EK$80&gt;=INDEX('Static Data'!$E$3:$X$21,$BW97,14)+0,EK$81&gt;=INDEX('Static Data'!$E$3:$X$21,$BW97,15)+0,EK$82&gt;=INDEX('Static Data'!$E$3:$X$21,$BW97,16)+0,EK$83&gt;=INDEX('Static Data'!$E$3:$X$21,$BW97,17)+0,EK$84&gt;=INDEX('Static Data'!$E$3:$X$21,$BW97,18)+0,EK$85&gt;=INDEX('Static Data'!$E$3:$X$21,$BW97,19)+0,EK$86&gt;=INDEX('Static Data'!$E$3:$X$21,$BW97,20)+0)</f>
        <v>0</v>
      </c>
      <c r="EL97" t="b">
        <f ca="1">AND($BV97,EL$67&gt;=INDEX('Static Data'!$E$3:$X$21,$BW97,1)+0,EL$68&gt;=INDEX('Static Data'!$E$3:$X$21,$BW97,2)+0,EL$69&gt;=INDEX('Static Data'!$E$3:$X$21,$BW97,3)+0,EL$70&gt;=INDEX('Static Data'!$E$3:$X$21,$BW97,4)+0,EL$71&gt;=INDEX('Static Data'!$E$3:$X$21,$BW97,5)+0,EL$72&gt;=INDEX('Static Data'!$E$3:$X$21,$BW97,6)+0,EL$73&gt;=INDEX('Static Data'!$E$3:$X$21,$BW97,7)+0,EL$74&gt;=INDEX('Static Data'!$E$3:$X$21,$BW97,8)+0,EL$75&gt;=INDEX('Static Data'!$E$3:$X$21,$BW97,9)+0,EL$76&gt;=INDEX('Static Data'!$E$3:$X$21,$BW97,10)+0,EL$77&gt;=INDEX('Static Data'!$E$3:$X$21,$BW97,11)+0,EL$78&gt;=INDEX('Static Data'!$E$3:$X$21,$BW97,12)+0,EL$79&gt;=INDEX('Static Data'!$E$3:$X$21,$BW97,13)+0,EL$80&gt;=INDEX('Static Data'!$E$3:$X$21,$BW97,14)+0,EL$81&gt;=INDEX('Static Data'!$E$3:$X$21,$BW97,15)+0,EL$82&gt;=INDEX('Static Data'!$E$3:$X$21,$BW97,16)+0,EL$83&gt;=INDEX('Static Data'!$E$3:$X$21,$BW97,17)+0,EL$84&gt;=INDEX('Static Data'!$E$3:$X$21,$BW97,18)+0,EL$85&gt;=INDEX('Static Data'!$E$3:$X$21,$BW97,19)+0,EL$86&gt;=INDEX('Static Data'!$E$3:$X$21,$BW97,20)+0)</f>
        <v>0</v>
      </c>
      <c r="EM97" t="b">
        <f ca="1">AND($BV97,EM$67&gt;=INDEX('Static Data'!$E$3:$X$21,$BW97,1)+0,EM$68&gt;=INDEX('Static Data'!$E$3:$X$21,$BW97,2)+0,EM$69&gt;=INDEX('Static Data'!$E$3:$X$21,$BW97,3)+0,EM$70&gt;=INDEX('Static Data'!$E$3:$X$21,$BW97,4)+0,EM$71&gt;=INDEX('Static Data'!$E$3:$X$21,$BW97,5)+0,EM$72&gt;=INDEX('Static Data'!$E$3:$X$21,$BW97,6)+0,EM$73&gt;=INDEX('Static Data'!$E$3:$X$21,$BW97,7)+0,EM$74&gt;=INDEX('Static Data'!$E$3:$X$21,$BW97,8)+0,EM$75&gt;=INDEX('Static Data'!$E$3:$X$21,$BW97,9)+0,EM$76&gt;=INDEX('Static Data'!$E$3:$X$21,$BW97,10)+0,EM$77&gt;=INDEX('Static Data'!$E$3:$X$21,$BW97,11)+0,EM$78&gt;=INDEX('Static Data'!$E$3:$X$21,$BW97,12)+0,EM$79&gt;=INDEX('Static Data'!$E$3:$X$21,$BW97,13)+0,EM$80&gt;=INDEX('Static Data'!$E$3:$X$21,$BW97,14)+0,EM$81&gt;=INDEX('Static Data'!$E$3:$X$21,$BW97,15)+0,EM$82&gt;=INDEX('Static Data'!$E$3:$X$21,$BW97,16)+0,EM$83&gt;=INDEX('Static Data'!$E$3:$X$21,$BW97,17)+0,EM$84&gt;=INDEX('Static Data'!$E$3:$X$21,$BW97,18)+0,EM$85&gt;=INDEX('Static Data'!$E$3:$X$21,$BW97,19)+0,EM$86&gt;=INDEX('Static Data'!$E$3:$X$21,$BW97,20)+0)</f>
        <v>0</v>
      </c>
      <c r="EN97" t="b">
        <f ca="1">AND($BV97,EN$67&gt;=INDEX('Static Data'!$E$3:$X$21,$BW97,1)+0,EN$68&gt;=INDEX('Static Data'!$E$3:$X$21,$BW97,2)+0,EN$69&gt;=INDEX('Static Data'!$E$3:$X$21,$BW97,3)+0,EN$70&gt;=INDEX('Static Data'!$E$3:$X$21,$BW97,4)+0,EN$71&gt;=INDEX('Static Data'!$E$3:$X$21,$BW97,5)+0,EN$72&gt;=INDEX('Static Data'!$E$3:$X$21,$BW97,6)+0,EN$73&gt;=INDEX('Static Data'!$E$3:$X$21,$BW97,7)+0,EN$74&gt;=INDEX('Static Data'!$E$3:$X$21,$BW97,8)+0,EN$75&gt;=INDEX('Static Data'!$E$3:$X$21,$BW97,9)+0,EN$76&gt;=INDEX('Static Data'!$E$3:$X$21,$BW97,10)+0,EN$77&gt;=INDEX('Static Data'!$E$3:$X$21,$BW97,11)+0,EN$78&gt;=INDEX('Static Data'!$E$3:$X$21,$BW97,12)+0,EN$79&gt;=INDEX('Static Data'!$E$3:$X$21,$BW97,13)+0,EN$80&gt;=INDEX('Static Data'!$E$3:$X$21,$BW97,14)+0,EN$81&gt;=INDEX('Static Data'!$E$3:$X$21,$BW97,15)+0,EN$82&gt;=INDEX('Static Data'!$E$3:$X$21,$BW97,16)+0,EN$83&gt;=INDEX('Static Data'!$E$3:$X$21,$BW97,17)+0,EN$84&gt;=INDEX('Static Data'!$E$3:$X$21,$BW97,18)+0,EN$85&gt;=INDEX('Static Data'!$E$3:$X$21,$BW97,19)+0,EN$86&gt;=INDEX('Static Data'!$E$3:$X$21,$BW97,20)+0)</f>
        <v>0</v>
      </c>
      <c r="EO97" t="b">
        <f ca="1">AND($BV97,EO$67&gt;=INDEX('Static Data'!$E$3:$X$21,$BW97,1)+0,EO$68&gt;=INDEX('Static Data'!$E$3:$X$21,$BW97,2)+0,EO$69&gt;=INDEX('Static Data'!$E$3:$X$21,$BW97,3)+0,EO$70&gt;=INDEX('Static Data'!$E$3:$X$21,$BW97,4)+0,EO$71&gt;=INDEX('Static Data'!$E$3:$X$21,$BW97,5)+0,EO$72&gt;=INDEX('Static Data'!$E$3:$X$21,$BW97,6)+0,EO$73&gt;=INDEX('Static Data'!$E$3:$X$21,$BW97,7)+0,EO$74&gt;=INDEX('Static Data'!$E$3:$X$21,$BW97,8)+0,EO$75&gt;=INDEX('Static Data'!$E$3:$X$21,$BW97,9)+0,EO$76&gt;=INDEX('Static Data'!$E$3:$X$21,$BW97,10)+0,EO$77&gt;=INDEX('Static Data'!$E$3:$X$21,$BW97,11)+0,EO$78&gt;=INDEX('Static Data'!$E$3:$X$21,$BW97,12)+0,EO$79&gt;=INDEX('Static Data'!$E$3:$X$21,$BW97,13)+0,EO$80&gt;=INDEX('Static Data'!$E$3:$X$21,$BW97,14)+0,EO$81&gt;=INDEX('Static Data'!$E$3:$X$21,$BW97,15)+0,EO$82&gt;=INDEX('Static Data'!$E$3:$X$21,$BW97,16)+0,EO$83&gt;=INDEX('Static Data'!$E$3:$X$21,$BW97,17)+0,EO$84&gt;=INDEX('Static Data'!$E$3:$X$21,$BW97,18)+0,EO$85&gt;=INDEX('Static Data'!$E$3:$X$21,$BW97,19)+0,EO$86&gt;=INDEX('Static Data'!$E$3:$X$21,$BW97,20)+0)</f>
        <v>0</v>
      </c>
      <c r="EP97" t="b">
        <f ca="1">AND($BV97,EP$67&gt;=INDEX('Static Data'!$E$3:$X$21,$BW97,1)+0,EP$68&gt;=INDEX('Static Data'!$E$3:$X$21,$BW97,2)+0,EP$69&gt;=INDEX('Static Data'!$E$3:$X$21,$BW97,3)+0,EP$70&gt;=INDEX('Static Data'!$E$3:$X$21,$BW97,4)+0,EP$71&gt;=INDEX('Static Data'!$E$3:$X$21,$BW97,5)+0,EP$72&gt;=INDEX('Static Data'!$E$3:$X$21,$BW97,6)+0,EP$73&gt;=INDEX('Static Data'!$E$3:$X$21,$BW97,7)+0,EP$74&gt;=INDEX('Static Data'!$E$3:$X$21,$BW97,8)+0,EP$75&gt;=INDEX('Static Data'!$E$3:$X$21,$BW97,9)+0,EP$76&gt;=INDEX('Static Data'!$E$3:$X$21,$BW97,10)+0,EP$77&gt;=INDEX('Static Data'!$E$3:$X$21,$BW97,11)+0,EP$78&gt;=INDEX('Static Data'!$E$3:$X$21,$BW97,12)+0,EP$79&gt;=INDEX('Static Data'!$E$3:$X$21,$BW97,13)+0,EP$80&gt;=INDEX('Static Data'!$E$3:$X$21,$BW97,14)+0,EP$81&gt;=INDEX('Static Data'!$E$3:$X$21,$BW97,15)+0,EP$82&gt;=INDEX('Static Data'!$E$3:$X$21,$BW97,16)+0,EP$83&gt;=INDEX('Static Data'!$E$3:$X$21,$BW97,17)+0,EP$84&gt;=INDEX('Static Data'!$E$3:$X$21,$BW97,18)+0,EP$85&gt;=INDEX('Static Data'!$E$3:$X$21,$BW97,19)+0,EP$86&gt;=INDEX('Static Data'!$E$3:$X$21,$BW97,20)+0)</f>
        <v>0</v>
      </c>
      <c r="EQ97" t="b">
        <f ca="1">AND($BV97,EQ$67&gt;=INDEX('Static Data'!$E$3:$X$21,$BW97,1)+0,EQ$68&gt;=INDEX('Static Data'!$E$3:$X$21,$BW97,2)+0,EQ$69&gt;=INDEX('Static Data'!$E$3:$X$21,$BW97,3)+0,EQ$70&gt;=INDEX('Static Data'!$E$3:$X$21,$BW97,4)+0,EQ$71&gt;=INDEX('Static Data'!$E$3:$X$21,$BW97,5)+0,EQ$72&gt;=INDEX('Static Data'!$E$3:$X$21,$BW97,6)+0,EQ$73&gt;=INDEX('Static Data'!$E$3:$X$21,$BW97,7)+0,EQ$74&gt;=INDEX('Static Data'!$E$3:$X$21,$BW97,8)+0,EQ$75&gt;=INDEX('Static Data'!$E$3:$X$21,$BW97,9)+0,EQ$76&gt;=INDEX('Static Data'!$E$3:$X$21,$BW97,10)+0,EQ$77&gt;=INDEX('Static Data'!$E$3:$X$21,$BW97,11)+0,EQ$78&gt;=INDEX('Static Data'!$E$3:$X$21,$BW97,12)+0,EQ$79&gt;=INDEX('Static Data'!$E$3:$X$21,$BW97,13)+0,EQ$80&gt;=INDEX('Static Data'!$E$3:$X$21,$BW97,14)+0,EQ$81&gt;=INDEX('Static Data'!$E$3:$X$21,$BW97,15)+0,EQ$82&gt;=INDEX('Static Data'!$E$3:$X$21,$BW97,16)+0,EQ$83&gt;=INDEX('Static Data'!$E$3:$X$21,$BW97,17)+0,EQ$84&gt;=INDEX('Static Data'!$E$3:$X$21,$BW97,18)+0,EQ$85&gt;=INDEX('Static Data'!$E$3:$X$21,$BW97,19)+0,EQ$86&gt;=INDEX('Static Data'!$E$3:$X$21,$BW97,20)+0)</f>
        <v>0</v>
      </c>
      <c r="ER97" t="b">
        <f ca="1">AND($BV97,ER$67&gt;=INDEX('Static Data'!$E$3:$X$21,$BW97,1)+0,ER$68&gt;=INDEX('Static Data'!$E$3:$X$21,$BW97,2)+0,ER$69&gt;=INDEX('Static Data'!$E$3:$X$21,$BW97,3)+0,ER$70&gt;=INDEX('Static Data'!$E$3:$X$21,$BW97,4)+0,ER$71&gt;=INDEX('Static Data'!$E$3:$X$21,$BW97,5)+0,ER$72&gt;=INDEX('Static Data'!$E$3:$X$21,$BW97,6)+0,ER$73&gt;=INDEX('Static Data'!$E$3:$X$21,$BW97,7)+0,ER$74&gt;=INDEX('Static Data'!$E$3:$X$21,$BW97,8)+0,ER$75&gt;=INDEX('Static Data'!$E$3:$X$21,$BW97,9)+0,ER$76&gt;=INDEX('Static Data'!$E$3:$X$21,$BW97,10)+0,ER$77&gt;=INDEX('Static Data'!$E$3:$X$21,$BW97,11)+0,ER$78&gt;=INDEX('Static Data'!$E$3:$X$21,$BW97,12)+0,ER$79&gt;=INDEX('Static Data'!$E$3:$X$21,$BW97,13)+0,ER$80&gt;=INDEX('Static Data'!$E$3:$X$21,$BW97,14)+0,ER$81&gt;=INDEX('Static Data'!$E$3:$X$21,$BW97,15)+0,ER$82&gt;=INDEX('Static Data'!$E$3:$X$21,$BW97,16)+0,ER$83&gt;=INDEX('Static Data'!$E$3:$X$21,$BW97,17)+0,ER$84&gt;=INDEX('Static Data'!$E$3:$X$21,$BW97,18)+0,ER$85&gt;=INDEX('Static Data'!$E$3:$X$21,$BW97,19)+0,ER$86&gt;=INDEX('Static Data'!$E$3:$X$21,$BW97,20)+0)</f>
        <v>0</v>
      </c>
      <c r="ES97" t="b">
        <f ca="1">AND($BV97,ES$67&gt;=INDEX('Static Data'!$E$3:$X$21,$BW97,1)+0,ES$68&gt;=INDEX('Static Data'!$E$3:$X$21,$BW97,2)+0,ES$69&gt;=INDEX('Static Data'!$E$3:$X$21,$BW97,3)+0,ES$70&gt;=INDEX('Static Data'!$E$3:$X$21,$BW97,4)+0,ES$71&gt;=INDEX('Static Data'!$E$3:$X$21,$BW97,5)+0,ES$72&gt;=INDEX('Static Data'!$E$3:$X$21,$BW97,6)+0,ES$73&gt;=INDEX('Static Data'!$E$3:$X$21,$BW97,7)+0,ES$74&gt;=INDEX('Static Data'!$E$3:$X$21,$BW97,8)+0,ES$75&gt;=INDEX('Static Data'!$E$3:$X$21,$BW97,9)+0,ES$76&gt;=INDEX('Static Data'!$E$3:$X$21,$BW97,10)+0,ES$77&gt;=INDEX('Static Data'!$E$3:$X$21,$BW97,11)+0,ES$78&gt;=INDEX('Static Data'!$E$3:$X$21,$BW97,12)+0,ES$79&gt;=INDEX('Static Data'!$E$3:$X$21,$BW97,13)+0,ES$80&gt;=INDEX('Static Data'!$E$3:$X$21,$BW97,14)+0,ES$81&gt;=INDEX('Static Data'!$E$3:$X$21,$BW97,15)+0,ES$82&gt;=INDEX('Static Data'!$E$3:$X$21,$BW97,16)+0,ES$83&gt;=INDEX('Static Data'!$E$3:$X$21,$BW97,17)+0,ES$84&gt;=INDEX('Static Data'!$E$3:$X$21,$BW97,18)+0,ES$85&gt;=INDEX('Static Data'!$E$3:$X$21,$BW97,19)+0,ES$86&gt;=INDEX('Static Data'!$E$3:$X$21,$BW97,20)+0)</f>
        <v>0</v>
      </c>
      <c r="ET97" t="b">
        <f ca="1">AND($BV97,ET$67&gt;=INDEX('Static Data'!$E$3:$X$21,$BW97,1)+0,ET$68&gt;=INDEX('Static Data'!$E$3:$X$21,$BW97,2)+0,ET$69&gt;=INDEX('Static Data'!$E$3:$X$21,$BW97,3)+0,ET$70&gt;=INDEX('Static Data'!$E$3:$X$21,$BW97,4)+0,ET$71&gt;=INDEX('Static Data'!$E$3:$X$21,$BW97,5)+0,ET$72&gt;=INDEX('Static Data'!$E$3:$X$21,$BW97,6)+0,ET$73&gt;=INDEX('Static Data'!$E$3:$X$21,$BW97,7)+0,ET$74&gt;=INDEX('Static Data'!$E$3:$X$21,$BW97,8)+0,ET$75&gt;=INDEX('Static Data'!$E$3:$X$21,$BW97,9)+0,ET$76&gt;=INDEX('Static Data'!$E$3:$X$21,$BW97,10)+0,ET$77&gt;=INDEX('Static Data'!$E$3:$X$21,$BW97,11)+0,ET$78&gt;=INDEX('Static Data'!$E$3:$X$21,$BW97,12)+0,ET$79&gt;=INDEX('Static Data'!$E$3:$X$21,$BW97,13)+0,ET$80&gt;=INDEX('Static Data'!$E$3:$X$21,$BW97,14)+0,ET$81&gt;=INDEX('Static Data'!$E$3:$X$21,$BW97,15)+0,ET$82&gt;=INDEX('Static Data'!$E$3:$X$21,$BW97,16)+0,ET$83&gt;=INDEX('Static Data'!$E$3:$X$21,$BW97,17)+0,ET$84&gt;=INDEX('Static Data'!$E$3:$X$21,$BW97,18)+0,ET$85&gt;=INDEX('Static Data'!$E$3:$X$21,$BW97,19)+0,ET$86&gt;=INDEX('Static Data'!$E$3:$X$21,$BW97,20)+0)</f>
        <v>0</v>
      </c>
      <c r="EU97" t="b">
        <f ca="1">AND($BV97,EU$67&gt;=INDEX('Static Data'!$E$3:$X$21,$BW97,1)+0,EU$68&gt;=INDEX('Static Data'!$E$3:$X$21,$BW97,2)+0,EU$69&gt;=INDEX('Static Data'!$E$3:$X$21,$BW97,3)+0,EU$70&gt;=INDEX('Static Data'!$E$3:$X$21,$BW97,4)+0,EU$71&gt;=INDEX('Static Data'!$E$3:$X$21,$BW97,5)+0,EU$72&gt;=INDEX('Static Data'!$E$3:$X$21,$BW97,6)+0,EU$73&gt;=INDEX('Static Data'!$E$3:$X$21,$BW97,7)+0,EU$74&gt;=INDEX('Static Data'!$E$3:$X$21,$BW97,8)+0,EU$75&gt;=INDEX('Static Data'!$E$3:$X$21,$BW97,9)+0,EU$76&gt;=INDEX('Static Data'!$E$3:$X$21,$BW97,10)+0,EU$77&gt;=INDEX('Static Data'!$E$3:$X$21,$BW97,11)+0,EU$78&gt;=INDEX('Static Data'!$E$3:$X$21,$BW97,12)+0,EU$79&gt;=INDEX('Static Data'!$E$3:$X$21,$BW97,13)+0,EU$80&gt;=INDEX('Static Data'!$E$3:$X$21,$BW97,14)+0,EU$81&gt;=INDEX('Static Data'!$E$3:$X$21,$BW97,15)+0,EU$82&gt;=INDEX('Static Data'!$E$3:$X$21,$BW97,16)+0,EU$83&gt;=INDEX('Static Data'!$E$3:$X$21,$BW97,17)+0,EU$84&gt;=INDEX('Static Data'!$E$3:$X$21,$BW97,18)+0,EU$85&gt;=INDEX('Static Data'!$E$3:$X$21,$BW97,19)+0,EU$86&gt;=INDEX('Static Data'!$E$3:$X$21,$BW97,20)+0)</f>
        <v>0</v>
      </c>
      <c r="EV97" t="b">
        <f ca="1">AND($BV97,EV$67&gt;=INDEX('Static Data'!$E$3:$X$21,$BW97,1)+0,EV$68&gt;=INDEX('Static Data'!$E$3:$X$21,$BW97,2)+0,EV$69&gt;=INDEX('Static Data'!$E$3:$X$21,$BW97,3)+0,EV$70&gt;=INDEX('Static Data'!$E$3:$X$21,$BW97,4)+0,EV$71&gt;=INDEX('Static Data'!$E$3:$X$21,$BW97,5)+0,EV$72&gt;=INDEX('Static Data'!$E$3:$X$21,$BW97,6)+0,EV$73&gt;=INDEX('Static Data'!$E$3:$X$21,$BW97,7)+0,EV$74&gt;=INDEX('Static Data'!$E$3:$X$21,$BW97,8)+0,EV$75&gt;=INDEX('Static Data'!$E$3:$X$21,$BW97,9)+0,EV$76&gt;=INDEX('Static Data'!$E$3:$X$21,$BW97,10)+0,EV$77&gt;=INDEX('Static Data'!$E$3:$X$21,$BW97,11)+0,EV$78&gt;=INDEX('Static Data'!$E$3:$X$21,$BW97,12)+0,EV$79&gt;=INDEX('Static Data'!$E$3:$X$21,$BW97,13)+0,EV$80&gt;=INDEX('Static Data'!$E$3:$X$21,$BW97,14)+0,EV$81&gt;=INDEX('Static Data'!$E$3:$X$21,$BW97,15)+0,EV$82&gt;=INDEX('Static Data'!$E$3:$X$21,$BW97,16)+0,EV$83&gt;=INDEX('Static Data'!$E$3:$X$21,$BW97,17)+0,EV$84&gt;=INDEX('Static Data'!$E$3:$X$21,$BW97,18)+0,EV$85&gt;=INDEX('Static Data'!$E$3:$X$21,$BW97,19)+0,EV$86&gt;=INDEX('Static Data'!$E$3:$X$21,$BW97,20)+0)</f>
        <v>0</v>
      </c>
      <c r="EW97" t="b">
        <f ca="1">AND($BV97,EW$67&gt;=INDEX('Static Data'!$E$3:$X$21,$BW97,1)+0,EW$68&gt;=INDEX('Static Data'!$E$3:$X$21,$BW97,2)+0,EW$69&gt;=INDEX('Static Data'!$E$3:$X$21,$BW97,3)+0,EW$70&gt;=INDEX('Static Data'!$E$3:$X$21,$BW97,4)+0,EW$71&gt;=INDEX('Static Data'!$E$3:$X$21,$BW97,5)+0,EW$72&gt;=INDEX('Static Data'!$E$3:$X$21,$BW97,6)+0,EW$73&gt;=INDEX('Static Data'!$E$3:$X$21,$BW97,7)+0,EW$74&gt;=INDEX('Static Data'!$E$3:$X$21,$BW97,8)+0,EW$75&gt;=INDEX('Static Data'!$E$3:$X$21,$BW97,9)+0,EW$76&gt;=INDEX('Static Data'!$E$3:$X$21,$BW97,10)+0,EW$77&gt;=INDEX('Static Data'!$E$3:$X$21,$BW97,11)+0,EW$78&gt;=INDEX('Static Data'!$E$3:$X$21,$BW97,12)+0,EW$79&gt;=INDEX('Static Data'!$E$3:$X$21,$BW97,13)+0,EW$80&gt;=INDEX('Static Data'!$E$3:$X$21,$BW97,14)+0,EW$81&gt;=INDEX('Static Data'!$E$3:$X$21,$BW97,15)+0,EW$82&gt;=INDEX('Static Data'!$E$3:$X$21,$BW97,16)+0,EW$83&gt;=INDEX('Static Data'!$E$3:$X$21,$BW97,17)+0,EW$84&gt;=INDEX('Static Data'!$E$3:$X$21,$BW97,18)+0,EW$85&gt;=INDEX('Static Data'!$E$3:$X$21,$BW97,19)+0,EW$86&gt;=INDEX('Static Data'!$E$3:$X$21,$BW97,20)+0)</f>
        <v>0</v>
      </c>
      <c r="EX97" t="b">
        <f ca="1">AND($BV97,EX$67&gt;=INDEX('Static Data'!$E$3:$X$21,$BW97,1)+0,EX$68&gt;=INDEX('Static Data'!$E$3:$X$21,$BW97,2)+0,EX$69&gt;=INDEX('Static Data'!$E$3:$X$21,$BW97,3)+0,EX$70&gt;=INDEX('Static Data'!$E$3:$X$21,$BW97,4)+0,EX$71&gt;=INDEX('Static Data'!$E$3:$X$21,$BW97,5)+0,EX$72&gt;=INDEX('Static Data'!$E$3:$X$21,$BW97,6)+0,EX$73&gt;=INDEX('Static Data'!$E$3:$X$21,$BW97,7)+0,EX$74&gt;=INDEX('Static Data'!$E$3:$X$21,$BW97,8)+0,EX$75&gt;=INDEX('Static Data'!$E$3:$X$21,$BW97,9)+0,EX$76&gt;=INDEX('Static Data'!$E$3:$X$21,$BW97,10)+0,EX$77&gt;=INDEX('Static Data'!$E$3:$X$21,$BW97,11)+0,EX$78&gt;=INDEX('Static Data'!$E$3:$X$21,$BW97,12)+0,EX$79&gt;=INDEX('Static Data'!$E$3:$X$21,$BW97,13)+0,EX$80&gt;=INDEX('Static Data'!$E$3:$X$21,$BW97,14)+0,EX$81&gt;=INDEX('Static Data'!$E$3:$X$21,$BW97,15)+0,EX$82&gt;=INDEX('Static Data'!$E$3:$X$21,$BW97,16)+0,EX$83&gt;=INDEX('Static Data'!$E$3:$X$21,$BW97,17)+0,EX$84&gt;=INDEX('Static Data'!$E$3:$X$21,$BW97,18)+0,EX$85&gt;=INDEX('Static Data'!$E$3:$X$21,$BW97,19)+0,EX$86&gt;=INDEX('Static Data'!$E$3:$X$21,$BW97,20)+0)</f>
        <v>0</v>
      </c>
      <c r="EY97" t="b">
        <f ca="1">AND($BV97,EY$67&gt;=INDEX('Static Data'!$E$3:$X$21,$BW97,1)+0,EY$68&gt;=INDEX('Static Data'!$E$3:$X$21,$BW97,2)+0,EY$69&gt;=INDEX('Static Data'!$E$3:$X$21,$BW97,3)+0,EY$70&gt;=INDEX('Static Data'!$E$3:$X$21,$BW97,4)+0,EY$71&gt;=INDEX('Static Data'!$E$3:$X$21,$BW97,5)+0,EY$72&gt;=INDEX('Static Data'!$E$3:$X$21,$BW97,6)+0,EY$73&gt;=INDEX('Static Data'!$E$3:$X$21,$BW97,7)+0,EY$74&gt;=INDEX('Static Data'!$E$3:$X$21,$BW97,8)+0,EY$75&gt;=INDEX('Static Data'!$E$3:$X$21,$BW97,9)+0,EY$76&gt;=INDEX('Static Data'!$E$3:$X$21,$BW97,10)+0,EY$77&gt;=INDEX('Static Data'!$E$3:$X$21,$BW97,11)+0,EY$78&gt;=INDEX('Static Data'!$E$3:$X$21,$BW97,12)+0,EY$79&gt;=INDEX('Static Data'!$E$3:$X$21,$BW97,13)+0,EY$80&gt;=INDEX('Static Data'!$E$3:$X$21,$BW97,14)+0,EY$81&gt;=INDEX('Static Data'!$E$3:$X$21,$BW97,15)+0,EY$82&gt;=INDEX('Static Data'!$E$3:$X$21,$BW97,16)+0,EY$83&gt;=INDEX('Static Data'!$E$3:$X$21,$BW97,17)+0,EY$84&gt;=INDEX('Static Data'!$E$3:$X$21,$BW97,18)+0,EY$85&gt;=INDEX('Static Data'!$E$3:$X$21,$BW97,19)+0,EY$86&gt;=INDEX('Static Data'!$E$3:$X$21,$BW97,20)+0)</f>
        <v>0</v>
      </c>
      <c r="EZ97" t="b">
        <f ca="1">AND($BV97,EZ$67&gt;=INDEX('Static Data'!$E$3:$X$21,$BW97,1)+0,EZ$68&gt;=INDEX('Static Data'!$E$3:$X$21,$BW97,2)+0,EZ$69&gt;=INDEX('Static Data'!$E$3:$X$21,$BW97,3)+0,EZ$70&gt;=INDEX('Static Data'!$E$3:$X$21,$BW97,4)+0,EZ$71&gt;=INDEX('Static Data'!$E$3:$X$21,$BW97,5)+0,EZ$72&gt;=INDEX('Static Data'!$E$3:$X$21,$BW97,6)+0,EZ$73&gt;=INDEX('Static Data'!$E$3:$X$21,$BW97,7)+0,EZ$74&gt;=INDEX('Static Data'!$E$3:$X$21,$BW97,8)+0,EZ$75&gt;=INDEX('Static Data'!$E$3:$X$21,$BW97,9)+0,EZ$76&gt;=INDEX('Static Data'!$E$3:$X$21,$BW97,10)+0,EZ$77&gt;=INDEX('Static Data'!$E$3:$X$21,$BW97,11)+0,EZ$78&gt;=INDEX('Static Data'!$E$3:$X$21,$BW97,12)+0,EZ$79&gt;=INDEX('Static Data'!$E$3:$X$21,$BW97,13)+0,EZ$80&gt;=INDEX('Static Data'!$E$3:$X$21,$BW97,14)+0,EZ$81&gt;=INDEX('Static Data'!$E$3:$X$21,$BW97,15)+0,EZ$82&gt;=INDEX('Static Data'!$E$3:$X$21,$BW97,16)+0,EZ$83&gt;=INDEX('Static Data'!$E$3:$X$21,$BW97,17)+0,EZ$84&gt;=INDEX('Static Data'!$E$3:$X$21,$BW97,18)+0,EZ$85&gt;=INDEX('Static Data'!$E$3:$X$21,$BW97,19)+0,EZ$86&gt;=INDEX('Static Data'!$E$3:$X$21,$BW97,20)+0)</f>
        <v>0</v>
      </c>
      <c r="FA97" t="b">
        <f ca="1">AND($BV97,FA$67&gt;=INDEX('Static Data'!$E$3:$X$21,$BW97,1)+0,FA$68&gt;=INDEX('Static Data'!$E$3:$X$21,$BW97,2)+0,FA$69&gt;=INDEX('Static Data'!$E$3:$X$21,$BW97,3)+0,FA$70&gt;=INDEX('Static Data'!$E$3:$X$21,$BW97,4)+0,FA$71&gt;=INDEX('Static Data'!$E$3:$X$21,$BW97,5)+0,FA$72&gt;=INDEX('Static Data'!$E$3:$X$21,$BW97,6)+0,FA$73&gt;=INDEX('Static Data'!$E$3:$X$21,$BW97,7)+0,FA$74&gt;=INDEX('Static Data'!$E$3:$X$21,$BW97,8)+0,FA$75&gt;=INDEX('Static Data'!$E$3:$X$21,$BW97,9)+0,FA$76&gt;=INDEX('Static Data'!$E$3:$X$21,$BW97,10)+0,FA$77&gt;=INDEX('Static Data'!$E$3:$X$21,$BW97,11)+0,FA$78&gt;=INDEX('Static Data'!$E$3:$X$21,$BW97,12)+0,FA$79&gt;=INDEX('Static Data'!$E$3:$X$21,$BW97,13)+0,FA$80&gt;=INDEX('Static Data'!$E$3:$X$21,$BW97,14)+0,FA$81&gt;=INDEX('Static Data'!$E$3:$X$21,$BW97,15)+0,FA$82&gt;=INDEX('Static Data'!$E$3:$X$21,$BW97,16)+0,FA$83&gt;=INDEX('Static Data'!$E$3:$X$21,$BW97,17)+0,FA$84&gt;=INDEX('Static Data'!$E$3:$X$21,$BW97,18)+0,FA$85&gt;=INDEX('Static Data'!$E$3:$X$21,$BW97,19)+0,FA$86&gt;=INDEX('Static Data'!$E$3:$X$21,$BW97,20)+0)</f>
        <v>0</v>
      </c>
      <c r="FB97" t="b">
        <f ca="1">AND($BV97,FB$67&gt;=INDEX('Static Data'!$E$3:$X$21,$BW97,1)+0,FB$68&gt;=INDEX('Static Data'!$E$3:$X$21,$BW97,2)+0,FB$69&gt;=INDEX('Static Data'!$E$3:$X$21,$BW97,3)+0,FB$70&gt;=INDEX('Static Data'!$E$3:$X$21,$BW97,4)+0,FB$71&gt;=INDEX('Static Data'!$E$3:$X$21,$BW97,5)+0,FB$72&gt;=INDEX('Static Data'!$E$3:$X$21,$BW97,6)+0,FB$73&gt;=INDEX('Static Data'!$E$3:$X$21,$BW97,7)+0,FB$74&gt;=INDEX('Static Data'!$E$3:$X$21,$BW97,8)+0,FB$75&gt;=INDEX('Static Data'!$E$3:$X$21,$BW97,9)+0,FB$76&gt;=INDEX('Static Data'!$E$3:$X$21,$BW97,10)+0,FB$77&gt;=INDEX('Static Data'!$E$3:$X$21,$BW97,11)+0,FB$78&gt;=INDEX('Static Data'!$E$3:$X$21,$BW97,12)+0,FB$79&gt;=INDEX('Static Data'!$E$3:$X$21,$BW97,13)+0,FB$80&gt;=INDEX('Static Data'!$E$3:$X$21,$BW97,14)+0,FB$81&gt;=INDEX('Static Data'!$E$3:$X$21,$BW97,15)+0,FB$82&gt;=INDEX('Static Data'!$E$3:$X$21,$BW97,16)+0,FB$83&gt;=INDEX('Static Data'!$E$3:$X$21,$BW97,17)+0,FB$84&gt;=INDEX('Static Data'!$E$3:$X$21,$BW97,18)+0,FB$85&gt;=INDEX('Static Data'!$E$3:$X$21,$BW97,19)+0,FB$86&gt;=INDEX('Static Data'!$E$3:$X$21,$BW97,20)+0)</f>
        <v>0</v>
      </c>
      <c r="FC97" t="b">
        <f ca="1">AND($BV97,FC$67&gt;=INDEX('Static Data'!$E$3:$X$21,$BW97,1)+0,FC$68&gt;=INDEX('Static Data'!$E$3:$X$21,$BW97,2)+0,FC$69&gt;=INDEX('Static Data'!$E$3:$X$21,$BW97,3)+0,FC$70&gt;=INDEX('Static Data'!$E$3:$X$21,$BW97,4)+0,FC$71&gt;=INDEX('Static Data'!$E$3:$X$21,$BW97,5)+0,FC$72&gt;=INDEX('Static Data'!$E$3:$X$21,$BW97,6)+0,FC$73&gt;=INDEX('Static Data'!$E$3:$X$21,$BW97,7)+0,FC$74&gt;=INDEX('Static Data'!$E$3:$X$21,$BW97,8)+0,FC$75&gt;=INDEX('Static Data'!$E$3:$X$21,$BW97,9)+0,FC$76&gt;=INDEX('Static Data'!$E$3:$X$21,$BW97,10)+0,FC$77&gt;=INDEX('Static Data'!$E$3:$X$21,$BW97,11)+0,FC$78&gt;=INDEX('Static Data'!$E$3:$X$21,$BW97,12)+0,FC$79&gt;=INDEX('Static Data'!$E$3:$X$21,$BW97,13)+0,FC$80&gt;=INDEX('Static Data'!$E$3:$X$21,$BW97,14)+0,FC$81&gt;=INDEX('Static Data'!$E$3:$X$21,$BW97,15)+0,FC$82&gt;=INDEX('Static Data'!$E$3:$X$21,$BW97,16)+0,FC$83&gt;=INDEX('Static Data'!$E$3:$X$21,$BW97,17)+0,FC$84&gt;=INDEX('Static Data'!$E$3:$X$21,$BW97,18)+0,FC$85&gt;=INDEX('Static Data'!$E$3:$X$21,$BW97,19)+0,FC$86&gt;=INDEX('Static Data'!$E$3:$X$21,$BW97,20)+0)</f>
        <v>0</v>
      </c>
      <c r="FD97" t="b">
        <f ca="1">AND($BV97,FD$67&gt;=INDEX('Static Data'!$E$3:$X$21,$BW97,1)+0,FD$68&gt;=INDEX('Static Data'!$E$3:$X$21,$BW97,2)+0,FD$69&gt;=INDEX('Static Data'!$E$3:$X$21,$BW97,3)+0,FD$70&gt;=INDEX('Static Data'!$E$3:$X$21,$BW97,4)+0,FD$71&gt;=INDEX('Static Data'!$E$3:$X$21,$BW97,5)+0,FD$72&gt;=INDEX('Static Data'!$E$3:$X$21,$BW97,6)+0,FD$73&gt;=INDEX('Static Data'!$E$3:$X$21,$BW97,7)+0,FD$74&gt;=INDEX('Static Data'!$E$3:$X$21,$BW97,8)+0,FD$75&gt;=INDEX('Static Data'!$E$3:$X$21,$BW97,9)+0,FD$76&gt;=INDEX('Static Data'!$E$3:$X$21,$BW97,10)+0,FD$77&gt;=INDEX('Static Data'!$E$3:$X$21,$BW97,11)+0,FD$78&gt;=INDEX('Static Data'!$E$3:$X$21,$BW97,12)+0,FD$79&gt;=INDEX('Static Data'!$E$3:$X$21,$BW97,13)+0,FD$80&gt;=INDEX('Static Data'!$E$3:$X$21,$BW97,14)+0,FD$81&gt;=INDEX('Static Data'!$E$3:$X$21,$BW97,15)+0,FD$82&gt;=INDEX('Static Data'!$E$3:$X$21,$BW97,16)+0,FD$83&gt;=INDEX('Static Data'!$E$3:$X$21,$BW97,17)+0,FD$84&gt;=INDEX('Static Data'!$E$3:$X$21,$BW97,18)+0,FD$85&gt;=INDEX('Static Data'!$E$3:$X$21,$BW97,19)+0,FD$86&gt;=INDEX('Static Data'!$E$3:$X$21,$BW97,20)+0)</f>
        <v>0</v>
      </c>
      <c r="FE97" t="b">
        <f ca="1">AND($BV97,FE$67&gt;=INDEX('Static Data'!$E$3:$X$21,$BW97,1)+0,FE$68&gt;=INDEX('Static Data'!$E$3:$X$21,$BW97,2)+0,FE$69&gt;=INDEX('Static Data'!$E$3:$X$21,$BW97,3)+0,FE$70&gt;=INDEX('Static Data'!$E$3:$X$21,$BW97,4)+0,FE$71&gt;=INDEX('Static Data'!$E$3:$X$21,$BW97,5)+0,FE$72&gt;=INDEX('Static Data'!$E$3:$X$21,$BW97,6)+0,FE$73&gt;=INDEX('Static Data'!$E$3:$X$21,$BW97,7)+0,FE$74&gt;=INDEX('Static Data'!$E$3:$X$21,$BW97,8)+0,FE$75&gt;=INDEX('Static Data'!$E$3:$X$21,$BW97,9)+0,FE$76&gt;=INDEX('Static Data'!$E$3:$X$21,$BW97,10)+0,FE$77&gt;=INDEX('Static Data'!$E$3:$X$21,$BW97,11)+0,FE$78&gt;=INDEX('Static Data'!$E$3:$X$21,$BW97,12)+0,FE$79&gt;=INDEX('Static Data'!$E$3:$X$21,$BW97,13)+0,FE$80&gt;=INDEX('Static Data'!$E$3:$X$21,$BW97,14)+0,FE$81&gt;=INDEX('Static Data'!$E$3:$X$21,$BW97,15)+0,FE$82&gt;=INDEX('Static Data'!$E$3:$X$21,$BW97,16)+0,FE$83&gt;=INDEX('Static Data'!$E$3:$X$21,$BW97,17)+0,FE$84&gt;=INDEX('Static Data'!$E$3:$X$21,$BW97,18)+0,FE$85&gt;=INDEX('Static Data'!$E$3:$X$21,$BW97,19)+0,FE$86&gt;=INDEX('Static Data'!$E$3:$X$21,$BW97,20)+0)</f>
        <v>0</v>
      </c>
      <c r="FF97" t="b">
        <f ca="1">AND($BV97,FF$67&gt;=INDEX('Static Data'!$E$3:$X$21,$BW97,1)+0,FF$68&gt;=INDEX('Static Data'!$E$3:$X$21,$BW97,2)+0,FF$69&gt;=INDEX('Static Data'!$E$3:$X$21,$BW97,3)+0,FF$70&gt;=INDEX('Static Data'!$E$3:$X$21,$BW97,4)+0,FF$71&gt;=INDEX('Static Data'!$E$3:$X$21,$BW97,5)+0,FF$72&gt;=INDEX('Static Data'!$E$3:$X$21,$BW97,6)+0,FF$73&gt;=INDEX('Static Data'!$E$3:$X$21,$BW97,7)+0,FF$74&gt;=INDEX('Static Data'!$E$3:$X$21,$BW97,8)+0,FF$75&gt;=INDEX('Static Data'!$E$3:$X$21,$BW97,9)+0,FF$76&gt;=INDEX('Static Data'!$E$3:$X$21,$BW97,10)+0,FF$77&gt;=INDEX('Static Data'!$E$3:$X$21,$BW97,11)+0,FF$78&gt;=INDEX('Static Data'!$E$3:$X$21,$BW97,12)+0,FF$79&gt;=INDEX('Static Data'!$E$3:$X$21,$BW97,13)+0,FF$80&gt;=INDEX('Static Data'!$E$3:$X$21,$BW97,14)+0,FF$81&gt;=INDEX('Static Data'!$E$3:$X$21,$BW97,15)+0,FF$82&gt;=INDEX('Static Data'!$E$3:$X$21,$BW97,16)+0,FF$83&gt;=INDEX('Static Data'!$E$3:$X$21,$BW97,17)+0,FF$84&gt;=INDEX('Static Data'!$E$3:$X$21,$BW97,18)+0,FF$85&gt;=INDEX('Static Data'!$E$3:$X$21,$BW97,19)+0,FF$86&gt;=INDEX('Static Data'!$E$3:$X$21,$BW97,20)+0)</f>
        <v>0</v>
      </c>
      <c r="FG97" t="b">
        <f ca="1">AND($BV97,FG$67&gt;=INDEX('Static Data'!$E$3:$X$21,$BW97,1)+0,FG$68&gt;=INDEX('Static Data'!$E$3:$X$21,$BW97,2)+0,FG$69&gt;=INDEX('Static Data'!$E$3:$X$21,$BW97,3)+0,FG$70&gt;=INDEX('Static Data'!$E$3:$X$21,$BW97,4)+0,FG$71&gt;=INDEX('Static Data'!$E$3:$X$21,$BW97,5)+0,FG$72&gt;=INDEX('Static Data'!$E$3:$X$21,$BW97,6)+0,FG$73&gt;=INDEX('Static Data'!$E$3:$X$21,$BW97,7)+0,FG$74&gt;=INDEX('Static Data'!$E$3:$X$21,$BW97,8)+0,FG$75&gt;=INDEX('Static Data'!$E$3:$X$21,$BW97,9)+0,FG$76&gt;=INDEX('Static Data'!$E$3:$X$21,$BW97,10)+0,FG$77&gt;=INDEX('Static Data'!$E$3:$X$21,$BW97,11)+0,FG$78&gt;=INDEX('Static Data'!$E$3:$X$21,$BW97,12)+0,FG$79&gt;=INDEX('Static Data'!$E$3:$X$21,$BW97,13)+0,FG$80&gt;=INDEX('Static Data'!$E$3:$X$21,$BW97,14)+0,FG$81&gt;=INDEX('Static Data'!$E$3:$X$21,$BW97,15)+0,FG$82&gt;=INDEX('Static Data'!$E$3:$X$21,$BW97,16)+0,FG$83&gt;=INDEX('Static Data'!$E$3:$X$21,$BW97,17)+0,FG$84&gt;=INDEX('Static Data'!$E$3:$X$21,$BW97,18)+0,FG$85&gt;=INDEX('Static Data'!$E$3:$X$21,$BW97,19)+0,FG$86&gt;=INDEX('Static Data'!$E$3:$X$21,$BW97,20)+0)</f>
        <v>0</v>
      </c>
      <c r="FH97" t="b">
        <f ca="1">AND($BV97,FH$67&gt;=INDEX('Static Data'!$E$3:$X$21,$BW97,1)+0,FH$68&gt;=INDEX('Static Data'!$E$3:$X$21,$BW97,2)+0,FH$69&gt;=INDEX('Static Data'!$E$3:$X$21,$BW97,3)+0,FH$70&gt;=INDEX('Static Data'!$E$3:$X$21,$BW97,4)+0,FH$71&gt;=INDEX('Static Data'!$E$3:$X$21,$BW97,5)+0,FH$72&gt;=INDEX('Static Data'!$E$3:$X$21,$BW97,6)+0,FH$73&gt;=INDEX('Static Data'!$E$3:$X$21,$BW97,7)+0,FH$74&gt;=INDEX('Static Data'!$E$3:$X$21,$BW97,8)+0,FH$75&gt;=INDEX('Static Data'!$E$3:$X$21,$BW97,9)+0,FH$76&gt;=INDEX('Static Data'!$E$3:$X$21,$BW97,10)+0,FH$77&gt;=INDEX('Static Data'!$E$3:$X$21,$BW97,11)+0,FH$78&gt;=INDEX('Static Data'!$E$3:$X$21,$BW97,12)+0,FH$79&gt;=INDEX('Static Data'!$E$3:$X$21,$BW97,13)+0,FH$80&gt;=INDEX('Static Data'!$E$3:$X$21,$BW97,14)+0,FH$81&gt;=INDEX('Static Data'!$E$3:$X$21,$BW97,15)+0,FH$82&gt;=INDEX('Static Data'!$E$3:$X$21,$BW97,16)+0,FH$83&gt;=INDEX('Static Data'!$E$3:$X$21,$BW97,17)+0,FH$84&gt;=INDEX('Static Data'!$E$3:$X$21,$BW97,18)+0,FH$85&gt;=INDEX('Static Data'!$E$3:$X$21,$BW97,19)+0,FH$86&gt;=INDEX('Static Data'!$E$3:$X$21,$BW97,20)+0)</f>
        <v>0</v>
      </c>
      <c r="FI97" t="b">
        <f ca="1">AND($BV97,FI$67&gt;=INDEX('Static Data'!$E$3:$X$21,$BW97,1)+0,FI$68&gt;=INDEX('Static Data'!$E$3:$X$21,$BW97,2)+0,FI$69&gt;=INDEX('Static Data'!$E$3:$X$21,$BW97,3)+0,FI$70&gt;=INDEX('Static Data'!$E$3:$X$21,$BW97,4)+0,FI$71&gt;=INDEX('Static Data'!$E$3:$X$21,$BW97,5)+0,FI$72&gt;=INDEX('Static Data'!$E$3:$X$21,$BW97,6)+0,FI$73&gt;=INDEX('Static Data'!$E$3:$X$21,$BW97,7)+0,FI$74&gt;=INDEX('Static Data'!$E$3:$X$21,$BW97,8)+0,FI$75&gt;=INDEX('Static Data'!$E$3:$X$21,$BW97,9)+0,FI$76&gt;=INDEX('Static Data'!$E$3:$X$21,$BW97,10)+0,FI$77&gt;=INDEX('Static Data'!$E$3:$X$21,$BW97,11)+0,FI$78&gt;=INDEX('Static Data'!$E$3:$X$21,$BW97,12)+0,FI$79&gt;=INDEX('Static Data'!$E$3:$X$21,$BW97,13)+0,FI$80&gt;=INDEX('Static Data'!$E$3:$X$21,$BW97,14)+0,FI$81&gt;=INDEX('Static Data'!$E$3:$X$21,$BW97,15)+0,FI$82&gt;=INDEX('Static Data'!$E$3:$X$21,$BW97,16)+0,FI$83&gt;=INDEX('Static Data'!$E$3:$X$21,$BW97,17)+0,FI$84&gt;=INDEX('Static Data'!$E$3:$X$21,$BW97,18)+0,FI$85&gt;=INDEX('Static Data'!$E$3:$X$21,$BW97,19)+0,FI$86&gt;=INDEX('Static Data'!$E$3:$X$21,$BW97,20)+0)</f>
        <v>0</v>
      </c>
      <c r="FJ97" t="b">
        <f ca="1">AND($BV97,FJ$67&gt;=INDEX('Static Data'!$E$3:$X$21,$BW97,1)+0,FJ$68&gt;=INDEX('Static Data'!$E$3:$X$21,$BW97,2)+0,FJ$69&gt;=INDEX('Static Data'!$E$3:$X$21,$BW97,3)+0,FJ$70&gt;=INDEX('Static Data'!$E$3:$X$21,$BW97,4)+0,FJ$71&gt;=INDEX('Static Data'!$E$3:$X$21,$BW97,5)+0,FJ$72&gt;=INDEX('Static Data'!$E$3:$X$21,$BW97,6)+0,FJ$73&gt;=INDEX('Static Data'!$E$3:$X$21,$BW97,7)+0,FJ$74&gt;=INDEX('Static Data'!$E$3:$X$21,$BW97,8)+0,FJ$75&gt;=INDEX('Static Data'!$E$3:$X$21,$BW97,9)+0,FJ$76&gt;=INDEX('Static Data'!$E$3:$X$21,$BW97,10)+0,FJ$77&gt;=INDEX('Static Data'!$E$3:$X$21,$BW97,11)+0,FJ$78&gt;=INDEX('Static Data'!$E$3:$X$21,$BW97,12)+0,FJ$79&gt;=INDEX('Static Data'!$E$3:$X$21,$BW97,13)+0,FJ$80&gt;=INDEX('Static Data'!$E$3:$X$21,$BW97,14)+0,FJ$81&gt;=INDEX('Static Data'!$E$3:$X$21,$BW97,15)+0,FJ$82&gt;=INDEX('Static Data'!$E$3:$X$21,$BW97,16)+0,FJ$83&gt;=INDEX('Static Data'!$E$3:$X$21,$BW97,17)+0,FJ$84&gt;=INDEX('Static Data'!$E$3:$X$21,$BW97,18)+0,FJ$85&gt;=INDEX('Static Data'!$E$3:$X$21,$BW97,19)+0,FJ$86&gt;=INDEX('Static Data'!$E$3:$X$21,$BW97,20)+0)</f>
        <v>0</v>
      </c>
      <c r="FK97" t="b">
        <f ca="1">AND($BV97,FK$67&gt;=INDEX('Static Data'!$E$3:$X$21,$BW97,1)+0,FK$68&gt;=INDEX('Static Data'!$E$3:$X$21,$BW97,2)+0,FK$69&gt;=INDEX('Static Data'!$E$3:$X$21,$BW97,3)+0,FK$70&gt;=INDEX('Static Data'!$E$3:$X$21,$BW97,4)+0,FK$71&gt;=INDEX('Static Data'!$E$3:$X$21,$BW97,5)+0,FK$72&gt;=INDEX('Static Data'!$E$3:$X$21,$BW97,6)+0,FK$73&gt;=INDEX('Static Data'!$E$3:$X$21,$BW97,7)+0,FK$74&gt;=INDEX('Static Data'!$E$3:$X$21,$BW97,8)+0,FK$75&gt;=INDEX('Static Data'!$E$3:$X$21,$BW97,9)+0,FK$76&gt;=INDEX('Static Data'!$E$3:$X$21,$BW97,10)+0,FK$77&gt;=INDEX('Static Data'!$E$3:$X$21,$BW97,11)+0,FK$78&gt;=INDEX('Static Data'!$E$3:$X$21,$BW97,12)+0,FK$79&gt;=INDEX('Static Data'!$E$3:$X$21,$BW97,13)+0,FK$80&gt;=INDEX('Static Data'!$E$3:$X$21,$BW97,14)+0,FK$81&gt;=INDEX('Static Data'!$E$3:$X$21,$BW97,15)+0,FK$82&gt;=INDEX('Static Data'!$E$3:$X$21,$BW97,16)+0,FK$83&gt;=INDEX('Static Data'!$E$3:$X$21,$BW97,17)+0,FK$84&gt;=INDEX('Static Data'!$E$3:$X$21,$BW97,18)+0,FK$85&gt;=INDEX('Static Data'!$E$3:$X$21,$BW97,19)+0,FK$86&gt;=INDEX('Static Data'!$E$3:$X$21,$BW97,20)+0)</f>
        <v>0</v>
      </c>
      <c r="FL97" t="b">
        <f ca="1">AND($BV97,FL$67&gt;=INDEX('Static Data'!$E$3:$X$21,$BW97,1)+0,FL$68&gt;=INDEX('Static Data'!$E$3:$X$21,$BW97,2)+0,FL$69&gt;=INDEX('Static Data'!$E$3:$X$21,$BW97,3)+0,FL$70&gt;=INDEX('Static Data'!$E$3:$X$21,$BW97,4)+0,FL$71&gt;=INDEX('Static Data'!$E$3:$X$21,$BW97,5)+0,FL$72&gt;=INDEX('Static Data'!$E$3:$X$21,$BW97,6)+0,FL$73&gt;=INDEX('Static Data'!$E$3:$X$21,$BW97,7)+0,FL$74&gt;=INDEX('Static Data'!$E$3:$X$21,$BW97,8)+0,FL$75&gt;=INDEX('Static Data'!$E$3:$X$21,$BW97,9)+0,FL$76&gt;=INDEX('Static Data'!$E$3:$X$21,$BW97,10)+0,FL$77&gt;=INDEX('Static Data'!$E$3:$X$21,$BW97,11)+0,FL$78&gt;=INDEX('Static Data'!$E$3:$X$21,$BW97,12)+0,FL$79&gt;=INDEX('Static Data'!$E$3:$X$21,$BW97,13)+0,FL$80&gt;=INDEX('Static Data'!$E$3:$X$21,$BW97,14)+0,FL$81&gt;=INDEX('Static Data'!$E$3:$X$21,$BW97,15)+0,FL$82&gt;=INDEX('Static Data'!$E$3:$X$21,$BW97,16)+0,FL$83&gt;=INDEX('Static Data'!$E$3:$X$21,$BW97,17)+0,FL$84&gt;=INDEX('Static Data'!$E$3:$X$21,$BW97,18)+0,FL$85&gt;=INDEX('Static Data'!$E$3:$X$21,$BW97,19)+0,FL$86&gt;=INDEX('Static Data'!$E$3:$X$21,$BW97,20)+0)</f>
        <v>0</v>
      </c>
      <c r="FM97" t="b">
        <f ca="1">AND($BV97,FM$67&gt;=INDEX('Static Data'!$E$3:$X$21,$BW97,1)+0,FM$68&gt;=INDEX('Static Data'!$E$3:$X$21,$BW97,2)+0,FM$69&gt;=INDEX('Static Data'!$E$3:$X$21,$BW97,3)+0,FM$70&gt;=INDEX('Static Data'!$E$3:$X$21,$BW97,4)+0,FM$71&gt;=INDEX('Static Data'!$E$3:$X$21,$BW97,5)+0,FM$72&gt;=INDEX('Static Data'!$E$3:$X$21,$BW97,6)+0,FM$73&gt;=INDEX('Static Data'!$E$3:$X$21,$BW97,7)+0,FM$74&gt;=INDEX('Static Data'!$E$3:$X$21,$BW97,8)+0,FM$75&gt;=INDEX('Static Data'!$E$3:$X$21,$BW97,9)+0,FM$76&gt;=INDEX('Static Data'!$E$3:$X$21,$BW97,10)+0,FM$77&gt;=INDEX('Static Data'!$E$3:$X$21,$BW97,11)+0,FM$78&gt;=INDEX('Static Data'!$E$3:$X$21,$BW97,12)+0,FM$79&gt;=INDEX('Static Data'!$E$3:$X$21,$BW97,13)+0,FM$80&gt;=INDEX('Static Data'!$E$3:$X$21,$BW97,14)+0,FM$81&gt;=INDEX('Static Data'!$E$3:$X$21,$BW97,15)+0,FM$82&gt;=INDEX('Static Data'!$E$3:$X$21,$BW97,16)+0,FM$83&gt;=INDEX('Static Data'!$E$3:$X$21,$BW97,17)+0,FM$84&gt;=INDEX('Static Data'!$E$3:$X$21,$BW97,18)+0,FM$85&gt;=INDEX('Static Data'!$E$3:$X$21,$BW97,19)+0,FM$86&gt;=INDEX('Static Data'!$E$3:$X$21,$BW97,20)+0)</f>
        <v>0</v>
      </c>
      <c r="FN97" t="b">
        <f ca="1">AND($BV97,FN$67&gt;=INDEX('Static Data'!$E$3:$X$21,$BW97,1)+0,FN$68&gt;=INDEX('Static Data'!$E$3:$X$21,$BW97,2)+0,FN$69&gt;=INDEX('Static Data'!$E$3:$X$21,$BW97,3)+0,FN$70&gt;=INDEX('Static Data'!$E$3:$X$21,$BW97,4)+0,FN$71&gt;=INDEX('Static Data'!$E$3:$X$21,$BW97,5)+0,FN$72&gt;=INDEX('Static Data'!$E$3:$X$21,$BW97,6)+0,FN$73&gt;=INDEX('Static Data'!$E$3:$X$21,$BW97,7)+0,FN$74&gt;=INDEX('Static Data'!$E$3:$X$21,$BW97,8)+0,FN$75&gt;=INDEX('Static Data'!$E$3:$X$21,$BW97,9)+0,FN$76&gt;=INDEX('Static Data'!$E$3:$X$21,$BW97,10)+0,FN$77&gt;=INDEX('Static Data'!$E$3:$X$21,$BW97,11)+0,FN$78&gt;=INDEX('Static Data'!$E$3:$X$21,$BW97,12)+0,FN$79&gt;=INDEX('Static Data'!$E$3:$X$21,$BW97,13)+0,FN$80&gt;=INDEX('Static Data'!$E$3:$X$21,$BW97,14)+0,FN$81&gt;=INDEX('Static Data'!$E$3:$X$21,$BW97,15)+0,FN$82&gt;=INDEX('Static Data'!$E$3:$X$21,$BW97,16)+0,FN$83&gt;=INDEX('Static Data'!$E$3:$X$21,$BW97,17)+0,FN$84&gt;=INDEX('Static Data'!$E$3:$X$21,$BW97,18)+0,FN$85&gt;=INDEX('Static Data'!$E$3:$X$21,$BW97,19)+0,FN$86&gt;=INDEX('Static Data'!$E$3:$X$21,$BW97,20)+0)</f>
        <v>0</v>
      </c>
      <c r="FO97" t="b">
        <f ca="1">AND($BV97,FO$67&gt;=INDEX('Static Data'!$E$3:$X$21,$BW97,1)+0,FO$68&gt;=INDEX('Static Data'!$E$3:$X$21,$BW97,2)+0,FO$69&gt;=INDEX('Static Data'!$E$3:$X$21,$BW97,3)+0,FO$70&gt;=INDEX('Static Data'!$E$3:$X$21,$BW97,4)+0,FO$71&gt;=INDEX('Static Data'!$E$3:$X$21,$BW97,5)+0,FO$72&gt;=INDEX('Static Data'!$E$3:$X$21,$BW97,6)+0,FO$73&gt;=INDEX('Static Data'!$E$3:$X$21,$BW97,7)+0,FO$74&gt;=INDEX('Static Data'!$E$3:$X$21,$BW97,8)+0,FO$75&gt;=INDEX('Static Data'!$E$3:$X$21,$BW97,9)+0,FO$76&gt;=INDEX('Static Data'!$E$3:$X$21,$BW97,10)+0,FO$77&gt;=INDEX('Static Data'!$E$3:$X$21,$BW97,11)+0,FO$78&gt;=INDEX('Static Data'!$E$3:$X$21,$BW97,12)+0,FO$79&gt;=INDEX('Static Data'!$E$3:$X$21,$BW97,13)+0,FO$80&gt;=INDEX('Static Data'!$E$3:$X$21,$BW97,14)+0,FO$81&gt;=INDEX('Static Data'!$E$3:$X$21,$BW97,15)+0,FO$82&gt;=INDEX('Static Data'!$E$3:$X$21,$BW97,16)+0,FO$83&gt;=INDEX('Static Data'!$E$3:$X$21,$BW97,17)+0,FO$84&gt;=INDEX('Static Data'!$E$3:$X$21,$BW97,18)+0,FO$85&gt;=INDEX('Static Data'!$E$3:$X$21,$BW97,19)+0,FO$86&gt;=INDEX('Static Data'!$E$3:$X$21,$BW97,20)+0)</f>
        <v>0</v>
      </c>
      <c r="FP97" t="b">
        <f ca="1">AND($BV97,FP$67&gt;=INDEX('Static Data'!$E$3:$X$21,$BW97,1)+0,FP$68&gt;=INDEX('Static Data'!$E$3:$X$21,$BW97,2)+0,FP$69&gt;=INDEX('Static Data'!$E$3:$X$21,$BW97,3)+0,FP$70&gt;=INDEX('Static Data'!$E$3:$X$21,$BW97,4)+0,FP$71&gt;=INDEX('Static Data'!$E$3:$X$21,$BW97,5)+0,FP$72&gt;=INDEX('Static Data'!$E$3:$X$21,$BW97,6)+0,FP$73&gt;=INDEX('Static Data'!$E$3:$X$21,$BW97,7)+0,FP$74&gt;=INDEX('Static Data'!$E$3:$X$21,$BW97,8)+0,FP$75&gt;=INDEX('Static Data'!$E$3:$X$21,$BW97,9)+0,FP$76&gt;=INDEX('Static Data'!$E$3:$X$21,$BW97,10)+0,FP$77&gt;=INDEX('Static Data'!$E$3:$X$21,$BW97,11)+0,FP$78&gt;=INDEX('Static Data'!$E$3:$X$21,$BW97,12)+0,FP$79&gt;=INDEX('Static Data'!$E$3:$X$21,$BW97,13)+0,FP$80&gt;=INDEX('Static Data'!$E$3:$X$21,$BW97,14)+0,FP$81&gt;=INDEX('Static Data'!$E$3:$X$21,$BW97,15)+0,FP$82&gt;=INDEX('Static Data'!$E$3:$X$21,$BW97,16)+0,FP$83&gt;=INDEX('Static Data'!$E$3:$X$21,$BW97,17)+0,FP$84&gt;=INDEX('Static Data'!$E$3:$X$21,$BW97,18)+0,FP$85&gt;=INDEX('Static Data'!$E$3:$X$21,$BW97,19)+0,FP$86&gt;=INDEX('Static Data'!$E$3:$X$21,$BW97,20)+0)</f>
        <v>0</v>
      </c>
      <c r="FQ97" t="b">
        <f ca="1">AND($BV97,FQ$67&gt;=INDEX('Static Data'!$E$3:$X$21,$BW97,1)+0,FQ$68&gt;=INDEX('Static Data'!$E$3:$X$21,$BW97,2)+0,FQ$69&gt;=INDEX('Static Data'!$E$3:$X$21,$BW97,3)+0,FQ$70&gt;=INDEX('Static Data'!$E$3:$X$21,$BW97,4)+0,FQ$71&gt;=INDEX('Static Data'!$E$3:$X$21,$BW97,5)+0,FQ$72&gt;=INDEX('Static Data'!$E$3:$X$21,$BW97,6)+0,FQ$73&gt;=INDEX('Static Data'!$E$3:$X$21,$BW97,7)+0,FQ$74&gt;=INDEX('Static Data'!$E$3:$X$21,$BW97,8)+0,FQ$75&gt;=INDEX('Static Data'!$E$3:$X$21,$BW97,9)+0,FQ$76&gt;=INDEX('Static Data'!$E$3:$X$21,$BW97,10)+0,FQ$77&gt;=INDEX('Static Data'!$E$3:$X$21,$BW97,11)+0,FQ$78&gt;=INDEX('Static Data'!$E$3:$X$21,$BW97,12)+0,FQ$79&gt;=INDEX('Static Data'!$E$3:$X$21,$BW97,13)+0,FQ$80&gt;=INDEX('Static Data'!$E$3:$X$21,$BW97,14)+0,FQ$81&gt;=INDEX('Static Data'!$E$3:$X$21,$BW97,15)+0,FQ$82&gt;=INDEX('Static Data'!$E$3:$X$21,$BW97,16)+0,FQ$83&gt;=INDEX('Static Data'!$E$3:$X$21,$BW97,17)+0,FQ$84&gt;=INDEX('Static Data'!$E$3:$X$21,$BW97,18)+0,FQ$85&gt;=INDEX('Static Data'!$E$3:$X$21,$BW97,19)+0,FQ$86&gt;=INDEX('Static Data'!$E$3:$X$21,$BW97,20)+0)</f>
        <v>0</v>
      </c>
      <c r="FR97" t="b">
        <f ca="1">AND($BV97,FR$67&gt;=INDEX('Static Data'!$E$3:$X$21,$BW97,1)+0,FR$68&gt;=INDEX('Static Data'!$E$3:$X$21,$BW97,2)+0,FR$69&gt;=INDEX('Static Data'!$E$3:$X$21,$BW97,3)+0,FR$70&gt;=INDEX('Static Data'!$E$3:$X$21,$BW97,4)+0,FR$71&gt;=INDEX('Static Data'!$E$3:$X$21,$BW97,5)+0,FR$72&gt;=INDEX('Static Data'!$E$3:$X$21,$BW97,6)+0,FR$73&gt;=INDEX('Static Data'!$E$3:$X$21,$BW97,7)+0,FR$74&gt;=INDEX('Static Data'!$E$3:$X$21,$BW97,8)+0,FR$75&gt;=INDEX('Static Data'!$E$3:$X$21,$BW97,9)+0,FR$76&gt;=INDEX('Static Data'!$E$3:$X$21,$BW97,10)+0,FR$77&gt;=INDEX('Static Data'!$E$3:$X$21,$BW97,11)+0,FR$78&gt;=INDEX('Static Data'!$E$3:$X$21,$BW97,12)+0,FR$79&gt;=INDEX('Static Data'!$E$3:$X$21,$BW97,13)+0,FR$80&gt;=INDEX('Static Data'!$E$3:$X$21,$BW97,14)+0,FR$81&gt;=INDEX('Static Data'!$E$3:$X$21,$BW97,15)+0,FR$82&gt;=INDEX('Static Data'!$E$3:$X$21,$BW97,16)+0,FR$83&gt;=INDEX('Static Data'!$E$3:$X$21,$BW97,17)+0,FR$84&gt;=INDEX('Static Data'!$E$3:$X$21,$BW97,18)+0,FR$85&gt;=INDEX('Static Data'!$E$3:$X$21,$BW97,19)+0,FR$86&gt;=INDEX('Static Data'!$E$3:$X$21,$BW97,20)+0)</f>
        <v>0</v>
      </c>
      <c r="FS97" t="b">
        <f ca="1">AND($BV97,FS$67&gt;=INDEX('Static Data'!$E$3:$X$21,$BW97,1)+0,FS$68&gt;=INDEX('Static Data'!$E$3:$X$21,$BW97,2)+0,FS$69&gt;=INDEX('Static Data'!$E$3:$X$21,$BW97,3)+0,FS$70&gt;=INDEX('Static Data'!$E$3:$X$21,$BW97,4)+0,FS$71&gt;=INDEX('Static Data'!$E$3:$X$21,$BW97,5)+0,FS$72&gt;=INDEX('Static Data'!$E$3:$X$21,$BW97,6)+0,FS$73&gt;=INDEX('Static Data'!$E$3:$X$21,$BW97,7)+0,FS$74&gt;=INDEX('Static Data'!$E$3:$X$21,$BW97,8)+0,FS$75&gt;=INDEX('Static Data'!$E$3:$X$21,$BW97,9)+0,FS$76&gt;=INDEX('Static Data'!$E$3:$X$21,$BW97,10)+0,FS$77&gt;=INDEX('Static Data'!$E$3:$X$21,$BW97,11)+0,FS$78&gt;=INDEX('Static Data'!$E$3:$X$21,$BW97,12)+0,FS$79&gt;=INDEX('Static Data'!$E$3:$X$21,$BW97,13)+0,FS$80&gt;=INDEX('Static Data'!$E$3:$X$21,$BW97,14)+0,FS$81&gt;=INDEX('Static Data'!$E$3:$X$21,$BW97,15)+0,FS$82&gt;=INDEX('Static Data'!$E$3:$X$21,$BW97,16)+0,FS$83&gt;=INDEX('Static Data'!$E$3:$X$21,$BW97,17)+0,FS$84&gt;=INDEX('Static Data'!$E$3:$X$21,$BW97,18)+0,FS$85&gt;=INDEX('Static Data'!$E$3:$X$21,$BW97,19)+0,FS$86&gt;=INDEX('Static Data'!$E$3:$X$21,$BW97,20)+0)</f>
        <v>0</v>
      </c>
      <c r="FT97" t="b">
        <f ca="1">AND($BV97,FT$67&gt;=INDEX('Static Data'!$E$3:$X$21,$BW97,1)+0,FT$68&gt;=INDEX('Static Data'!$E$3:$X$21,$BW97,2)+0,FT$69&gt;=INDEX('Static Data'!$E$3:$X$21,$BW97,3)+0,FT$70&gt;=INDEX('Static Data'!$E$3:$X$21,$BW97,4)+0,FT$71&gt;=INDEX('Static Data'!$E$3:$X$21,$BW97,5)+0,FT$72&gt;=INDEX('Static Data'!$E$3:$X$21,$BW97,6)+0,FT$73&gt;=INDEX('Static Data'!$E$3:$X$21,$BW97,7)+0,FT$74&gt;=INDEX('Static Data'!$E$3:$X$21,$BW97,8)+0,FT$75&gt;=INDEX('Static Data'!$E$3:$X$21,$BW97,9)+0,FT$76&gt;=INDEX('Static Data'!$E$3:$X$21,$BW97,10)+0,FT$77&gt;=INDEX('Static Data'!$E$3:$X$21,$BW97,11)+0,FT$78&gt;=INDEX('Static Data'!$E$3:$X$21,$BW97,12)+0,FT$79&gt;=INDEX('Static Data'!$E$3:$X$21,$BW97,13)+0,FT$80&gt;=INDEX('Static Data'!$E$3:$X$21,$BW97,14)+0,FT$81&gt;=INDEX('Static Data'!$E$3:$X$21,$BW97,15)+0,FT$82&gt;=INDEX('Static Data'!$E$3:$X$21,$BW97,16)+0,FT$83&gt;=INDEX('Static Data'!$E$3:$X$21,$BW97,17)+0,FT$84&gt;=INDEX('Static Data'!$E$3:$X$21,$BW97,18)+0,FT$85&gt;=INDEX('Static Data'!$E$3:$X$21,$BW97,19)+0,FT$86&gt;=INDEX('Static Data'!$E$3:$X$21,$BW97,20)+0)</f>
        <v>0</v>
      </c>
      <c r="FU97" t="b">
        <f ca="1">AND($BV97,FU$67&gt;=INDEX('Static Data'!$E$3:$X$21,$BW97,1)+0,FU$68&gt;=INDEX('Static Data'!$E$3:$X$21,$BW97,2)+0,FU$69&gt;=INDEX('Static Data'!$E$3:$X$21,$BW97,3)+0,FU$70&gt;=INDEX('Static Data'!$E$3:$X$21,$BW97,4)+0,FU$71&gt;=INDEX('Static Data'!$E$3:$X$21,$BW97,5)+0,FU$72&gt;=INDEX('Static Data'!$E$3:$X$21,$BW97,6)+0,FU$73&gt;=INDEX('Static Data'!$E$3:$X$21,$BW97,7)+0,FU$74&gt;=INDEX('Static Data'!$E$3:$X$21,$BW97,8)+0,FU$75&gt;=INDEX('Static Data'!$E$3:$X$21,$BW97,9)+0,FU$76&gt;=INDEX('Static Data'!$E$3:$X$21,$BW97,10)+0,FU$77&gt;=INDEX('Static Data'!$E$3:$X$21,$BW97,11)+0,FU$78&gt;=INDEX('Static Data'!$E$3:$X$21,$BW97,12)+0,FU$79&gt;=INDEX('Static Data'!$E$3:$X$21,$BW97,13)+0,FU$80&gt;=INDEX('Static Data'!$E$3:$X$21,$BW97,14)+0,FU$81&gt;=INDEX('Static Data'!$E$3:$X$21,$BW97,15)+0,FU$82&gt;=INDEX('Static Data'!$E$3:$X$21,$BW97,16)+0,FU$83&gt;=INDEX('Static Data'!$E$3:$X$21,$BW97,17)+0,FU$84&gt;=INDEX('Static Data'!$E$3:$X$21,$BW97,18)+0,FU$85&gt;=INDEX('Static Data'!$E$3:$X$21,$BW97,19)+0,FU$86&gt;=INDEX('Static Data'!$E$3:$X$21,$BW97,20)+0)</f>
        <v>0</v>
      </c>
      <c r="FV97" t="b">
        <f ca="1">AND($BV97,FV$67&gt;=INDEX('Static Data'!$E$3:$X$21,$BW97,1)+0,FV$68&gt;=INDEX('Static Data'!$E$3:$X$21,$BW97,2)+0,FV$69&gt;=INDEX('Static Data'!$E$3:$X$21,$BW97,3)+0,FV$70&gt;=INDEX('Static Data'!$E$3:$X$21,$BW97,4)+0,FV$71&gt;=INDEX('Static Data'!$E$3:$X$21,$BW97,5)+0,FV$72&gt;=INDEX('Static Data'!$E$3:$X$21,$BW97,6)+0,FV$73&gt;=INDEX('Static Data'!$E$3:$X$21,$BW97,7)+0,FV$74&gt;=INDEX('Static Data'!$E$3:$X$21,$BW97,8)+0,FV$75&gt;=INDEX('Static Data'!$E$3:$X$21,$BW97,9)+0,FV$76&gt;=INDEX('Static Data'!$E$3:$X$21,$BW97,10)+0,FV$77&gt;=INDEX('Static Data'!$E$3:$X$21,$BW97,11)+0,FV$78&gt;=INDEX('Static Data'!$E$3:$X$21,$BW97,12)+0,FV$79&gt;=INDEX('Static Data'!$E$3:$X$21,$BW97,13)+0,FV$80&gt;=INDEX('Static Data'!$E$3:$X$21,$BW97,14)+0,FV$81&gt;=INDEX('Static Data'!$E$3:$X$21,$BW97,15)+0,FV$82&gt;=INDEX('Static Data'!$E$3:$X$21,$BW97,16)+0,FV$83&gt;=INDEX('Static Data'!$E$3:$X$21,$BW97,17)+0,FV$84&gt;=INDEX('Static Data'!$E$3:$X$21,$BW97,18)+0,FV$85&gt;=INDEX('Static Data'!$E$3:$X$21,$BW97,19)+0,FV$86&gt;=INDEX('Static Data'!$E$3:$X$21,$BW97,20)+0)</f>
        <v>0</v>
      </c>
      <c r="FW97" t="b">
        <f ca="1">AND($BV97,FW$67&gt;=INDEX('Static Data'!$E$3:$X$21,$BW97,1)+0,FW$68&gt;=INDEX('Static Data'!$E$3:$X$21,$BW97,2)+0,FW$69&gt;=INDEX('Static Data'!$E$3:$X$21,$BW97,3)+0,FW$70&gt;=INDEX('Static Data'!$E$3:$X$21,$BW97,4)+0,FW$71&gt;=INDEX('Static Data'!$E$3:$X$21,$BW97,5)+0,FW$72&gt;=INDEX('Static Data'!$E$3:$X$21,$BW97,6)+0,FW$73&gt;=INDEX('Static Data'!$E$3:$X$21,$BW97,7)+0,FW$74&gt;=INDEX('Static Data'!$E$3:$X$21,$BW97,8)+0,FW$75&gt;=INDEX('Static Data'!$E$3:$X$21,$BW97,9)+0,FW$76&gt;=INDEX('Static Data'!$E$3:$X$21,$BW97,10)+0,FW$77&gt;=INDEX('Static Data'!$E$3:$X$21,$BW97,11)+0,FW$78&gt;=INDEX('Static Data'!$E$3:$X$21,$BW97,12)+0,FW$79&gt;=INDEX('Static Data'!$E$3:$X$21,$BW97,13)+0,FW$80&gt;=INDEX('Static Data'!$E$3:$X$21,$BW97,14)+0,FW$81&gt;=INDEX('Static Data'!$E$3:$X$21,$BW97,15)+0,FW$82&gt;=INDEX('Static Data'!$E$3:$X$21,$BW97,16)+0,FW$83&gt;=INDEX('Static Data'!$E$3:$X$21,$BW97,17)+0,FW$84&gt;=INDEX('Static Data'!$E$3:$X$21,$BW97,18)+0,FW$85&gt;=INDEX('Static Data'!$E$3:$X$21,$BW97,19)+0,FW$86&gt;=INDEX('Static Data'!$E$3:$X$21,$BW97,20)+0)</f>
        <v>0</v>
      </c>
      <c r="FX97" t="b">
        <f ca="1">AND($BV97,FX$67&gt;=INDEX('Static Data'!$E$3:$X$21,$BW97,1)+0,FX$68&gt;=INDEX('Static Data'!$E$3:$X$21,$BW97,2)+0,FX$69&gt;=INDEX('Static Data'!$E$3:$X$21,$BW97,3)+0,FX$70&gt;=INDEX('Static Data'!$E$3:$X$21,$BW97,4)+0,FX$71&gt;=INDEX('Static Data'!$E$3:$X$21,$BW97,5)+0,FX$72&gt;=INDEX('Static Data'!$E$3:$X$21,$BW97,6)+0,FX$73&gt;=INDEX('Static Data'!$E$3:$X$21,$BW97,7)+0,FX$74&gt;=INDEX('Static Data'!$E$3:$X$21,$BW97,8)+0,FX$75&gt;=INDEX('Static Data'!$E$3:$X$21,$BW97,9)+0,FX$76&gt;=INDEX('Static Data'!$E$3:$X$21,$BW97,10)+0,FX$77&gt;=INDEX('Static Data'!$E$3:$X$21,$BW97,11)+0,FX$78&gt;=INDEX('Static Data'!$E$3:$X$21,$BW97,12)+0,FX$79&gt;=INDEX('Static Data'!$E$3:$X$21,$BW97,13)+0,FX$80&gt;=INDEX('Static Data'!$E$3:$X$21,$BW97,14)+0,FX$81&gt;=INDEX('Static Data'!$E$3:$X$21,$BW97,15)+0,FX$82&gt;=INDEX('Static Data'!$E$3:$X$21,$BW97,16)+0,FX$83&gt;=INDEX('Static Data'!$E$3:$X$21,$BW97,17)+0,FX$84&gt;=INDEX('Static Data'!$E$3:$X$21,$BW97,18)+0,FX$85&gt;=INDEX('Static Data'!$E$3:$X$21,$BW97,19)+0,FX$86&gt;=INDEX('Static Data'!$E$3:$X$21,$BW97,20)+0)</f>
        <v>0</v>
      </c>
      <c r="FY97" t="b">
        <f ca="1">AND($BV97,FY$67&gt;=INDEX('Static Data'!$E$3:$X$21,$BW97,1)+0,FY$68&gt;=INDEX('Static Data'!$E$3:$X$21,$BW97,2)+0,FY$69&gt;=INDEX('Static Data'!$E$3:$X$21,$BW97,3)+0,FY$70&gt;=INDEX('Static Data'!$E$3:$X$21,$BW97,4)+0,FY$71&gt;=INDEX('Static Data'!$E$3:$X$21,$BW97,5)+0,FY$72&gt;=INDEX('Static Data'!$E$3:$X$21,$BW97,6)+0,FY$73&gt;=INDEX('Static Data'!$E$3:$X$21,$BW97,7)+0,FY$74&gt;=INDEX('Static Data'!$E$3:$X$21,$BW97,8)+0,FY$75&gt;=INDEX('Static Data'!$E$3:$X$21,$BW97,9)+0,FY$76&gt;=INDEX('Static Data'!$E$3:$X$21,$BW97,10)+0,FY$77&gt;=INDEX('Static Data'!$E$3:$X$21,$BW97,11)+0,FY$78&gt;=INDEX('Static Data'!$E$3:$X$21,$BW97,12)+0,FY$79&gt;=INDEX('Static Data'!$E$3:$X$21,$BW97,13)+0,FY$80&gt;=INDEX('Static Data'!$E$3:$X$21,$BW97,14)+0,FY$81&gt;=INDEX('Static Data'!$E$3:$X$21,$BW97,15)+0,FY$82&gt;=INDEX('Static Data'!$E$3:$X$21,$BW97,16)+0,FY$83&gt;=INDEX('Static Data'!$E$3:$X$21,$BW97,17)+0,FY$84&gt;=INDEX('Static Data'!$E$3:$X$21,$BW97,18)+0,FY$85&gt;=INDEX('Static Data'!$E$3:$X$21,$BW97,19)+0,FY$86&gt;=INDEX('Static Data'!$E$3:$X$21,$BW97,20)+0)</f>
        <v>0</v>
      </c>
      <c r="FZ97" t="b">
        <f ca="1">AND($BV97,FZ$67&gt;=INDEX('Static Data'!$E$3:$X$21,$BW97,1)+0,FZ$68&gt;=INDEX('Static Data'!$E$3:$X$21,$BW97,2)+0,FZ$69&gt;=INDEX('Static Data'!$E$3:$X$21,$BW97,3)+0,FZ$70&gt;=INDEX('Static Data'!$E$3:$X$21,$BW97,4)+0,FZ$71&gt;=INDEX('Static Data'!$E$3:$X$21,$BW97,5)+0,FZ$72&gt;=INDEX('Static Data'!$E$3:$X$21,$BW97,6)+0,FZ$73&gt;=INDEX('Static Data'!$E$3:$X$21,$BW97,7)+0,FZ$74&gt;=INDEX('Static Data'!$E$3:$X$21,$BW97,8)+0,FZ$75&gt;=INDEX('Static Data'!$E$3:$X$21,$BW97,9)+0,FZ$76&gt;=INDEX('Static Data'!$E$3:$X$21,$BW97,10)+0,FZ$77&gt;=INDEX('Static Data'!$E$3:$X$21,$BW97,11)+0,FZ$78&gt;=INDEX('Static Data'!$E$3:$X$21,$BW97,12)+0,FZ$79&gt;=INDEX('Static Data'!$E$3:$X$21,$BW97,13)+0,FZ$80&gt;=INDEX('Static Data'!$E$3:$X$21,$BW97,14)+0,FZ$81&gt;=INDEX('Static Data'!$E$3:$X$21,$BW97,15)+0,FZ$82&gt;=INDEX('Static Data'!$E$3:$X$21,$BW97,16)+0,FZ$83&gt;=INDEX('Static Data'!$E$3:$X$21,$BW97,17)+0,FZ$84&gt;=INDEX('Static Data'!$E$3:$X$21,$BW97,18)+0,FZ$85&gt;=INDEX('Static Data'!$E$3:$X$21,$BW97,19)+0,FZ$86&gt;=INDEX('Static Data'!$E$3:$X$21,$BW97,20)+0)</f>
        <v>0</v>
      </c>
      <c r="GA97" t="b">
        <f ca="1">AND($BV97,GA$67&gt;=INDEX('Static Data'!$E$3:$X$21,$BW97,1)+0,GA$68&gt;=INDEX('Static Data'!$E$3:$X$21,$BW97,2)+0,GA$69&gt;=INDEX('Static Data'!$E$3:$X$21,$BW97,3)+0,GA$70&gt;=INDEX('Static Data'!$E$3:$X$21,$BW97,4)+0,GA$71&gt;=INDEX('Static Data'!$E$3:$X$21,$BW97,5)+0,GA$72&gt;=INDEX('Static Data'!$E$3:$X$21,$BW97,6)+0,GA$73&gt;=INDEX('Static Data'!$E$3:$X$21,$BW97,7)+0,GA$74&gt;=INDEX('Static Data'!$E$3:$X$21,$BW97,8)+0,GA$75&gt;=INDEX('Static Data'!$E$3:$X$21,$BW97,9)+0,GA$76&gt;=INDEX('Static Data'!$E$3:$X$21,$BW97,10)+0,GA$77&gt;=INDEX('Static Data'!$E$3:$X$21,$BW97,11)+0,GA$78&gt;=INDEX('Static Data'!$E$3:$X$21,$BW97,12)+0,GA$79&gt;=INDEX('Static Data'!$E$3:$X$21,$BW97,13)+0,GA$80&gt;=INDEX('Static Data'!$E$3:$X$21,$BW97,14)+0,GA$81&gt;=INDEX('Static Data'!$E$3:$X$21,$BW97,15)+0,GA$82&gt;=INDEX('Static Data'!$E$3:$X$21,$BW97,16)+0,GA$83&gt;=INDEX('Static Data'!$E$3:$X$21,$BW97,17)+0,GA$84&gt;=INDEX('Static Data'!$E$3:$X$21,$BW97,18)+0,GA$85&gt;=INDEX('Static Data'!$E$3:$X$21,$BW97,19)+0,GA$86&gt;=INDEX('Static Data'!$E$3:$X$21,$BW97,20)+0)</f>
        <v>0</v>
      </c>
      <c r="GB97" t="b">
        <f ca="1">AND($BV97,GB$67&gt;=INDEX('Static Data'!$E$3:$X$21,$BW97,1)+0,GB$68&gt;=INDEX('Static Data'!$E$3:$X$21,$BW97,2)+0,GB$69&gt;=INDEX('Static Data'!$E$3:$X$21,$BW97,3)+0,GB$70&gt;=INDEX('Static Data'!$E$3:$X$21,$BW97,4)+0,GB$71&gt;=INDEX('Static Data'!$E$3:$X$21,$BW97,5)+0,GB$72&gt;=INDEX('Static Data'!$E$3:$X$21,$BW97,6)+0,GB$73&gt;=INDEX('Static Data'!$E$3:$X$21,$BW97,7)+0,GB$74&gt;=INDEX('Static Data'!$E$3:$X$21,$BW97,8)+0,GB$75&gt;=INDEX('Static Data'!$E$3:$X$21,$BW97,9)+0,GB$76&gt;=INDEX('Static Data'!$E$3:$X$21,$BW97,10)+0,GB$77&gt;=INDEX('Static Data'!$E$3:$X$21,$BW97,11)+0,GB$78&gt;=INDEX('Static Data'!$E$3:$X$21,$BW97,12)+0,GB$79&gt;=INDEX('Static Data'!$E$3:$X$21,$BW97,13)+0,GB$80&gt;=INDEX('Static Data'!$E$3:$X$21,$BW97,14)+0,GB$81&gt;=INDEX('Static Data'!$E$3:$X$21,$BW97,15)+0,GB$82&gt;=INDEX('Static Data'!$E$3:$X$21,$BW97,16)+0,GB$83&gt;=INDEX('Static Data'!$E$3:$X$21,$BW97,17)+0,GB$84&gt;=INDEX('Static Data'!$E$3:$X$21,$BW97,18)+0,GB$85&gt;=INDEX('Static Data'!$E$3:$X$21,$BW97,19)+0,GB$86&gt;=INDEX('Static Data'!$E$3:$X$21,$BW97,20)+0)</f>
        <v>0</v>
      </c>
      <c r="GC97" t="b">
        <f ca="1">AND($BV97,GC$67&gt;=INDEX('Static Data'!$E$3:$X$21,$BW97,1)+0,GC$68&gt;=INDEX('Static Data'!$E$3:$X$21,$BW97,2)+0,GC$69&gt;=INDEX('Static Data'!$E$3:$X$21,$BW97,3)+0,GC$70&gt;=INDEX('Static Data'!$E$3:$X$21,$BW97,4)+0,GC$71&gt;=INDEX('Static Data'!$E$3:$X$21,$BW97,5)+0,GC$72&gt;=INDEX('Static Data'!$E$3:$X$21,$BW97,6)+0,GC$73&gt;=INDEX('Static Data'!$E$3:$X$21,$BW97,7)+0,GC$74&gt;=INDEX('Static Data'!$E$3:$X$21,$BW97,8)+0,GC$75&gt;=INDEX('Static Data'!$E$3:$X$21,$BW97,9)+0,GC$76&gt;=INDEX('Static Data'!$E$3:$X$21,$BW97,10)+0,GC$77&gt;=INDEX('Static Data'!$E$3:$X$21,$BW97,11)+0,GC$78&gt;=INDEX('Static Data'!$E$3:$X$21,$BW97,12)+0,GC$79&gt;=INDEX('Static Data'!$E$3:$X$21,$BW97,13)+0,GC$80&gt;=INDEX('Static Data'!$E$3:$X$21,$BW97,14)+0,GC$81&gt;=INDEX('Static Data'!$E$3:$X$21,$BW97,15)+0,GC$82&gt;=INDEX('Static Data'!$E$3:$X$21,$BW97,16)+0,GC$83&gt;=INDEX('Static Data'!$E$3:$X$21,$BW97,17)+0,GC$84&gt;=INDEX('Static Data'!$E$3:$X$21,$BW97,18)+0,GC$85&gt;=INDEX('Static Data'!$E$3:$X$21,$BW97,19)+0,GC$86&gt;=INDEX('Static Data'!$E$3:$X$21,$BW97,20)+0)</f>
        <v>0</v>
      </c>
      <c r="GD97" t="b">
        <f ca="1">AND($BV97,GD$67&gt;=INDEX('Static Data'!$E$3:$X$21,$BW97,1)+0,GD$68&gt;=INDEX('Static Data'!$E$3:$X$21,$BW97,2)+0,GD$69&gt;=INDEX('Static Data'!$E$3:$X$21,$BW97,3)+0,GD$70&gt;=INDEX('Static Data'!$E$3:$X$21,$BW97,4)+0,GD$71&gt;=INDEX('Static Data'!$E$3:$X$21,$BW97,5)+0,GD$72&gt;=INDEX('Static Data'!$E$3:$X$21,$BW97,6)+0,GD$73&gt;=INDEX('Static Data'!$E$3:$X$21,$BW97,7)+0,GD$74&gt;=INDEX('Static Data'!$E$3:$X$21,$BW97,8)+0,GD$75&gt;=INDEX('Static Data'!$E$3:$X$21,$BW97,9)+0,GD$76&gt;=INDEX('Static Data'!$E$3:$X$21,$BW97,10)+0,GD$77&gt;=INDEX('Static Data'!$E$3:$X$21,$BW97,11)+0,GD$78&gt;=INDEX('Static Data'!$E$3:$X$21,$BW97,12)+0,GD$79&gt;=INDEX('Static Data'!$E$3:$X$21,$BW97,13)+0,GD$80&gt;=INDEX('Static Data'!$E$3:$X$21,$BW97,14)+0,GD$81&gt;=INDEX('Static Data'!$E$3:$X$21,$BW97,15)+0,GD$82&gt;=INDEX('Static Data'!$E$3:$X$21,$BW97,16)+0,GD$83&gt;=INDEX('Static Data'!$E$3:$X$21,$BW97,17)+0,GD$84&gt;=INDEX('Static Data'!$E$3:$X$21,$BW97,18)+0,GD$85&gt;=INDEX('Static Data'!$E$3:$X$21,$BW97,19)+0,GD$86&gt;=INDEX('Static Data'!$E$3:$X$21,$BW97,20)+0)</f>
        <v>0</v>
      </c>
      <c r="GE97" t="b">
        <f ca="1">AND($BV97,GE$67&gt;=INDEX('Static Data'!$E$3:$X$21,$BW97,1)+0,GE$68&gt;=INDEX('Static Data'!$E$3:$X$21,$BW97,2)+0,GE$69&gt;=INDEX('Static Data'!$E$3:$X$21,$BW97,3)+0,GE$70&gt;=INDEX('Static Data'!$E$3:$X$21,$BW97,4)+0,GE$71&gt;=INDEX('Static Data'!$E$3:$X$21,$BW97,5)+0,GE$72&gt;=INDEX('Static Data'!$E$3:$X$21,$BW97,6)+0,GE$73&gt;=INDEX('Static Data'!$E$3:$X$21,$BW97,7)+0,GE$74&gt;=INDEX('Static Data'!$E$3:$X$21,$BW97,8)+0,GE$75&gt;=INDEX('Static Data'!$E$3:$X$21,$BW97,9)+0,GE$76&gt;=INDEX('Static Data'!$E$3:$X$21,$BW97,10)+0,GE$77&gt;=INDEX('Static Data'!$E$3:$X$21,$BW97,11)+0,GE$78&gt;=INDEX('Static Data'!$E$3:$X$21,$BW97,12)+0,GE$79&gt;=INDEX('Static Data'!$E$3:$X$21,$BW97,13)+0,GE$80&gt;=INDEX('Static Data'!$E$3:$X$21,$BW97,14)+0,GE$81&gt;=INDEX('Static Data'!$E$3:$X$21,$BW97,15)+0,GE$82&gt;=INDEX('Static Data'!$E$3:$X$21,$BW97,16)+0,GE$83&gt;=INDEX('Static Data'!$E$3:$X$21,$BW97,17)+0,GE$84&gt;=INDEX('Static Data'!$E$3:$X$21,$BW97,18)+0,GE$85&gt;=INDEX('Static Data'!$E$3:$X$21,$BW97,19)+0,GE$86&gt;=INDEX('Static Data'!$E$3:$X$21,$BW97,20)+0)</f>
        <v>0</v>
      </c>
      <c r="GF97" t="b">
        <f ca="1">AND($BV97,GF$67&gt;=INDEX('Static Data'!$E$3:$X$21,$BW97,1)+0,GF$68&gt;=INDEX('Static Data'!$E$3:$X$21,$BW97,2)+0,GF$69&gt;=INDEX('Static Data'!$E$3:$X$21,$BW97,3)+0,GF$70&gt;=INDEX('Static Data'!$E$3:$X$21,$BW97,4)+0,GF$71&gt;=INDEX('Static Data'!$E$3:$X$21,$BW97,5)+0,GF$72&gt;=INDEX('Static Data'!$E$3:$X$21,$BW97,6)+0,GF$73&gt;=INDEX('Static Data'!$E$3:$X$21,$BW97,7)+0,GF$74&gt;=INDEX('Static Data'!$E$3:$X$21,$BW97,8)+0,GF$75&gt;=INDEX('Static Data'!$E$3:$X$21,$BW97,9)+0,GF$76&gt;=INDEX('Static Data'!$E$3:$X$21,$BW97,10)+0,GF$77&gt;=INDEX('Static Data'!$E$3:$X$21,$BW97,11)+0,GF$78&gt;=INDEX('Static Data'!$E$3:$X$21,$BW97,12)+0,GF$79&gt;=INDEX('Static Data'!$E$3:$X$21,$BW97,13)+0,GF$80&gt;=INDEX('Static Data'!$E$3:$X$21,$BW97,14)+0,GF$81&gt;=INDEX('Static Data'!$E$3:$X$21,$BW97,15)+0,GF$82&gt;=INDEX('Static Data'!$E$3:$X$21,$BW97,16)+0,GF$83&gt;=INDEX('Static Data'!$E$3:$X$21,$BW97,17)+0,GF$84&gt;=INDEX('Static Data'!$E$3:$X$21,$BW97,18)+0,GF$85&gt;=INDEX('Static Data'!$E$3:$X$21,$BW97,19)+0,GF$86&gt;=INDEX('Static Data'!$E$3:$X$21,$BW97,20)+0)</f>
        <v>0</v>
      </c>
      <c r="GG97" t="b">
        <f ca="1">AND($BV97,GG$67&gt;=INDEX('Static Data'!$E$3:$X$21,$BW97,1)+0,GG$68&gt;=INDEX('Static Data'!$E$3:$X$21,$BW97,2)+0,GG$69&gt;=INDEX('Static Data'!$E$3:$X$21,$BW97,3)+0,GG$70&gt;=INDEX('Static Data'!$E$3:$X$21,$BW97,4)+0,GG$71&gt;=INDEX('Static Data'!$E$3:$X$21,$BW97,5)+0,GG$72&gt;=INDEX('Static Data'!$E$3:$X$21,$BW97,6)+0,GG$73&gt;=INDEX('Static Data'!$E$3:$X$21,$BW97,7)+0,GG$74&gt;=INDEX('Static Data'!$E$3:$X$21,$BW97,8)+0,GG$75&gt;=INDEX('Static Data'!$E$3:$X$21,$BW97,9)+0,GG$76&gt;=INDEX('Static Data'!$E$3:$X$21,$BW97,10)+0,GG$77&gt;=INDEX('Static Data'!$E$3:$X$21,$BW97,11)+0,GG$78&gt;=INDEX('Static Data'!$E$3:$X$21,$BW97,12)+0,GG$79&gt;=INDEX('Static Data'!$E$3:$X$21,$BW97,13)+0,GG$80&gt;=INDEX('Static Data'!$E$3:$X$21,$BW97,14)+0,GG$81&gt;=INDEX('Static Data'!$E$3:$X$21,$BW97,15)+0,GG$82&gt;=INDEX('Static Data'!$E$3:$X$21,$BW97,16)+0,GG$83&gt;=INDEX('Static Data'!$E$3:$X$21,$BW97,17)+0,GG$84&gt;=INDEX('Static Data'!$E$3:$X$21,$BW97,18)+0,GG$85&gt;=INDEX('Static Data'!$E$3:$X$21,$BW97,19)+0,GG$86&gt;=INDEX('Static Data'!$E$3:$X$21,$BW97,20)+0)</f>
        <v>0</v>
      </c>
      <c r="GH97" t="b">
        <f ca="1">AND($BV97,GH$67&gt;=INDEX('Static Data'!$E$3:$X$21,$BW97,1)+0,GH$68&gt;=INDEX('Static Data'!$E$3:$X$21,$BW97,2)+0,GH$69&gt;=INDEX('Static Data'!$E$3:$X$21,$BW97,3)+0,GH$70&gt;=INDEX('Static Data'!$E$3:$X$21,$BW97,4)+0,GH$71&gt;=INDEX('Static Data'!$E$3:$X$21,$BW97,5)+0,GH$72&gt;=INDEX('Static Data'!$E$3:$X$21,$BW97,6)+0,GH$73&gt;=INDEX('Static Data'!$E$3:$X$21,$BW97,7)+0,GH$74&gt;=INDEX('Static Data'!$E$3:$X$21,$BW97,8)+0,GH$75&gt;=INDEX('Static Data'!$E$3:$X$21,$BW97,9)+0,GH$76&gt;=INDEX('Static Data'!$E$3:$X$21,$BW97,10)+0,GH$77&gt;=INDEX('Static Data'!$E$3:$X$21,$BW97,11)+0,GH$78&gt;=INDEX('Static Data'!$E$3:$X$21,$BW97,12)+0,GH$79&gt;=INDEX('Static Data'!$E$3:$X$21,$BW97,13)+0,GH$80&gt;=INDEX('Static Data'!$E$3:$X$21,$BW97,14)+0,GH$81&gt;=INDEX('Static Data'!$E$3:$X$21,$BW97,15)+0,GH$82&gt;=INDEX('Static Data'!$E$3:$X$21,$BW97,16)+0,GH$83&gt;=INDEX('Static Data'!$E$3:$X$21,$BW97,17)+0,GH$84&gt;=INDEX('Static Data'!$E$3:$X$21,$BW97,18)+0,GH$85&gt;=INDEX('Static Data'!$E$3:$X$21,$BW97,19)+0,GH$86&gt;=INDEX('Static Data'!$E$3:$X$21,$BW97,20)+0)</f>
        <v>0</v>
      </c>
      <c r="GI97" t="b">
        <f ca="1">AND($BV97,GI$67&gt;=INDEX('Static Data'!$E$3:$X$21,$BW97,1)+0,GI$68&gt;=INDEX('Static Data'!$E$3:$X$21,$BW97,2)+0,GI$69&gt;=INDEX('Static Data'!$E$3:$X$21,$BW97,3)+0,GI$70&gt;=INDEX('Static Data'!$E$3:$X$21,$BW97,4)+0,GI$71&gt;=INDEX('Static Data'!$E$3:$X$21,$BW97,5)+0,GI$72&gt;=INDEX('Static Data'!$E$3:$X$21,$BW97,6)+0,GI$73&gt;=INDEX('Static Data'!$E$3:$X$21,$BW97,7)+0,GI$74&gt;=INDEX('Static Data'!$E$3:$X$21,$BW97,8)+0,GI$75&gt;=INDEX('Static Data'!$E$3:$X$21,$BW97,9)+0,GI$76&gt;=INDEX('Static Data'!$E$3:$X$21,$BW97,10)+0,GI$77&gt;=INDEX('Static Data'!$E$3:$X$21,$BW97,11)+0,GI$78&gt;=INDEX('Static Data'!$E$3:$X$21,$BW97,12)+0,GI$79&gt;=INDEX('Static Data'!$E$3:$X$21,$BW97,13)+0,GI$80&gt;=INDEX('Static Data'!$E$3:$X$21,$BW97,14)+0,GI$81&gt;=INDEX('Static Data'!$E$3:$X$21,$BW97,15)+0,GI$82&gt;=INDEX('Static Data'!$E$3:$X$21,$BW97,16)+0,GI$83&gt;=INDEX('Static Data'!$E$3:$X$21,$BW97,17)+0,GI$84&gt;=INDEX('Static Data'!$E$3:$X$21,$BW97,18)+0,GI$85&gt;=INDEX('Static Data'!$E$3:$X$21,$BW97,19)+0,GI$86&gt;=INDEX('Static Data'!$E$3:$X$21,$BW97,20)+0)</f>
        <v>0</v>
      </c>
      <c r="GJ97" t="b">
        <f ca="1">AND($BV97,GJ$67&gt;=INDEX('Static Data'!$E$3:$X$21,$BW97,1)+0,GJ$68&gt;=INDEX('Static Data'!$E$3:$X$21,$BW97,2)+0,GJ$69&gt;=INDEX('Static Data'!$E$3:$X$21,$BW97,3)+0,GJ$70&gt;=INDEX('Static Data'!$E$3:$X$21,$BW97,4)+0,GJ$71&gt;=INDEX('Static Data'!$E$3:$X$21,$BW97,5)+0,GJ$72&gt;=INDEX('Static Data'!$E$3:$X$21,$BW97,6)+0,GJ$73&gt;=INDEX('Static Data'!$E$3:$X$21,$BW97,7)+0,GJ$74&gt;=INDEX('Static Data'!$E$3:$X$21,$BW97,8)+0,GJ$75&gt;=INDEX('Static Data'!$E$3:$X$21,$BW97,9)+0,GJ$76&gt;=INDEX('Static Data'!$E$3:$X$21,$BW97,10)+0,GJ$77&gt;=INDEX('Static Data'!$E$3:$X$21,$BW97,11)+0,GJ$78&gt;=INDEX('Static Data'!$E$3:$X$21,$BW97,12)+0,GJ$79&gt;=INDEX('Static Data'!$E$3:$X$21,$BW97,13)+0,GJ$80&gt;=INDEX('Static Data'!$E$3:$X$21,$BW97,14)+0,GJ$81&gt;=INDEX('Static Data'!$E$3:$X$21,$BW97,15)+0,GJ$82&gt;=INDEX('Static Data'!$E$3:$X$21,$BW97,16)+0,GJ$83&gt;=INDEX('Static Data'!$E$3:$X$21,$BW97,17)+0,GJ$84&gt;=INDEX('Static Data'!$E$3:$X$21,$BW97,18)+0,GJ$85&gt;=INDEX('Static Data'!$E$3:$X$21,$BW97,19)+0,GJ$86&gt;=INDEX('Static Data'!$E$3:$X$21,$BW97,20)+0)</f>
        <v>0</v>
      </c>
      <c r="GK97" t="b">
        <f ca="1">AND($BV97,GK$67&gt;=INDEX('Static Data'!$E$3:$X$21,$BW97,1)+0,GK$68&gt;=INDEX('Static Data'!$E$3:$X$21,$BW97,2)+0,GK$69&gt;=INDEX('Static Data'!$E$3:$X$21,$BW97,3)+0,GK$70&gt;=INDEX('Static Data'!$E$3:$X$21,$BW97,4)+0,GK$71&gt;=INDEX('Static Data'!$E$3:$X$21,$BW97,5)+0,GK$72&gt;=INDEX('Static Data'!$E$3:$X$21,$BW97,6)+0,GK$73&gt;=INDEX('Static Data'!$E$3:$X$21,$BW97,7)+0,GK$74&gt;=INDEX('Static Data'!$E$3:$X$21,$BW97,8)+0,GK$75&gt;=INDEX('Static Data'!$E$3:$X$21,$BW97,9)+0,GK$76&gt;=INDEX('Static Data'!$E$3:$X$21,$BW97,10)+0,GK$77&gt;=INDEX('Static Data'!$E$3:$X$21,$BW97,11)+0,GK$78&gt;=INDEX('Static Data'!$E$3:$X$21,$BW97,12)+0,GK$79&gt;=INDEX('Static Data'!$E$3:$X$21,$BW97,13)+0,GK$80&gt;=INDEX('Static Data'!$E$3:$X$21,$BW97,14)+0,GK$81&gt;=INDEX('Static Data'!$E$3:$X$21,$BW97,15)+0,GK$82&gt;=INDEX('Static Data'!$E$3:$X$21,$BW97,16)+0,GK$83&gt;=INDEX('Static Data'!$E$3:$X$21,$BW97,17)+0,GK$84&gt;=INDEX('Static Data'!$E$3:$X$21,$BW97,18)+0,GK$85&gt;=INDEX('Static Data'!$E$3:$X$21,$BW97,19)+0,GK$86&gt;=INDEX('Static Data'!$E$3:$X$21,$BW97,20)+0)</f>
        <v>0</v>
      </c>
      <c r="GL97" t="b">
        <f ca="1">AND($BV97,GL$67&gt;=INDEX('Static Data'!$E$3:$X$21,$BW97,1)+0,GL$68&gt;=INDEX('Static Data'!$E$3:$X$21,$BW97,2)+0,GL$69&gt;=INDEX('Static Data'!$E$3:$X$21,$BW97,3)+0,GL$70&gt;=INDEX('Static Data'!$E$3:$X$21,$BW97,4)+0,GL$71&gt;=INDEX('Static Data'!$E$3:$X$21,$BW97,5)+0,GL$72&gt;=INDEX('Static Data'!$E$3:$X$21,$BW97,6)+0,GL$73&gt;=INDEX('Static Data'!$E$3:$X$21,$BW97,7)+0,GL$74&gt;=INDEX('Static Data'!$E$3:$X$21,$BW97,8)+0,GL$75&gt;=INDEX('Static Data'!$E$3:$X$21,$BW97,9)+0,GL$76&gt;=INDEX('Static Data'!$E$3:$X$21,$BW97,10)+0,GL$77&gt;=INDEX('Static Data'!$E$3:$X$21,$BW97,11)+0,GL$78&gt;=INDEX('Static Data'!$E$3:$X$21,$BW97,12)+0,GL$79&gt;=INDEX('Static Data'!$E$3:$X$21,$BW97,13)+0,GL$80&gt;=INDEX('Static Data'!$E$3:$X$21,$BW97,14)+0,GL$81&gt;=INDEX('Static Data'!$E$3:$X$21,$BW97,15)+0,GL$82&gt;=INDEX('Static Data'!$E$3:$X$21,$BW97,16)+0,GL$83&gt;=INDEX('Static Data'!$E$3:$X$21,$BW97,17)+0,GL$84&gt;=INDEX('Static Data'!$E$3:$X$21,$BW97,18)+0,GL$85&gt;=INDEX('Static Data'!$E$3:$X$21,$BW97,19)+0,GL$86&gt;=INDEX('Static Data'!$E$3:$X$21,$BW97,20)+0)</f>
        <v>0</v>
      </c>
      <c r="GM97" t="b">
        <f ca="1">AND($BV97,GM$67&gt;=INDEX('Static Data'!$E$3:$X$21,$BW97,1)+0,GM$68&gt;=INDEX('Static Data'!$E$3:$X$21,$BW97,2)+0,GM$69&gt;=INDEX('Static Data'!$E$3:$X$21,$BW97,3)+0,GM$70&gt;=INDEX('Static Data'!$E$3:$X$21,$BW97,4)+0,GM$71&gt;=INDEX('Static Data'!$E$3:$X$21,$BW97,5)+0,GM$72&gt;=INDEX('Static Data'!$E$3:$X$21,$BW97,6)+0,GM$73&gt;=INDEX('Static Data'!$E$3:$X$21,$BW97,7)+0,GM$74&gt;=INDEX('Static Data'!$E$3:$X$21,$BW97,8)+0,GM$75&gt;=INDEX('Static Data'!$E$3:$X$21,$BW97,9)+0,GM$76&gt;=INDEX('Static Data'!$E$3:$X$21,$BW97,10)+0,GM$77&gt;=INDEX('Static Data'!$E$3:$X$21,$BW97,11)+0,GM$78&gt;=INDEX('Static Data'!$E$3:$X$21,$BW97,12)+0,GM$79&gt;=INDEX('Static Data'!$E$3:$X$21,$BW97,13)+0,GM$80&gt;=INDEX('Static Data'!$E$3:$X$21,$BW97,14)+0,GM$81&gt;=INDEX('Static Data'!$E$3:$X$21,$BW97,15)+0,GM$82&gt;=INDEX('Static Data'!$E$3:$X$21,$BW97,16)+0,GM$83&gt;=INDEX('Static Data'!$E$3:$X$21,$BW97,17)+0,GM$84&gt;=INDEX('Static Data'!$E$3:$X$21,$BW97,18)+0,GM$85&gt;=INDEX('Static Data'!$E$3:$X$21,$BW97,19)+0,GM$86&gt;=INDEX('Static Data'!$E$3:$X$21,$BW97,20)+0)</f>
        <v>0</v>
      </c>
      <c r="GN97" t="b">
        <f ca="1">AND($BV97,GN$67&gt;=INDEX('Static Data'!$E$3:$X$21,$BW97,1)+0,GN$68&gt;=INDEX('Static Data'!$E$3:$X$21,$BW97,2)+0,GN$69&gt;=INDEX('Static Data'!$E$3:$X$21,$BW97,3)+0,GN$70&gt;=INDEX('Static Data'!$E$3:$X$21,$BW97,4)+0,GN$71&gt;=INDEX('Static Data'!$E$3:$X$21,$BW97,5)+0,GN$72&gt;=INDEX('Static Data'!$E$3:$X$21,$BW97,6)+0,GN$73&gt;=INDEX('Static Data'!$E$3:$X$21,$BW97,7)+0,GN$74&gt;=INDEX('Static Data'!$E$3:$X$21,$BW97,8)+0,GN$75&gt;=INDEX('Static Data'!$E$3:$X$21,$BW97,9)+0,GN$76&gt;=INDEX('Static Data'!$E$3:$X$21,$BW97,10)+0,GN$77&gt;=INDEX('Static Data'!$E$3:$X$21,$BW97,11)+0,GN$78&gt;=INDEX('Static Data'!$E$3:$X$21,$BW97,12)+0,GN$79&gt;=INDEX('Static Data'!$E$3:$X$21,$BW97,13)+0,GN$80&gt;=INDEX('Static Data'!$E$3:$X$21,$BW97,14)+0,GN$81&gt;=INDEX('Static Data'!$E$3:$X$21,$BW97,15)+0,GN$82&gt;=INDEX('Static Data'!$E$3:$X$21,$BW97,16)+0,GN$83&gt;=INDEX('Static Data'!$E$3:$X$21,$BW97,17)+0,GN$84&gt;=INDEX('Static Data'!$E$3:$X$21,$BW97,18)+0,GN$85&gt;=INDEX('Static Data'!$E$3:$X$21,$BW97,19)+0,GN$86&gt;=INDEX('Static Data'!$E$3:$X$21,$BW97,20)+0)</f>
        <v>0</v>
      </c>
      <c r="GO97" t="b">
        <f ca="1">AND($BV97,GO$67&gt;=INDEX('Static Data'!$E$3:$X$21,$BW97,1)+0,GO$68&gt;=INDEX('Static Data'!$E$3:$X$21,$BW97,2)+0,GO$69&gt;=INDEX('Static Data'!$E$3:$X$21,$BW97,3)+0,GO$70&gt;=INDEX('Static Data'!$E$3:$X$21,$BW97,4)+0,GO$71&gt;=INDEX('Static Data'!$E$3:$X$21,$BW97,5)+0,GO$72&gt;=INDEX('Static Data'!$E$3:$X$21,$BW97,6)+0,GO$73&gt;=INDEX('Static Data'!$E$3:$X$21,$BW97,7)+0,GO$74&gt;=INDEX('Static Data'!$E$3:$X$21,$BW97,8)+0,GO$75&gt;=INDEX('Static Data'!$E$3:$X$21,$BW97,9)+0,GO$76&gt;=INDEX('Static Data'!$E$3:$X$21,$BW97,10)+0,GO$77&gt;=INDEX('Static Data'!$E$3:$X$21,$BW97,11)+0,GO$78&gt;=INDEX('Static Data'!$E$3:$X$21,$BW97,12)+0,GO$79&gt;=INDEX('Static Data'!$E$3:$X$21,$BW97,13)+0,GO$80&gt;=INDEX('Static Data'!$E$3:$X$21,$BW97,14)+0,GO$81&gt;=INDEX('Static Data'!$E$3:$X$21,$BW97,15)+0,GO$82&gt;=INDEX('Static Data'!$E$3:$X$21,$BW97,16)+0,GO$83&gt;=INDEX('Static Data'!$E$3:$X$21,$BW97,17)+0,GO$84&gt;=INDEX('Static Data'!$E$3:$X$21,$BW97,18)+0,GO$85&gt;=INDEX('Static Data'!$E$3:$X$21,$BW97,19)+0,GO$86&gt;=INDEX('Static Data'!$E$3:$X$21,$BW97,20)+0)</f>
        <v>0</v>
      </c>
      <c r="GP97" t="b">
        <f ca="1">AND($BV97,GP$67&gt;=INDEX('Static Data'!$E$3:$X$21,$BW97,1)+0,GP$68&gt;=INDEX('Static Data'!$E$3:$X$21,$BW97,2)+0,GP$69&gt;=INDEX('Static Data'!$E$3:$X$21,$BW97,3)+0,GP$70&gt;=INDEX('Static Data'!$E$3:$X$21,$BW97,4)+0,GP$71&gt;=INDEX('Static Data'!$E$3:$X$21,$BW97,5)+0,GP$72&gt;=INDEX('Static Data'!$E$3:$X$21,$BW97,6)+0,GP$73&gt;=INDEX('Static Data'!$E$3:$X$21,$BW97,7)+0,GP$74&gt;=INDEX('Static Data'!$E$3:$X$21,$BW97,8)+0,GP$75&gt;=INDEX('Static Data'!$E$3:$X$21,$BW97,9)+0,GP$76&gt;=INDEX('Static Data'!$E$3:$X$21,$BW97,10)+0,GP$77&gt;=INDEX('Static Data'!$E$3:$X$21,$BW97,11)+0,GP$78&gt;=INDEX('Static Data'!$E$3:$X$21,$BW97,12)+0,GP$79&gt;=INDEX('Static Data'!$E$3:$X$21,$BW97,13)+0,GP$80&gt;=INDEX('Static Data'!$E$3:$X$21,$BW97,14)+0,GP$81&gt;=INDEX('Static Data'!$E$3:$X$21,$BW97,15)+0,GP$82&gt;=INDEX('Static Data'!$E$3:$X$21,$BW97,16)+0,GP$83&gt;=INDEX('Static Data'!$E$3:$X$21,$BW97,17)+0,GP$84&gt;=INDEX('Static Data'!$E$3:$X$21,$BW97,18)+0,GP$85&gt;=INDEX('Static Data'!$E$3:$X$21,$BW97,19)+0,GP$86&gt;=INDEX('Static Data'!$E$3:$X$21,$BW97,20)+0)</f>
        <v>0</v>
      </c>
      <c r="GQ97" t="b">
        <f ca="1">AND($BV97,GQ$67&gt;=INDEX('Static Data'!$E$3:$X$21,$BW97,1)+0,GQ$68&gt;=INDEX('Static Data'!$E$3:$X$21,$BW97,2)+0,GQ$69&gt;=INDEX('Static Data'!$E$3:$X$21,$BW97,3)+0,GQ$70&gt;=INDEX('Static Data'!$E$3:$X$21,$BW97,4)+0,GQ$71&gt;=INDEX('Static Data'!$E$3:$X$21,$BW97,5)+0,GQ$72&gt;=INDEX('Static Data'!$E$3:$X$21,$BW97,6)+0,GQ$73&gt;=INDEX('Static Data'!$E$3:$X$21,$BW97,7)+0,GQ$74&gt;=INDEX('Static Data'!$E$3:$X$21,$BW97,8)+0,GQ$75&gt;=INDEX('Static Data'!$E$3:$X$21,$BW97,9)+0,GQ$76&gt;=INDEX('Static Data'!$E$3:$X$21,$BW97,10)+0,GQ$77&gt;=INDEX('Static Data'!$E$3:$X$21,$BW97,11)+0,GQ$78&gt;=INDEX('Static Data'!$E$3:$X$21,$BW97,12)+0,GQ$79&gt;=INDEX('Static Data'!$E$3:$X$21,$BW97,13)+0,GQ$80&gt;=INDEX('Static Data'!$E$3:$X$21,$BW97,14)+0,GQ$81&gt;=INDEX('Static Data'!$E$3:$X$21,$BW97,15)+0,GQ$82&gt;=INDEX('Static Data'!$E$3:$X$21,$BW97,16)+0,GQ$83&gt;=INDEX('Static Data'!$E$3:$X$21,$BW97,17)+0,GQ$84&gt;=INDEX('Static Data'!$E$3:$X$21,$BW97,18)+0,GQ$85&gt;=INDEX('Static Data'!$E$3:$X$21,$BW97,19)+0,GQ$86&gt;=INDEX('Static Data'!$E$3:$X$21,$BW97,20)+0)</f>
        <v>0</v>
      </c>
      <c r="GR97" t="b">
        <f ca="1">AND($BV97,GR$67&gt;=INDEX('Static Data'!$E$3:$X$21,$BW97,1)+0,GR$68&gt;=INDEX('Static Data'!$E$3:$X$21,$BW97,2)+0,GR$69&gt;=INDEX('Static Data'!$E$3:$X$21,$BW97,3)+0,GR$70&gt;=INDEX('Static Data'!$E$3:$X$21,$BW97,4)+0,GR$71&gt;=INDEX('Static Data'!$E$3:$X$21,$BW97,5)+0,GR$72&gt;=INDEX('Static Data'!$E$3:$X$21,$BW97,6)+0,GR$73&gt;=INDEX('Static Data'!$E$3:$X$21,$BW97,7)+0,GR$74&gt;=INDEX('Static Data'!$E$3:$X$21,$BW97,8)+0,GR$75&gt;=INDEX('Static Data'!$E$3:$X$21,$BW97,9)+0,GR$76&gt;=INDEX('Static Data'!$E$3:$X$21,$BW97,10)+0,GR$77&gt;=INDEX('Static Data'!$E$3:$X$21,$BW97,11)+0,GR$78&gt;=INDEX('Static Data'!$E$3:$X$21,$BW97,12)+0,GR$79&gt;=INDEX('Static Data'!$E$3:$X$21,$BW97,13)+0,GR$80&gt;=INDEX('Static Data'!$E$3:$X$21,$BW97,14)+0,GR$81&gt;=INDEX('Static Data'!$E$3:$X$21,$BW97,15)+0,GR$82&gt;=INDEX('Static Data'!$E$3:$X$21,$BW97,16)+0,GR$83&gt;=INDEX('Static Data'!$E$3:$X$21,$BW97,17)+0,GR$84&gt;=INDEX('Static Data'!$E$3:$X$21,$BW97,18)+0,GR$85&gt;=INDEX('Static Data'!$E$3:$X$21,$BW97,19)+0,GR$86&gt;=INDEX('Static Data'!$E$3:$X$21,$BW97,20)+0)</f>
        <v>0</v>
      </c>
      <c r="GS97" t="b">
        <f ca="1">AND($BV97,GS$67&gt;=INDEX('Static Data'!$E$3:$X$21,$BW97,1)+0,GS$68&gt;=INDEX('Static Data'!$E$3:$X$21,$BW97,2)+0,GS$69&gt;=INDEX('Static Data'!$E$3:$X$21,$BW97,3)+0,GS$70&gt;=INDEX('Static Data'!$E$3:$X$21,$BW97,4)+0,GS$71&gt;=INDEX('Static Data'!$E$3:$X$21,$BW97,5)+0,GS$72&gt;=INDEX('Static Data'!$E$3:$X$21,$BW97,6)+0,GS$73&gt;=INDEX('Static Data'!$E$3:$X$21,$BW97,7)+0,GS$74&gt;=INDEX('Static Data'!$E$3:$X$21,$BW97,8)+0,GS$75&gt;=INDEX('Static Data'!$E$3:$X$21,$BW97,9)+0,GS$76&gt;=INDEX('Static Data'!$E$3:$X$21,$BW97,10)+0,GS$77&gt;=INDEX('Static Data'!$E$3:$X$21,$BW97,11)+0,GS$78&gt;=INDEX('Static Data'!$E$3:$X$21,$BW97,12)+0,GS$79&gt;=INDEX('Static Data'!$E$3:$X$21,$BW97,13)+0,GS$80&gt;=INDEX('Static Data'!$E$3:$X$21,$BW97,14)+0,GS$81&gt;=INDEX('Static Data'!$E$3:$X$21,$BW97,15)+0,GS$82&gt;=INDEX('Static Data'!$E$3:$X$21,$BW97,16)+0,GS$83&gt;=INDEX('Static Data'!$E$3:$X$21,$BW97,17)+0,GS$84&gt;=INDEX('Static Data'!$E$3:$X$21,$BW97,18)+0,GS$85&gt;=INDEX('Static Data'!$E$3:$X$21,$BW97,19)+0,GS$86&gt;=INDEX('Static Data'!$E$3:$X$21,$BW97,20)+0)</f>
        <v>0</v>
      </c>
      <c r="GT97" t="b">
        <f ca="1">AND($BV97,GT$67&gt;=INDEX('Static Data'!$E$3:$X$21,$BW97,1)+0,GT$68&gt;=INDEX('Static Data'!$E$3:$X$21,$BW97,2)+0,GT$69&gt;=INDEX('Static Data'!$E$3:$X$21,$BW97,3)+0,GT$70&gt;=INDEX('Static Data'!$E$3:$X$21,$BW97,4)+0,GT$71&gt;=INDEX('Static Data'!$E$3:$X$21,$BW97,5)+0,GT$72&gt;=INDEX('Static Data'!$E$3:$X$21,$BW97,6)+0,GT$73&gt;=INDEX('Static Data'!$E$3:$X$21,$BW97,7)+0,GT$74&gt;=INDEX('Static Data'!$E$3:$X$21,$BW97,8)+0,GT$75&gt;=INDEX('Static Data'!$E$3:$X$21,$BW97,9)+0,GT$76&gt;=INDEX('Static Data'!$E$3:$X$21,$BW97,10)+0,GT$77&gt;=INDEX('Static Data'!$E$3:$X$21,$BW97,11)+0,GT$78&gt;=INDEX('Static Data'!$E$3:$X$21,$BW97,12)+0,GT$79&gt;=INDEX('Static Data'!$E$3:$X$21,$BW97,13)+0,GT$80&gt;=INDEX('Static Data'!$E$3:$X$21,$BW97,14)+0,GT$81&gt;=INDEX('Static Data'!$E$3:$X$21,$BW97,15)+0,GT$82&gt;=INDEX('Static Data'!$E$3:$X$21,$BW97,16)+0,GT$83&gt;=INDEX('Static Data'!$E$3:$X$21,$BW97,17)+0,GT$84&gt;=INDEX('Static Data'!$E$3:$X$21,$BW97,18)+0,GT$85&gt;=INDEX('Static Data'!$E$3:$X$21,$BW97,19)+0,GT$86&gt;=INDEX('Static Data'!$E$3:$X$21,$BW97,20)+0)</f>
        <v>0</v>
      </c>
      <c r="GU97" t="b">
        <f ca="1">AND($BV97,GU$67&gt;=INDEX('Static Data'!$E$3:$X$21,$BW97,1)+0,GU$68&gt;=INDEX('Static Data'!$E$3:$X$21,$BW97,2)+0,GU$69&gt;=INDEX('Static Data'!$E$3:$X$21,$BW97,3)+0,GU$70&gt;=INDEX('Static Data'!$E$3:$X$21,$BW97,4)+0,GU$71&gt;=INDEX('Static Data'!$E$3:$X$21,$BW97,5)+0,GU$72&gt;=INDEX('Static Data'!$E$3:$X$21,$BW97,6)+0,GU$73&gt;=INDEX('Static Data'!$E$3:$X$21,$BW97,7)+0,GU$74&gt;=INDEX('Static Data'!$E$3:$X$21,$BW97,8)+0,GU$75&gt;=INDEX('Static Data'!$E$3:$X$21,$BW97,9)+0,GU$76&gt;=INDEX('Static Data'!$E$3:$X$21,$BW97,10)+0,GU$77&gt;=INDEX('Static Data'!$E$3:$X$21,$BW97,11)+0,GU$78&gt;=INDEX('Static Data'!$E$3:$X$21,$BW97,12)+0,GU$79&gt;=INDEX('Static Data'!$E$3:$X$21,$BW97,13)+0,GU$80&gt;=INDEX('Static Data'!$E$3:$X$21,$BW97,14)+0,GU$81&gt;=INDEX('Static Data'!$E$3:$X$21,$BW97,15)+0,GU$82&gt;=INDEX('Static Data'!$E$3:$X$21,$BW97,16)+0,GU$83&gt;=INDEX('Static Data'!$E$3:$X$21,$BW97,17)+0,GU$84&gt;=INDEX('Static Data'!$E$3:$X$21,$BW97,18)+0,GU$85&gt;=INDEX('Static Data'!$E$3:$X$21,$BW97,19)+0,GU$86&gt;=INDEX('Static Data'!$E$3:$X$21,$BW97,20)+0)</f>
        <v>0</v>
      </c>
    </row>
    <row r="98" spans="9:203">
      <c r="I98" s="11"/>
      <c r="M98" s="1">
        <f t="shared" si="39"/>
        <v>61</v>
      </c>
      <c r="N98" s="1" t="str">
        <f t="shared" si="205"/>
        <v>007142</v>
      </c>
      <c r="R98" s="90" t="str">
        <f t="shared" si="36"/>
        <v>427100</v>
      </c>
      <c r="T98" s="60">
        <f t="shared" si="209"/>
        <v>91</v>
      </c>
      <c r="U98" s="123">
        <f t="shared" si="208"/>
        <v>867.28467328942054</v>
      </c>
      <c r="V98" s="62">
        <f t="shared" si="206"/>
        <v>52870</v>
      </c>
      <c r="W98" s="59">
        <f t="shared" si="207"/>
        <v>91</v>
      </c>
      <c r="BV98" t="b">
        <f>TRUE()</f>
        <v>1</v>
      </c>
      <c r="BW98">
        <f t="shared" si="211"/>
        <v>10</v>
      </c>
      <c r="BX98" t="b">
        <f ca="1">AND($BV98,BX$67&gt;=INDEX('Static Data'!$E$3:$X$21,$BW98,1)+0,BX$68&gt;=INDEX('Static Data'!$E$3:$X$21,$BW98,2)+0,BX$69&gt;=INDEX('Static Data'!$E$3:$X$21,$BW98,3)+0,BX$70&gt;=INDEX('Static Data'!$E$3:$X$21,$BW98,4)+0,BX$71&gt;=INDEX('Static Data'!$E$3:$X$21,$BW98,5)+0,BX$72&gt;=INDEX('Static Data'!$E$3:$X$21,$BW98,6)+0,BX$73&gt;=INDEX('Static Data'!$E$3:$X$21,$BW98,7)+0,BX$74&gt;=INDEX('Static Data'!$E$3:$X$21,$BW98,8)+0,BX$75&gt;=INDEX('Static Data'!$E$3:$X$21,$BW98,9)+0,BX$76&gt;=INDEX('Static Data'!$E$3:$X$21,$BW98,10)+0,BX$77&gt;=INDEX('Static Data'!$E$3:$X$21,$BW98,11)+0,BX$78&gt;=INDEX('Static Data'!$E$3:$X$21,$BW98,12)+0,BX$79&gt;=INDEX('Static Data'!$E$3:$X$21,$BW98,13)+0,BX$80&gt;=INDEX('Static Data'!$E$3:$X$21,$BW98,14)+0,BX$81&gt;=INDEX('Static Data'!$E$3:$X$21,$BW98,15)+0,BX$82&gt;=INDEX('Static Data'!$E$3:$X$21,$BW98,16)+0,BX$83&gt;=INDEX('Static Data'!$E$3:$X$21,$BW98,17)+0,BX$84&gt;=INDEX('Static Data'!$E$3:$X$21,$BW98,18)+0,BX$85&gt;=INDEX('Static Data'!$E$3:$X$21,$BW98,19)+0,BX$86&gt;=INDEX('Static Data'!$E$3:$X$21,$BW98,20)+0)</f>
        <v>0</v>
      </c>
      <c r="BY98" t="b">
        <f ca="1">AND($BV98,BY$67&gt;=INDEX('Static Data'!$E$3:$X$21,$BW98,1)+0,BY$68&gt;=INDEX('Static Data'!$E$3:$X$21,$BW98,2)+0,BY$69&gt;=INDEX('Static Data'!$E$3:$X$21,$BW98,3)+0,BY$70&gt;=INDEX('Static Data'!$E$3:$X$21,$BW98,4)+0,BY$71&gt;=INDEX('Static Data'!$E$3:$X$21,$BW98,5)+0,BY$72&gt;=INDEX('Static Data'!$E$3:$X$21,$BW98,6)+0,BY$73&gt;=INDEX('Static Data'!$E$3:$X$21,$BW98,7)+0,BY$74&gt;=INDEX('Static Data'!$E$3:$X$21,$BW98,8)+0,BY$75&gt;=INDEX('Static Data'!$E$3:$X$21,$BW98,9)+0,BY$76&gt;=INDEX('Static Data'!$E$3:$X$21,$BW98,10)+0,BY$77&gt;=INDEX('Static Data'!$E$3:$X$21,$BW98,11)+0,BY$78&gt;=INDEX('Static Data'!$E$3:$X$21,$BW98,12)+0,BY$79&gt;=INDEX('Static Data'!$E$3:$X$21,$BW98,13)+0,BY$80&gt;=INDEX('Static Data'!$E$3:$X$21,$BW98,14)+0,BY$81&gt;=INDEX('Static Data'!$E$3:$X$21,$BW98,15)+0,BY$82&gt;=INDEX('Static Data'!$E$3:$X$21,$BW98,16)+0,BY$83&gt;=INDEX('Static Data'!$E$3:$X$21,$BW98,17)+0,BY$84&gt;=INDEX('Static Data'!$E$3:$X$21,$BW98,18)+0,BY$85&gt;=INDEX('Static Data'!$E$3:$X$21,$BW98,19)+0,BY$86&gt;=INDEX('Static Data'!$E$3:$X$21,$BW98,20)+0)</f>
        <v>0</v>
      </c>
      <c r="BZ98" t="b">
        <f ca="1">AND($BV98,BZ$67&gt;=INDEX('Static Data'!$E$3:$X$21,$BW98,1)+0,BZ$68&gt;=INDEX('Static Data'!$E$3:$X$21,$BW98,2)+0,BZ$69&gt;=INDEX('Static Data'!$E$3:$X$21,$BW98,3)+0,BZ$70&gt;=INDEX('Static Data'!$E$3:$X$21,$BW98,4)+0,BZ$71&gt;=INDEX('Static Data'!$E$3:$X$21,$BW98,5)+0,BZ$72&gt;=INDEX('Static Data'!$E$3:$X$21,$BW98,6)+0,BZ$73&gt;=INDEX('Static Data'!$E$3:$X$21,$BW98,7)+0,BZ$74&gt;=INDEX('Static Data'!$E$3:$X$21,$BW98,8)+0,BZ$75&gt;=INDEX('Static Data'!$E$3:$X$21,$BW98,9)+0,BZ$76&gt;=INDEX('Static Data'!$E$3:$X$21,$BW98,10)+0,BZ$77&gt;=INDEX('Static Data'!$E$3:$X$21,$BW98,11)+0,BZ$78&gt;=INDEX('Static Data'!$E$3:$X$21,$BW98,12)+0,BZ$79&gt;=INDEX('Static Data'!$E$3:$X$21,$BW98,13)+0,BZ$80&gt;=INDEX('Static Data'!$E$3:$X$21,$BW98,14)+0,BZ$81&gt;=INDEX('Static Data'!$E$3:$X$21,$BW98,15)+0,BZ$82&gt;=INDEX('Static Data'!$E$3:$X$21,$BW98,16)+0,BZ$83&gt;=INDEX('Static Data'!$E$3:$X$21,$BW98,17)+0,BZ$84&gt;=INDEX('Static Data'!$E$3:$X$21,$BW98,18)+0,BZ$85&gt;=INDEX('Static Data'!$E$3:$X$21,$BW98,19)+0,BZ$86&gt;=INDEX('Static Data'!$E$3:$X$21,$BW98,20)+0)</f>
        <v>0</v>
      </c>
      <c r="CA98" t="b">
        <f ca="1">AND($BV98,CA$67&gt;=INDEX('Static Data'!$E$3:$X$21,$BW98,1)+0,CA$68&gt;=INDEX('Static Data'!$E$3:$X$21,$BW98,2)+0,CA$69&gt;=INDEX('Static Data'!$E$3:$X$21,$BW98,3)+0,CA$70&gt;=INDEX('Static Data'!$E$3:$X$21,$BW98,4)+0,CA$71&gt;=INDEX('Static Data'!$E$3:$X$21,$BW98,5)+0,CA$72&gt;=INDEX('Static Data'!$E$3:$X$21,$BW98,6)+0,CA$73&gt;=INDEX('Static Data'!$E$3:$X$21,$BW98,7)+0,CA$74&gt;=INDEX('Static Data'!$E$3:$X$21,$BW98,8)+0,CA$75&gt;=INDEX('Static Data'!$E$3:$X$21,$BW98,9)+0,CA$76&gt;=INDEX('Static Data'!$E$3:$X$21,$BW98,10)+0,CA$77&gt;=INDEX('Static Data'!$E$3:$X$21,$BW98,11)+0,CA$78&gt;=INDEX('Static Data'!$E$3:$X$21,$BW98,12)+0,CA$79&gt;=INDEX('Static Data'!$E$3:$X$21,$BW98,13)+0,CA$80&gt;=INDEX('Static Data'!$E$3:$X$21,$BW98,14)+0,CA$81&gt;=INDEX('Static Data'!$E$3:$X$21,$BW98,15)+0,CA$82&gt;=INDEX('Static Data'!$E$3:$X$21,$BW98,16)+0,CA$83&gt;=INDEX('Static Data'!$E$3:$X$21,$BW98,17)+0,CA$84&gt;=INDEX('Static Data'!$E$3:$X$21,$BW98,18)+0,CA$85&gt;=INDEX('Static Data'!$E$3:$X$21,$BW98,19)+0,CA$86&gt;=INDEX('Static Data'!$E$3:$X$21,$BW98,20)+0)</f>
        <v>0</v>
      </c>
      <c r="CB98" t="b">
        <f ca="1">AND($BV98,CB$67&gt;=INDEX('Static Data'!$E$3:$X$21,$BW98,1)+0,CB$68&gt;=INDEX('Static Data'!$E$3:$X$21,$BW98,2)+0,CB$69&gt;=INDEX('Static Data'!$E$3:$X$21,$BW98,3)+0,CB$70&gt;=INDEX('Static Data'!$E$3:$X$21,$BW98,4)+0,CB$71&gt;=INDEX('Static Data'!$E$3:$X$21,$BW98,5)+0,CB$72&gt;=INDEX('Static Data'!$E$3:$X$21,$BW98,6)+0,CB$73&gt;=INDEX('Static Data'!$E$3:$X$21,$BW98,7)+0,CB$74&gt;=INDEX('Static Data'!$E$3:$X$21,$BW98,8)+0,CB$75&gt;=INDEX('Static Data'!$E$3:$X$21,$BW98,9)+0,CB$76&gt;=INDEX('Static Data'!$E$3:$X$21,$BW98,10)+0,CB$77&gt;=INDEX('Static Data'!$E$3:$X$21,$BW98,11)+0,CB$78&gt;=INDEX('Static Data'!$E$3:$X$21,$BW98,12)+0,CB$79&gt;=INDEX('Static Data'!$E$3:$X$21,$BW98,13)+0,CB$80&gt;=INDEX('Static Data'!$E$3:$X$21,$BW98,14)+0,CB$81&gt;=INDEX('Static Data'!$E$3:$X$21,$BW98,15)+0,CB$82&gt;=INDEX('Static Data'!$E$3:$X$21,$BW98,16)+0,CB$83&gt;=INDEX('Static Data'!$E$3:$X$21,$BW98,17)+0,CB$84&gt;=INDEX('Static Data'!$E$3:$X$21,$BW98,18)+0,CB$85&gt;=INDEX('Static Data'!$E$3:$X$21,$BW98,19)+0,CB$86&gt;=INDEX('Static Data'!$E$3:$X$21,$BW98,20)+0)</f>
        <v>0</v>
      </c>
      <c r="CC98" t="b">
        <f ca="1">AND($BV98,CC$67&gt;=INDEX('Static Data'!$E$3:$X$21,$BW98,1)+0,CC$68&gt;=INDEX('Static Data'!$E$3:$X$21,$BW98,2)+0,CC$69&gt;=INDEX('Static Data'!$E$3:$X$21,$BW98,3)+0,CC$70&gt;=INDEX('Static Data'!$E$3:$X$21,$BW98,4)+0,CC$71&gt;=INDEX('Static Data'!$E$3:$X$21,$BW98,5)+0,CC$72&gt;=INDEX('Static Data'!$E$3:$X$21,$BW98,6)+0,CC$73&gt;=INDEX('Static Data'!$E$3:$X$21,$BW98,7)+0,CC$74&gt;=INDEX('Static Data'!$E$3:$X$21,$BW98,8)+0,CC$75&gt;=INDEX('Static Data'!$E$3:$X$21,$BW98,9)+0,CC$76&gt;=INDEX('Static Data'!$E$3:$X$21,$BW98,10)+0,CC$77&gt;=INDEX('Static Data'!$E$3:$X$21,$BW98,11)+0,CC$78&gt;=INDEX('Static Data'!$E$3:$X$21,$BW98,12)+0,CC$79&gt;=INDEX('Static Data'!$E$3:$X$21,$BW98,13)+0,CC$80&gt;=INDEX('Static Data'!$E$3:$X$21,$BW98,14)+0,CC$81&gt;=INDEX('Static Data'!$E$3:$X$21,$BW98,15)+0,CC$82&gt;=INDEX('Static Data'!$E$3:$X$21,$BW98,16)+0,CC$83&gt;=INDEX('Static Data'!$E$3:$X$21,$BW98,17)+0,CC$84&gt;=INDEX('Static Data'!$E$3:$X$21,$BW98,18)+0,CC$85&gt;=INDEX('Static Data'!$E$3:$X$21,$BW98,19)+0,CC$86&gt;=INDEX('Static Data'!$E$3:$X$21,$BW98,20)+0)</f>
        <v>0</v>
      </c>
      <c r="CD98" t="b">
        <f ca="1">AND($BV98,CD$67&gt;=INDEX('Static Data'!$E$3:$X$21,$BW98,1)+0,CD$68&gt;=INDEX('Static Data'!$E$3:$X$21,$BW98,2)+0,CD$69&gt;=INDEX('Static Data'!$E$3:$X$21,$BW98,3)+0,CD$70&gt;=INDEX('Static Data'!$E$3:$X$21,$BW98,4)+0,CD$71&gt;=INDEX('Static Data'!$E$3:$X$21,$BW98,5)+0,CD$72&gt;=INDEX('Static Data'!$E$3:$X$21,$BW98,6)+0,CD$73&gt;=INDEX('Static Data'!$E$3:$X$21,$BW98,7)+0,CD$74&gt;=INDEX('Static Data'!$E$3:$X$21,$BW98,8)+0,CD$75&gt;=INDEX('Static Data'!$E$3:$X$21,$BW98,9)+0,CD$76&gt;=INDEX('Static Data'!$E$3:$X$21,$BW98,10)+0,CD$77&gt;=INDEX('Static Data'!$E$3:$X$21,$BW98,11)+0,CD$78&gt;=INDEX('Static Data'!$E$3:$X$21,$BW98,12)+0,CD$79&gt;=INDEX('Static Data'!$E$3:$X$21,$BW98,13)+0,CD$80&gt;=INDEX('Static Data'!$E$3:$X$21,$BW98,14)+0,CD$81&gt;=INDEX('Static Data'!$E$3:$X$21,$BW98,15)+0,CD$82&gt;=INDEX('Static Data'!$E$3:$X$21,$BW98,16)+0,CD$83&gt;=INDEX('Static Data'!$E$3:$X$21,$BW98,17)+0,CD$84&gt;=INDEX('Static Data'!$E$3:$X$21,$BW98,18)+0,CD$85&gt;=INDEX('Static Data'!$E$3:$X$21,$BW98,19)+0,CD$86&gt;=INDEX('Static Data'!$E$3:$X$21,$BW98,20)+0)</f>
        <v>0</v>
      </c>
      <c r="CE98" t="b">
        <f ca="1">AND($BV98,CE$67&gt;=INDEX('Static Data'!$E$3:$X$21,$BW98,1)+0,CE$68&gt;=INDEX('Static Data'!$E$3:$X$21,$BW98,2)+0,CE$69&gt;=INDEX('Static Data'!$E$3:$X$21,$BW98,3)+0,CE$70&gt;=INDEX('Static Data'!$E$3:$X$21,$BW98,4)+0,CE$71&gt;=INDEX('Static Data'!$E$3:$X$21,$BW98,5)+0,CE$72&gt;=INDEX('Static Data'!$E$3:$X$21,$BW98,6)+0,CE$73&gt;=INDEX('Static Data'!$E$3:$X$21,$BW98,7)+0,CE$74&gt;=INDEX('Static Data'!$E$3:$X$21,$BW98,8)+0,CE$75&gt;=INDEX('Static Data'!$E$3:$X$21,$BW98,9)+0,CE$76&gt;=INDEX('Static Data'!$E$3:$X$21,$BW98,10)+0,CE$77&gt;=INDEX('Static Data'!$E$3:$X$21,$BW98,11)+0,CE$78&gt;=INDEX('Static Data'!$E$3:$X$21,$BW98,12)+0,CE$79&gt;=INDEX('Static Data'!$E$3:$X$21,$BW98,13)+0,CE$80&gt;=INDEX('Static Data'!$E$3:$X$21,$BW98,14)+0,CE$81&gt;=INDEX('Static Data'!$E$3:$X$21,$BW98,15)+0,CE$82&gt;=INDEX('Static Data'!$E$3:$X$21,$BW98,16)+0,CE$83&gt;=INDEX('Static Data'!$E$3:$X$21,$BW98,17)+0,CE$84&gt;=INDEX('Static Data'!$E$3:$X$21,$BW98,18)+0,CE$85&gt;=INDEX('Static Data'!$E$3:$X$21,$BW98,19)+0,CE$86&gt;=INDEX('Static Data'!$E$3:$X$21,$BW98,20)+0)</f>
        <v>0</v>
      </c>
      <c r="CF98" t="b">
        <f ca="1">AND($BV98,CF$67&gt;=INDEX('Static Data'!$E$3:$X$21,$BW98,1)+0,CF$68&gt;=INDEX('Static Data'!$E$3:$X$21,$BW98,2)+0,CF$69&gt;=INDEX('Static Data'!$E$3:$X$21,$BW98,3)+0,CF$70&gt;=INDEX('Static Data'!$E$3:$X$21,$BW98,4)+0,CF$71&gt;=INDEX('Static Data'!$E$3:$X$21,$BW98,5)+0,CF$72&gt;=INDEX('Static Data'!$E$3:$X$21,$BW98,6)+0,CF$73&gt;=INDEX('Static Data'!$E$3:$X$21,$BW98,7)+0,CF$74&gt;=INDEX('Static Data'!$E$3:$X$21,$BW98,8)+0,CF$75&gt;=INDEX('Static Data'!$E$3:$X$21,$BW98,9)+0,CF$76&gt;=INDEX('Static Data'!$E$3:$X$21,$BW98,10)+0,CF$77&gt;=INDEX('Static Data'!$E$3:$X$21,$BW98,11)+0,CF$78&gt;=INDEX('Static Data'!$E$3:$X$21,$BW98,12)+0,CF$79&gt;=INDEX('Static Data'!$E$3:$X$21,$BW98,13)+0,CF$80&gt;=INDEX('Static Data'!$E$3:$X$21,$BW98,14)+0,CF$81&gt;=INDEX('Static Data'!$E$3:$X$21,$BW98,15)+0,CF$82&gt;=INDEX('Static Data'!$E$3:$X$21,$BW98,16)+0,CF$83&gt;=INDEX('Static Data'!$E$3:$X$21,$BW98,17)+0,CF$84&gt;=INDEX('Static Data'!$E$3:$X$21,$BW98,18)+0,CF$85&gt;=INDEX('Static Data'!$E$3:$X$21,$BW98,19)+0,CF$86&gt;=INDEX('Static Data'!$E$3:$X$21,$BW98,20)+0)</f>
        <v>0</v>
      </c>
      <c r="CG98" t="b">
        <f ca="1">AND($BV98,CG$67&gt;=INDEX('Static Data'!$E$3:$X$21,$BW98,1)+0,CG$68&gt;=INDEX('Static Data'!$E$3:$X$21,$BW98,2)+0,CG$69&gt;=INDEX('Static Data'!$E$3:$X$21,$BW98,3)+0,CG$70&gt;=INDEX('Static Data'!$E$3:$X$21,$BW98,4)+0,CG$71&gt;=INDEX('Static Data'!$E$3:$X$21,$BW98,5)+0,CG$72&gt;=INDEX('Static Data'!$E$3:$X$21,$BW98,6)+0,CG$73&gt;=INDEX('Static Data'!$E$3:$X$21,$BW98,7)+0,CG$74&gt;=INDEX('Static Data'!$E$3:$X$21,$BW98,8)+0,CG$75&gt;=INDEX('Static Data'!$E$3:$X$21,$BW98,9)+0,CG$76&gt;=INDEX('Static Data'!$E$3:$X$21,$BW98,10)+0,CG$77&gt;=INDEX('Static Data'!$E$3:$X$21,$BW98,11)+0,CG$78&gt;=INDEX('Static Data'!$E$3:$X$21,$BW98,12)+0,CG$79&gt;=INDEX('Static Data'!$E$3:$X$21,$BW98,13)+0,CG$80&gt;=INDEX('Static Data'!$E$3:$X$21,$BW98,14)+0,CG$81&gt;=INDEX('Static Data'!$E$3:$X$21,$BW98,15)+0,CG$82&gt;=INDEX('Static Data'!$E$3:$X$21,$BW98,16)+0,CG$83&gt;=INDEX('Static Data'!$E$3:$X$21,$BW98,17)+0,CG$84&gt;=INDEX('Static Data'!$E$3:$X$21,$BW98,18)+0,CG$85&gt;=INDEX('Static Data'!$E$3:$X$21,$BW98,19)+0,CG$86&gt;=INDEX('Static Data'!$E$3:$X$21,$BW98,20)+0)</f>
        <v>0</v>
      </c>
      <c r="CH98" t="b">
        <f ca="1">AND($BV98,CH$67&gt;=INDEX('Static Data'!$E$3:$X$21,$BW98,1)+0,CH$68&gt;=INDEX('Static Data'!$E$3:$X$21,$BW98,2)+0,CH$69&gt;=INDEX('Static Data'!$E$3:$X$21,$BW98,3)+0,CH$70&gt;=INDEX('Static Data'!$E$3:$X$21,$BW98,4)+0,CH$71&gt;=INDEX('Static Data'!$E$3:$X$21,$BW98,5)+0,CH$72&gt;=INDEX('Static Data'!$E$3:$X$21,$BW98,6)+0,CH$73&gt;=INDEX('Static Data'!$E$3:$X$21,$BW98,7)+0,CH$74&gt;=INDEX('Static Data'!$E$3:$X$21,$BW98,8)+0,CH$75&gt;=INDEX('Static Data'!$E$3:$X$21,$BW98,9)+0,CH$76&gt;=INDEX('Static Data'!$E$3:$X$21,$BW98,10)+0,CH$77&gt;=INDEX('Static Data'!$E$3:$X$21,$BW98,11)+0,CH$78&gt;=INDEX('Static Data'!$E$3:$X$21,$BW98,12)+0,CH$79&gt;=INDEX('Static Data'!$E$3:$X$21,$BW98,13)+0,CH$80&gt;=INDEX('Static Data'!$E$3:$X$21,$BW98,14)+0,CH$81&gt;=INDEX('Static Data'!$E$3:$X$21,$BW98,15)+0,CH$82&gt;=INDEX('Static Data'!$E$3:$X$21,$BW98,16)+0,CH$83&gt;=INDEX('Static Data'!$E$3:$X$21,$BW98,17)+0,CH$84&gt;=INDEX('Static Data'!$E$3:$X$21,$BW98,18)+0,CH$85&gt;=INDEX('Static Data'!$E$3:$X$21,$BW98,19)+0,CH$86&gt;=INDEX('Static Data'!$E$3:$X$21,$BW98,20)+0)</f>
        <v>0</v>
      </c>
      <c r="CI98" t="b">
        <f ca="1">AND($BV98,CI$67&gt;=INDEX('Static Data'!$E$3:$X$21,$BW98,1)+0,CI$68&gt;=INDEX('Static Data'!$E$3:$X$21,$BW98,2)+0,CI$69&gt;=INDEX('Static Data'!$E$3:$X$21,$BW98,3)+0,CI$70&gt;=INDEX('Static Data'!$E$3:$X$21,$BW98,4)+0,CI$71&gt;=INDEX('Static Data'!$E$3:$X$21,$BW98,5)+0,CI$72&gt;=INDEX('Static Data'!$E$3:$X$21,$BW98,6)+0,CI$73&gt;=INDEX('Static Data'!$E$3:$X$21,$BW98,7)+0,CI$74&gt;=INDEX('Static Data'!$E$3:$X$21,$BW98,8)+0,CI$75&gt;=INDEX('Static Data'!$E$3:$X$21,$BW98,9)+0,CI$76&gt;=INDEX('Static Data'!$E$3:$X$21,$BW98,10)+0,CI$77&gt;=INDEX('Static Data'!$E$3:$X$21,$BW98,11)+0,CI$78&gt;=INDEX('Static Data'!$E$3:$X$21,$BW98,12)+0,CI$79&gt;=INDEX('Static Data'!$E$3:$X$21,$BW98,13)+0,CI$80&gt;=INDEX('Static Data'!$E$3:$X$21,$BW98,14)+0,CI$81&gt;=INDEX('Static Data'!$E$3:$X$21,$BW98,15)+0,CI$82&gt;=INDEX('Static Data'!$E$3:$X$21,$BW98,16)+0,CI$83&gt;=INDEX('Static Data'!$E$3:$X$21,$BW98,17)+0,CI$84&gt;=INDEX('Static Data'!$E$3:$X$21,$BW98,18)+0,CI$85&gt;=INDEX('Static Data'!$E$3:$X$21,$BW98,19)+0,CI$86&gt;=INDEX('Static Data'!$E$3:$X$21,$BW98,20)+0)</f>
        <v>0</v>
      </c>
      <c r="CJ98" t="b">
        <f ca="1">AND($BV98,CJ$67&gt;=INDEX('Static Data'!$E$3:$X$21,$BW98,1)+0,CJ$68&gt;=INDEX('Static Data'!$E$3:$X$21,$BW98,2)+0,CJ$69&gt;=INDEX('Static Data'!$E$3:$X$21,$BW98,3)+0,CJ$70&gt;=INDEX('Static Data'!$E$3:$X$21,$BW98,4)+0,CJ$71&gt;=INDEX('Static Data'!$E$3:$X$21,$BW98,5)+0,CJ$72&gt;=INDEX('Static Data'!$E$3:$X$21,$BW98,6)+0,CJ$73&gt;=INDEX('Static Data'!$E$3:$X$21,$BW98,7)+0,CJ$74&gt;=INDEX('Static Data'!$E$3:$X$21,$BW98,8)+0,CJ$75&gt;=INDEX('Static Data'!$E$3:$X$21,$BW98,9)+0,CJ$76&gt;=INDEX('Static Data'!$E$3:$X$21,$BW98,10)+0,CJ$77&gt;=INDEX('Static Data'!$E$3:$X$21,$BW98,11)+0,CJ$78&gt;=INDEX('Static Data'!$E$3:$X$21,$BW98,12)+0,CJ$79&gt;=INDEX('Static Data'!$E$3:$X$21,$BW98,13)+0,CJ$80&gt;=INDEX('Static Data'!$E$3:$X$21,$BW98,14)+0,CJ$81&gt;=INDEX('Static Data'!$E$3:$X$21,$BW98,15)+0,CJ$82&gt;=INDEX('Static Data'!$E$3:$X$21,$BW98,16)+0,CJ$83&gt;=INDEX('Static Data'!$E$3:$X$21,$BW98,17)+0,CJ$84&gt;=INDEX('Static Data'!$E$3:$X$21,$BW98,18)+0,CJ$85&gt;=INDEX('Static Data'!$E$3:$X$21,$BW98,19)+0,CJ$86&gt;=INDEX('Static Data'!$E$3:$X$21,$BW98,20)+0)</f>
        <v>0</v>
      </c>
      <c r="CK98" t="b">
        <f ca="1">AND($BV98,CK$67&gt;=INDEX('Static Data'!$E$3:$X$21,$BW98,1)+0,CK$68&gt;=INDEX('Static Data'!$E$3:$X$21,$BW98,2)+0,CK$69&gt;=INDEX('Static Data'!$E$3:$X$21,$BW98,3)+0,CK$70&gt;=INDEX('Static Data'!$E$3:$X$21,$BW98,4)+0,CK$71&gt;=INDEX('Static Data'!$E$3:$X$21,$BW98,5)+0,CK$72&gt;=INDEX('Static Data'!$E$3:$X$21,$BW98,6)+0,CK$73&gt;=INDEX('Static Data'!$E$3:$X$21,$BW98,7)+0,CK$74&gt;=INDEX('Static Data'!$E$3:$X$21,$BW98,8)+0,CK$75&gt;=INDEX('Static Data'!$E$3:$X$21,$BW98,9)+0,CK$76&gt;=INDEX('Static Data'!$E$3:$X$21,$BW98,10)+0,CK$77&gt;=INDEX('Static Data'!$E$3:$X$21,$BW98,11)+0,CK$78&gt;=INDEX('Static Data'!$E$3:$X$21,$BW98,12)+0,CK$79&gt;=INDEX('Static Data'!$E$3:$X$21,$BW98,13)+0,CK$80&gt;=INDEX('Static Data'!$E$3:$X$21,$BW98,14)+0,CK$81&gt;=INDEX('Static Data'!$E$3:$X$21,$BW98,15)+0,CK$82&gt;=INDEX('Static Data'!$E$3:$X$21,$BW98,16)+0,CK$83&gt;=INDEX('Static Data'!$E$3:$X$21,$BW98,17)+0,CK$84&gt;=INDEX('Static Data'!$E$3:$X$21,$BW98,18)+0,CK$85&gt;=INDEX('Static Data'!$E$3:$X$21,$BW98,19)+0,CK$86&gt;=INDEX('Static Data'!$E$3:$X$21,$BW98,20)+0)</f>
        <v>0</v>
      </c>
      <c r="CL98" t="b">
        <f ca="1">AND($BV98,CL$67&gt;=INDEX('Static Data'!$E$3:$X$21,$BW98,1)+0,CL$68&gt;=INDEX('Static Data'!$E$3:$X$21,$BW98,2)+0,CL$69&gt;=INDEX('Static Data'!$E$3:$X$21,$BW98,3)+0,CL$70&gt;=INDEX('Static Data'!$E$3:$X$21,$BW98,4)+0,CL$71&gt;=INDEX('Static Data'!$E$3:$X$21,$BW98,5)+0,CL$72&gt;=INDEX('Static Data'!$E$3:$X$21,$BW98,6)+0,CL$73&gt;=INDEX('Static Data'!$E$3:$X$21,$BW98,7)+0,CL$74&gt;=INDEX('Static Data'!$E$3:$X$21,$BW98,8)+0,CL$75&gt;=INDEX('Static Data'!$E$3:$X$21,$BW98,9)+0,CL$76&gt;=INDEX('Static Data'!$E$3:$X$21,$BW98,10)+0,CL$77&gt;=INDEX('Static Data'!$E$3:$X$21,$BW98,11)+0,CL$78&gt;=INDEX('Static Data'!$E$3:$X$21,$BW98,12)+0,CL$79&gt;=INDEX('Static Data'!$E$3:$X$21,$BW98,13)+0,CL$80&gt;=INDEX('Static Data'!$E$3:$X$21,$BW98,14)+0,CL$81&gt;=INDEX('Static Data'!$E$3:$X$21,$BW98,15)+0,CL$82&gt;=INDEX('Static Data'!$E$3:$X$21,$BW98,16)+0,CL$83&gt;=INDEX('Static Data'!$E$3:$X$21,$BW98,17)+0,CL$84&gt;=INDEX('Static Data'!$E$3:$X$21,$BW98,18)+0,CL$85&gt;=INDEX('Static Data'!$E$3:$X$21,$BW98,19)+0,CL$86&gt;=INDEX('Static Data'!$E$3:$X$21,$BW98,20)+0)</f>
        <v>0</v>
      </c>
      <c r="CM98" t="b">
        <f ca="1">AND($BV98,CM$67&gt;=INDEX('Static Data'!$E$3:$X$21,$BW98,1)+0,CM$68&gt;=INDEX('Static Data'!$E$3:$X$21,$BW98,2)+0,CM$69&gt;=INDEX('Static Data'!$E$3:$X$21,$BW98,3)+0,CM$70&gt;=INDEX('Static Data'!$E$3:$X$21,$BW98,4)+0,CM$71&gt;=INDEX('Static Data'!$E$3:$X$21,$BW98,5)+0,CM$72&gt;=INDEX('Static Data'!$E$3:$X$21,$BW98,6)+0,CM$73&gt;=INDEX('Static Data'!$E$3:$X$21,$BW98,7)+0,CM$74&gt;=INDEX('Static Data'!$E$3:$X$21,$BW98,8)+0,CM$75&gt;=INDEX('Static Data'!$E$3:$X$21,$BW98,9)+0,CM$76&gt;=INDEX('Static Data'!$E$3:$X$21,$BW98,10)+0,CM$77&gt;=INDEX('Static Data'!$E$3:$X$21,$BW98,11)+0,CM$78&gt;=INDEX('Static Data'!$E$3:$X$21,$BW98,12)+0,CM$79&gt;=INDEX('Static Data'!$E$3:$X$21,$BW98,13)+0,CM$80&gt;=INDEX('Static Data'!$E$3:$X$21,$BW98,14)+0,CM$81&gt;=INDEX('Static Data'!$E$3:$X$21,$BW98,15)+0,CM$82&gt;=INDEX('Static Data'!$E$3:$X$21,$BW98,16)+0,CM$83&gt;=INDEX('Static Data'!$E$3:$X$21,$BW98,17)+0,CM$84&gt;=INDEX('Static Data'!$E$3:$X$21,$BW98,18)+0,CM$85&gt;=INDEX('Static Data'!$E$3:$X$21,$BW98,19)+0,CM$86&gt;=INDEX('Static Data'!$E$3:$X$21,$BW98,20)+0)</f>
        <v>0</v>
      </c>
      <c r="CN98" t="b">
        <f ca="1">AND($BV98,CN$67&gt;=INDEX('Static Data'!$E$3:$X$21,$BW98,1)+0,CN$68&gt;=INDEX('Static Data'!$E$3:$X$21,$BW98,2)+0,CN$69&gt;=INDEX('Static Data'!$E$3:$X$21,$BW98,3)+0,CN$70&gt;=INDEX('Static Data'!$E$3:$X$21,$BW98,4)+0,CN$71&gt;=INDEX('Static Data'!$E$3:$X$21,$BW98,5)+0,CN$72&gt;=INDEX('Static Data'!$E$3:$X$21,$BW98,6)+0,CN$73&gt;=INDEX('Static Data'!$E$3:$X$21,$BW98,7)+0,CN$74&gt;=INDEX('Static Data'!$E$3:$X$21,$BW98,8)+0,CN$75&gt;=INDEX('Static Data'!$E$3:$X$21,$BW98,9)+0,CN$76&gt;=INDEX('Static Data'!$E$3:$X$21,$BW98,10)+0,CN$77&gt;=INDEX('Static Data'!$E$3:$X$21,$BW98,11)+0,CN$78&gt;=INDEX('Static Data'!$E$3:$X$21,$BW98,12)+0,CN$79&gt;=INDEX('Static Data'!$E$3:$X$21,$BW98,13)+0,CN$80&gt;=INDEX('Static Data'!$E$3:$X$21,$BW98,14)+0,CN$81&gt;=INDEX('Static Data'!$E$3:$X$21,$BW98,15)+0,CN$82&gt;=INDEX('Static Data'!$E$3:$X$21,$BW98,16)+0,CN$83&gt;=INDEX('Static Data'!$E$3:$X$21,$BW98,17)+0,CN$84&gt;=INDEX('Static Data'!$E$3:$X$21,$BW98,18)+0,CN$85&gt;=INDEX('Static Data'!$E$3:$X$21,$BW98,19)+0,CN$86&gt;=INDEX('Static Data'!$E$3:$X$21,$BW98,20)+0)</f>
        <v>0</v>
      </c>
      <c r="CO98" t="b">
        <f ca="1">AND($BV98,CO$67&gt;=INDEX('Static Data'!$E$3:$X$21,$BW98,1)+0,CO$68&gt;=INDEX('Static Data'!$E$3:$X$21,$BW98,2)+0,CO$69&gt;=INDEX('Static Data'!$E$3:$X$21,$BW98,3)+0,CO$70&gt;=INDEX('Static Data'!$E$3:$X$21,$BW98,4)+0,CO$71&gt;=INDEX('Static Data'!$E$3:$X$21,$BW98,5)+0,CO$72&gt;=INDEX('Static Data'!$E$3:$X$21,$BW98,6)+0,CO$73&gt;=INDEX('Static Data'!$E$3:$X$21,$BW98,7)+0,CO$74&gt;=INDEX('Static Data'!$E$3:$X$21,$BW98,8)+0,CO$75&gt;=INDEX('Static Data'!$E$3:$X$21,$BW98,9)+0,CO$76&gt;=INDEX('Static Data'!$E$3:$X$21,$BW98,10)+0,CO$77&gt;=INDEX('Static Data'!$E$3:$X$21,$BW98,11)+0,CO$78&gt;=INDEX('Static Data'!$E$3:$X$21,$BW98,12)+0,CO$79&gt;=INDEX('Static Data'!$E$3:$X$21,$BW98,13)+0,CO$80&gt;=INDEX('Static Data'!$E$3:$X$21,$BW98,14)+0,CO$81&gt;=INDEX('Static Data'!$E$3:$X$21,$BW98,15)+0,CO$82&gt;=INDEX('Static Data'!$E$3:$X$21,$BW98,16)+0,CO$83&gt;=INDEX('Static Data'!$E$3:$X$21,$BW98,17)+0,CO$84&gt;=INDEX('Static Data'!$E$3:$X$21,$BW98,18)+0,CO$85&gt;=INDEX('Static Data'!$E$3:$X$21,$BW98,19)+0,CO$86&gt;=INDEX('Static Data'!$E$3:$X$21,$BW98,20)+0)</f>
        <v>0</v>
      </c>
      <c r="CP98" t="b">
        <f ca="1">AND($BV98,CP$67&gt;=INDEX('Static Data'!$E$3:$X$21,$BW98,1)+0,CP$68&gt;=INDEX('Static Data'!$E$3:$X$21,$BW98,2)+0,CP$69&gt;=INDEX('Static Data'!$E$3:$X$21,$BW98,3)+0,CP$70&gt;=INDEX('Static Data'!$E$3:$X$21,$BW98,4)+0,CP$71&gt;=INDEX('Static Data'!$E$3:$X$21,$BW98,5)+0,CP$72&gt;=INDEX('Static Data'!$E$3:$X$21,$BW98,6)+0,CP$73&gt;=INDEX('Static Data'!$E$3:$X$21,$BW98,7)+0,CP$74&gt;=INDEX('Static Data'!$E$3:$X$21,$BW98,8)+0,CP$75&gt;=INDEX('Static Data'!$E$3:$X$21,$BW98,9)+0,CP$76&gt;=INDEX('Static Data'!$E$3:$X$21,$BW98,10)+0,CP$77&gt;=INDEX('Static Data'!$E$3:$X$21,$BW98,11)+0,CP$78&gt;=INDEX('Static Data'!$E$3:$X$21,$BW98,12)+0,CP$79&gt;=INDEX('Static Data'!$E$3:$X$21,$BW98,13)+0,CP$80&gt;=INDEX('Static Data'!$E$3:$X$21,$BW98,14)+0,CP$81&gt;=INDEX('Static Data'!$E$3:$X$21,$BW98,15)+0,CP$82&gt;=INDEX('Static Data'!$E$3:$X$21,$BW98,16)+0,CP$83&gt;=INDEX('Static Data'!$E$3:$X$21,$BW98,17)+0,CP$84&gt;=INDEX('Static Data'!$E$3:$X$21,$BW98,18)+0,CP$85&gt;=INDEX('Static Data'!$E$3:$X$21,$BW98,19)+0,CP$86&gt;=INDEX('Static Data'!$E$3:$X$21,$BW98,20)+0)</f>
        <v>0</v>
      </c>
      <c r="CQ98" t="b">
        <f ca="1">AND($BV98,CQ$67&gt;=INDEX('Static Data'!$E$3:$X$21,$BW98,1)+0,CQ$68&gt;=INDEX('Static Data'!$E$3:$X$21,$BW98,2)+0,CQ$69&gt;=INDEX('Static Data'!$E$3:$X$21,$BW98,3)+0,CQ$70&gt;=INDEX('Static Data'!$E$3:$X$21,$BW98,4)+0,CQ$71&gt;=INDEX('Static Data'!$E$3:$X$21,$BW98,5)+0,CQ$72&gt;=INDEX('Static Data'!$E$3:$X$21,$BW98,6)+0,CQ$73&gt;=INDEX('Static Data'!$E$3:$X$21,$BW98,7)+0,CQ$74&gt;=INDEX('Static Data'!$E$3:$X$21,$BW98,8)+0,CQ$75&gt;=INDEX('Static Data'!$E$3:$X$21,$BW98,9)+0,CQ$76&gt;=INDEX('Static Data'!$E$3:$X$21,$BW98,10)+0,CQ$77&gt;=INDEX('Static Data'!$E$3:$X$21,$BW98,11)+0,CQ$78&gt;=INDEX('Static Data'!$E$3:$X$21,$BW98,12)+0,CQ$79&gt;=INDEX('Static Data'!$E$3:$X$21,$BW98,13)+0,CQ$80&gt;=INDEX('Static Data'!$E$3:$X$21,$BW98,14)+0,CQ$81&gt;=INDEX('Static Data'!$E$3:$X$21,$BW98,15)+0,CQ$82&gt;=INDEX('Static Data'!$E$3:$X$21,$BW98,16)+0,CQ$83&gt;=INDEX('Static Data'!$E$3:$X$21,$BW98,17)+0,CQ$84&gt;=INDEX('Static Data'!$E$3:$X$21,$BW98,18)+0,CQ$85&gt;=INDEX('Static Data'!$E$3:$X$21,$BW98,19)+0,CQ$86&gt;=INDEX('Static Data'!$E$3:$X$21,$BW98,20)+0)</f>
        <v>0</v>
      </c>
      <c r="CR98" t="b">
        <f ca="1">AND($BV98,CR$67&gt;=INDEX('Static Data'!$E$3:$X$21,$BW98,1)+0,CR$68&gt;=INDEX('Static Data'!$E$3:$X$21,$BW98,2)+0,CR$69&gt;=INDEX('Static Data'!$E$3:$X$21,$BW98,3)+0,CR$70&gt;=INDEX('Static Data'!$E$3:$X$21,$BW98,4)+0,CR$71&gt;=INDEX('Static Data'!$E$3:$X$21,$BW98,5)+0,CR$72&gt;=INDEX('Static Data'!$E$3:$X$21,$BW98,6)+0,CR$73&gt;=INDEX('Static Data'!$E$3:$X$21,$BW98,7)+0,CR$74&gt;=INDEX('Static Data'!$E$3:$X$21,$BW98,8)+0,CR$75&gt;=INDEX('Static Data'!$E$3:$X$21,$BW98,9)+0,CR$76&gt;=INDEX('Static Data'!$E$3:$X$21,$BW98,10)+0,CR$77&gt;=INDEX('Static Data'!$E$3:$X$21,$BW98,11)+0,CR$78&gt;=INDEX('Static Data'!$E$3:$X$21,$BW98,12)+0,CR$79&gt;=INDEX('Static Data'!$E$3:$X$21,$BW98,13)+0,CR$80&gt;=INDEX('Static Data'!$E$3:$X$21,$BW98,14)+0,CR$81&gt;=INDEX('Static Data'!$E$3:$X$21,$BW98,15)+0,CR$82&gt;=INDEX('Static Data'!$E$3:$X$21,$BW98,16)+0,CR$83&gt;=INDEX('Static Data'!$E$3:$X$21,$BW98,17)+0,CR$84&gt;=INDEX('Static Data'!$E$3:$X$21,$BW98,18)+0,CR$85&gt;=INDEX('Static Data'!$E$3:$X$21,$BW98,19)+0,CR$86&gt;=INDEX('Static Data'!$E$3:$X$21,$BW98,20)+0)</f>
        <v>0</v>
      </c>
      <c r="CS98" t="b">
        <f ca="1">AND($BV98,CS$67&gt;=INDEX('Static Data'!$E$3:$X$21,$BW98,1)+0,CS$68&gt;=INDEX('Static Data'!$E$3:$X$21,$BW98,2)+0,CS$69&gt;=INDEX('Static Data'!$E$3:$X$21,$BW98,3)+0,CS$70&gt;=INDEX('Static Data'!$E$3:$X$21,$BW98,4)+0,CS$71&gt;=INDEX('Static Data'!$E$3:$X$21,$BW98,5)+0,CS$72&gt;=INDEX('Static Data'!$E$3:$X$21,$BW98,6)+0,CS$73&gt;=INDEX('Static Data'!$E$3:$X$21,$BW98,7)+0,CS$74&gt;=INDEX('Static Data'!$E$3:$X$21,$BW98,8)+0,CS$75&gt;=INDEX('Static Data'!$E$3:$X$21,$BW98,9)+0,CS$76&gt;=INDEX('Static Data'!$E$3:$X$21,$BW98,10)+0,CS$77&gt;=INDEX('Static Data'!$E$3:$X$21,$BW98,11)+0,CS$78&gt;=INDEX('Static Data'!$E$3:$X$21,$BW98,12)+0,CS$79&gt;=INDEX('Static Data'!$E$3:$X$21,$BW98,13)+0,CS$80&gt;=INDEX('Static Data'!$E$3:$X$21,$BW98,14)+0,CS$81&gt;=INDEX('Static Data'!$E$3:$X$21,$BW98,15)+0,CS$82&gt;=INDEX('Static Data'!$E$3:$X$21,$BW98,16)+0,CS$83&gt;=INDEX('Static Data'!$E$3:$X$21,$BW98,17)+0,CS$84&gt;=INDEX('Static Data'!$E$3:$X$21,$BW98,18)+0,CS$85&gt;=INDEX('Static Data'!$E$3:$X$21,$BW98,19)+0,CS$86&gt;=INDEX('Static Data'!$E$3:$X$21,$BW98,20)+0)</f>
        <v>0</v>
      </c>
      <c r="CT98" t="b">
        <f ca="1">AND($BV98,CT$67&gt;=INDEX('Static Data'!$E$3:$X$21,$BW98,1)+0,CT$68&gt;=INDEX('Static Data'!$E$3:$X$21,$BW98,2)+0,CT$69&gt;=INDEX('Static Data'!$E$3:$X$21,$BW98,3)+0,CT$70&gt;=INDEX('Static Data'!$E$3:$X$21,$BW98,4)+0,CT$71&gt;=INDEX('Static Data'!$E$3:$X$21,$BW98,5)+0,CT$72&gt;=INDEX('Static Data'!$E$3:$X$21,$BW98,6)+0,CT$73&gt;=INDEX('Static Data'!$E$3:$X$21,$BW98,7)+0,CT$74&gt;=INDEX('Static Data'!$E$3:$X$21,$BW98,8)+0,CT$75&gt;=INDEX('Static Data'!$E$3:$X$21,$BW98,9)+0,CT$76&gt;=INDEX('Static Data'!$E$3:$X$21,$BW98,10)+0,CT$77&gt;=INDEX('Static Data'!$E$3:$X$21,$BW98,11)+0,CT$78&gt;=INDEX('Static Data'!$E$3:$X$21,$BW98,12)+0,CT$79&gt;=INDEX('Static Data'!$E$3:$X$21,$BW98,13)+0,CT$80&gt;=INDEX('Static Data'!$E$3:$X$21,$BW98,14)+0,CT$81&gt;=INDEX('Static Data'!$E$3:$X$21,$BW98,15)+0,CT$82&gt;=INDEX('Static Data'!$E$3:$X$21,$BW98,16)+0,CT$83&gt;=INDEX('Static Data'!$E$3:$X$21,$BW98,17)+0,CT$84&gt;=INDEX('Static Data'!$E$3:$X$21,$BW98,18)+0,CT$85&gt;=INDEX('Static Data'!$E$3:$X$21,$BW98,19)+0,CT$86&gt;=INDEX('Static Data'!$E$3:$X$21,$BW98,20)+0)</f>
        <v>0</v>
      </c>
      <c r="CU98" t="b">
        <f ca="1">AND($BV98,CU$67&gt;=INDEX('Static Data'!$E$3:$X$21,$BW98,1)+0,CU$68&gt;=INDEX('Static Data'!$E$3:$X$21,$BW98,2)+0,CU$69&gt;=INDEX('Static Data'!$E$3:$X$21,$BW98,3)+0,CU$70&gt;=INDEX('Static Data'!$E$3:$X$21,$BW98,4)+0,CU$71&gt;=INDEX('Static Data'!$E$3:$X$21,$BW98,5)+0,CU$72&gt;=INDEX('Static Data'!$E$3:$X$21,$BW98,6)+0,CU$73&gt;=INDEX('Static Data'!$E$3:$X$21,$BW98,7)+0,CU$74&gt;=INDEX('Static Data'!$E$3:$X$21,$BW98,8)+0,CU$75&gt;=INDEX('Static Data'!$E$3:$X$21,$BW98,9)+0,CU$76&gt;=INDEX('Static Data'!$E$3:$X$21,$BW98,10)+0,CU$77&gt;=INDEX('Static Data'!$E$3:$X$21,$BW98,11)+0,CU$78&gt;=INDEX('Static Data'!$E$3:$X$21,$BW98,12)+0,CU$79&gt;=INDEX('Static Data'!$E$3:$X$21,$BW98,13)+0,CU$80&gt;=INDEX('Static Data'!$E$3:$X$21,$BW98,14)+0,CU$81&gt;=INDEX('Static Data'!$E$3:$X$21,$BW98,15)+0,CU$82&gt;=INDEX('Static Data'!$E$3:$X$21,$BW98,16)+0,CU$83&gt;=INDEX('Static Data'!$E$3:$X$21,$BW98,17)+0,CU$84&gt;=INDEX('Static Data'!$E$3:$X$21,$BW98,18)+0,CU$85&gt;=INDEX('Static Data'!$E$3:$X$21,$BW98,19)+0,CU$86&gt;=INDEX('Static Data'!$E$3:$X$21,$BW98,20)+0)</f>
        <v>0</v>
      </c>
      <c r="CV98" t="b">
        <f ca="1">AND($BV98,CV$67&gt;=INDEX('Static Data'!$E$3:$X$21,$BW98,1)+0,CV$68&gt;=INDEX('Static Data'!$E$3:$X$21,$BW98,2)+0,CV$69&gt;=INDEX('Static Data'!$E$3:$X$21,$BW98,3)+0,CV$70&gt;=INDEX('Static Data'!$E$3:$X$21,$BW98,4)+0,CV$71&gt;=INDEX('Static Data'!$E$3:$X$21,$BW98,5)+0,CV$72&gt;=INDEX('Static Data'!$E$3:$X$21,$BW98,6)+0,CV$73&gt;=INDEX('Static Data'!$E$3:$X$21,$BW98,7)+0,CV$74&gt;=INDEX('Static Data'!$E$3:$X$21,$BW98,8)+0,CV$75&gt;=INDEX('Static Data'!$E$3:$X$21,$BW98,9)+0,CV$76&gt;=INDEX('Static Data'!$E$3:$X$21,$BW98,10)+0,CV$77&gt;=INDEX('Static Data'!$E$3:$X$21,$BW98,11)+0,CV$78&gt;=INDEX('Static Data'!$E$3:$X$21,$BW98,12)+0,CV$79&gt;=INDEX('Static Data'!$E$3:$X$21,$BW98,13)+0,CV$80&gt;=INDEX('Static Data'!$E$3:$X$21,$BW98,14)+0,CV$81&gt;=INDEX('Static Data'!$E$3:$X$21,$BW98,15)+0,CV$82&gt;=INDEX('Static Data'!$E$3:$X$21,$BW98,16)+0,CV$83&gt;=INDEX('Static Data'!$E$3:$X$21,$BW98,17)+0,CV$84&gt;=INDEX('Static Data'!$E$3:$X$21,$BW98,18)+0,CV$85&gt;=INDEX('Static Data'!$E$3:$X$21,$BW98,19)+0,CV$86&gt;=INDEX('Static Data'!$E$3:$X$21,$BW98,20)+0)</f>
        <v>0</v>
      </c>
      <c r="CW98" t="b">
        <f ca="1">AND($BV98,CW$67&gt;=INDEX('Static Data'!$E$3:$X$21,$BW98,1)+0,CW$68&gt;=INDEX('Static Data'!$E$3:$X$21,$BW98,2)+0,CW$69&gt;=INDEX('Static Data'!$E$3:$X$21,$BW98,3)+0,CW$70&gt;=INDEX('Static Data'!$E$3:$X$21,$BW98,4)+0,CW$71&gt;=INDEX('Static Data'!$E$3:$X$21,$BW98,5)+0,CW$72&gt;=INDEX('Static Data'!$E$3:$X$21,$BW98,6)+0,CW$73&gt;=INDEX('Static Data'!$E$3:$X$21,$BW98,7)+0,CW$74&gt;=INDEX('Static Data'!$E$3:$X$21,$BW98,8)+0,CW$75&gt;=INDEX('Static Data'!$E$3:$X$21,$BW98,9)+0,CW$76&gt;=INDEX('Static Data'!$E$3:$X$21,$BW98,10)+0,CW$77&gt;=INDEX('Static Data'!$E$3:$X$21,$BW98,11)+0,CW$78&gt;=INDEX('Static Data'!$E$3:$X$21,$BW98,12)+0,CW$79&gt;=INDEX('Static Data'!$E$3:$X$21,$BW98,13)+0,CW$80&gt;=INDEX('Static Data'!$E$3:$X$21,$BW98,14)+0,CW$81&gt;=INDEX('Static Data'!$E$3:$X$21,$BW98,15)+0,CW$82&gt;=INDEX('Static Data'!$E$3:$X$21,$BW98,16)+0,CW$83&gt;=INDEX('Static Data'!$E$3:$X$21,$BW98,17)+0,CW$84&gt;=INDEX('Static Data'!$E$3:$X$21,$BW98,18)+0,CW$85&gt;=INDEX('Static Data'!$E$3:$X$21,$BW98,19)+0,CW$86&gt;=INDEX('Static Data'!$E$3:$X$21,$BW98,20)+0)</f>
        <v>0</v>
      </c>
      <c r="CX98" t="b">
        <f ca="1">AND($BV98,CX$67&gt;=INDEX('Static Data'!$E$3:$X$21,$BW98,1)+0,CX$68&gt;=INDEX('Static Data'!$E$3:$X$21,$BW98,2)+0,CX$69&gt;=INDEX('Static Data'!$E$3:$X$21,$BW98,3)+0,CX$70&gt;=INDEX('Static Data'!$E$3:$X$21,$BW98,4)+0,CX$71&gt;=INDEX('Static Data'!$E$3:$X$21,$BW98,5)+0,CX$72&gt;=INDEX('Static Data'!$E$3:$X$21,$BW98,6)+0,CX$73&gt;=INDEX('Static Data'!$E$3:$X$21,$BW98,7)+0,CX$74&gt;=INDEX('Static Data'!$E$3:$X$21,$BW98,8)+0,CX$75&gt;=INDEX('Static Data'!$E$3:$X$21,$BW98,9)+0,CX$76&gt;=INDEX('Static Data'!$E$3:$X$21,$BW98,10)+0,CX$77&gt;=INDEX('Static Data'!$E$3:$X$21,$BW98,11)+0,CX$78&gt;=INDEX('Static Data'!$E$3:$X$21,$BW98,12)+0,CX$79&gt;=INDEX('Static Data'!$E$3:$X$21,$BW98,13)+0,CX$80&gt;=INDEX('Static Data'!$E$3:$X$21,$BW98,14)+0,CX$81&gt;=INDEX('Static Data'!$E$3:$X$21,$BW98,15)+0,CX$82&gt;=INDEX('Static Data'!$E$3:$X$21,$BW98,16)+0,CX$83&gt;=INDEX('Static Data'!$E$3:$X$21,$BW98,17)+0,CX$84&gt;=INDEX('Static Data'!$E$3:$X$21,$BW98,18)+0,CX$85&gt;=INDEX('Static Data'!$E$3:$X$21,$BW98,19)+0,CX$86&gt;=INDEX('Static Data'!$E$3:$X$21,$BW98,20)+0)</f>
        <v>0</v>
      </c>
      <c r="CY98" t="b">
        <f ca="1">AND($BV98,CY$67&gt;=INDEX('Static Data'!$E$3:$X$21,$BW98,1)+0,CY$68&gt;=INDEX('Static Data'!$E$3:$X$21,$BW98,2)+0,CY$69&gt;=INDEX('Static Data'!$E$3:$X$21,$BW98,3)+0,CY$70&gt;=INDEX('Static Data'!$E$3:$X$21,$BW98,4)+0,CY$71&gt;=INDEX('Static Data'!$E$3:$X$21,$BW98,5)+0,CY$72&gt;=INDEX('Static Data'!$E$3:$X$21,$BW98,6)+0,CY$73&gt;=INDEX('Static Data'!$E$3:$X$21,$BW98,7)+0,CY$74&gt;=INDEX('Static Data'!$E$3:$X$21,$BW98,8)+0,CY$75&gt;=INDEX('Static Data'!$E$3:$X$21,$BW98,9)+0,CY$76&gt;=INDEX('Static Data'!$E$3:$X$21,$BW98,10)+0,CY$77&gt;=INDEX('Static Data'!$E$3:$X$21,$BW98,11)+0,CY$78&gt;=INDEX('Static Data'!$E$3:$X$21,$BW98,12)+0,CY$79&gt;=INDEX('Static Data'!$E$3:$X$21,$BW98,13)+0,CY$80&gt;=INDEX('Static Data'!$E$3:$X$21,$BW98,14)+0,CY$81&gt;=INDEX('Static Data'!$E$3:$X$21,$BW98,15)+0,CY$82&gt;=INDEX('Static Data'!$E$3:$X$21,$BW98,16)+0,CY$83&gt;=INDEX('Static Data'!$E$3:$X$21,$BW98,17)+0,CY$84&gt;=INDEX('Static Data'!$E$3:$X$21,$BW98,18)+0,CY$85&gt;=INDEX('Static Data'!$E$3:$X$21,$BW98,19)+0,CY$86&gt;=INDEX('Static Data'!$E$3:$X$21,$BW98,20)+0)</f>
        <v>0</v>
      </c>
      <c r="CZ98" t="b">
        <f ca="1">AND($BV98,CZ$67&gt;=INDEX('Static Data'!$E$3:$X$21,$BW98,1)+0,CZ$68&gt;=INDEX('Static Data'!$E$3:$X$21,$BW98,2)+0,CZ$69&gt;=INDEX('Static Data'!$E$3:$X$21,$BW98,3)+0,CZ$70&gt;=INDEX('Static Data'!$E$3:$X$21,$BW98,4)+0,CZ$71&gt;=INDEX('Static Data'!$E$3:$X$21,$BW98,5)+0,CZ$72&gt;=INDEX('Static Data'!$E$3:$X$21,$BW98,6)+0,CZ$73&gt;=INDEX('Static Data'!$E$3:$X$21,$BW98,7)+0,CZ$74&gt;=INDEX('Static Data'!$E$3:$X$21,$BW98,8)+0,CZ$75&gt;=INDEX('Static Data'!$E$3:$X$21,$BW98,9)+0,CZ$76&gt;=INDEX('Static Data'!$E$3:$X$21,$BW98,10)+0,CZ$77&gt;=INDEX('Static Data'!$E$3:$X$21,$BW98,11)+0,CZ$78&gt;=INDEX('Static Data'!$E$3:$X$21,$BW98,12)+0,CZ$79&gt;=INDEX('Static Data'!$E$3:$X$21,$BW98,13)+0,CZ$80&gt;=INDEX('Static Data'!$E$3:$X$21,$BW98,14)+0,CZ$81&gt;=INDEX('Static Data'!$E$3:$X$21,$BW98,15)+0,CZ$82&gt;=INDEX('Static Data'!$E$3:$X$21,$BW98,16)+0,CZ$83&gt;=INDEX('Static Data'!$E$3:$X$21,$BW98,17)+0,CZ$84&gt;=INDEX('Static Data'!$E$3:$X$21,$BW98,18)+0,CZ$85&gt;=INDEX('Static Data'!$E$3:$X$21,$BW98,19)+0,CZ$86&gt;=INDEX('Static Data'!$E$3:$X$21,$BW98,20)+0)</f>
        <v>0</v>
      </c>
      <c r="DA98" t="b">
        <f ca="1">AND($BV98,DA$67&gt;=INDEX('Static Data'!$E$3:$X$21,$BW98,1)+0,DA$68&gt;=INDEX('Static Data'!$E$3:$X$21,$BW98,2)+0,DA$69&gt;=INDEX('Static Data'!$E$3:$X$21,$BW98,3)+0,DA$70&gt;=INDEX('Static Data'!$E$3:$X$21,$BW98,4)+0,DA$71&gt;=INDEX('Static Data'!$E$3:$X$21,$BW98,5)+0,DA$72&gt;=INDEX('Static Data'!$E$3:$X$21,$BW98,6)+0,DA$73&gt;=INDEX('Static Data'!$E$3:$X$21,$BW98,7)+0,DA$74&gt;=INDEX('Static Data'!$E$3:$X$21,$BW98,8)+0,DA$75&gt;=INDEX('Static Data'!$E$3:$X$21,$BW98,9)+0,DA$76&gt;=INDEX('Static Data'!$E$3:$X$21,$BW98,10)+0,DA$77&gt;=INDEX('Static Data'!$E$3:$X$21,$BW98,11)+0,DA$78&gt;=INDEX('Static Data'!$E$3:$X$21,$BW98,12)+0,DA$79&gt;=INDEX('Static Data'!$E$3:$X$21,$BW98,13)+0,DA$80&gt;=INDEX('Static Data'!$E$3:$X$21,$BW98,14)+0,DA$81&gt;=INDEX('Static Data'!$E$3:$X$21,$BW98,15)+0,DA$82&gt;=INDEX('Static Data'!$E$3:$X$21,$BW98,16)+0,DA$83&gt;=INDEX('Static Data'!$E$3:$X$21,$BW98,17)+0,DA$84&gt;=INDEX('Static Data'!$E$3:$X$21,$BW98,18)+0,DA$85&gt;=INDEX('Static Data'!$E$3:$X$21,$BW98,19)+0,DA$86&gt;=INDEX('Static Data'!$E$3:$X$21,$BW98,20)+0)</f>
        <v>0</v>
      </c>
      <c r="DB98" t="b">
        <f ca="1">AND($BV98,DB$67&gt;=INDEX('Static Data'!$E$3:$X$21,$BW98,1)+0,DB$68&gt;=INDEX('Static Data'!$E$3:$X$21,$BW98,2)+0,DB$69&gt;=INDEX('Static Data'!$E$3:$X$21,$BW98,3)+0,DB$70&gt;=INDEX('Static Data'!$E$3:$X$21,$BW98,4)+0,DB$71&gt;=INDEX('Static Data'!$E$3:$X$21,$BW98,5)+0,DB$72&gt;=INDEX('Static Data'!$E$3:$X$21,$BW98,6)+0,DB$73&gt;=INDEX('Static Data'!$E$3:$X$21,$BW98,7)+0,DB$74&gt;=INDEX('Static Data'!$E$3:$X$21,$BW98,8)+0,DB$75&gt;=INDEX('Static Data'!$E$3:$X$21,$BW98,9)+0,DB$76&gt;=INDEX('Static Data'!$E$3:$X$21,$BW98,10)+0,DB$77&gt;=INDEX('Static Data'!$E$3:$X$21,$BW98,11)+0,DB$78&gt;=INDEX('Static Data'!$E$3:$X$21,$BW98,12)+0,DB$79&gt;=INDEX('Static Data'!$E$3:$X$21,$BW98,13)+0,DB$80&gt;=INDEX('Static Data'!$E$3:$X$21,$BW98,14)+0,DB$81&gt;=INDEX('Static Data'!$E$3:$X$21,$BW98,15)+0,DB$82&gt;=INDEX('Static Data'!$E$3:$X$21,$BW98,16)+0,DB$83&gt;=INDEX('Static Data'!$E$3:$X$21,$BW98,17)+0,DB$84&gt;=INDEX('Static Data'!$E$3:$X$21,$BW98,18)+0,DB$85&gt;=INDEX('Static Data'!$E$3:$X$21,$BW98,19)+0,DB$86&gt;=INDEX('Static Data'!$E$3:$X$21,$BW98,20)+0)</f>
        <v>0</v>
      </c>
      <c r="DC98" t="b">
        <f ca="1">AND($BV98,DC$67&gt;=INDEX('Static Data'!$E$3:$X$21,$BW98,1)+0,DC$68&gt;=INDEX('Static Data'!$E$3:$X$21,$BW98,2)+0,DC$69&gt;=INDEX('Static Data'!$E$3:$X$21,$BW98,3)+0,DC$70&gt;=INDEX('Static Data'!$E$3:$X$21,$BW98,4)+0,DC$71&gt;=INDEX('Static Data'!$E$3:$X$21,$BW98,5)+0,DC$72&gt;=INDEX('Static Data'!$E$3:$X$21,$BW98,6)+0,DC$73&gt;=INDEX('Static Data'!$E$3:$X$21,$BW98,7)+0,DC$74&gt;=INDEX('Static Data'!$E$3:$X$21,$BW98,8)+0,DC$75&gt;=INDEX('Static Data'!$E$3:$X$21,$BW98,9)+0,DC$76&gt;=INDEX('Static Data'!$E$3:$X$21,$BW98,10)+0,DC$77&gt;=INDEX('Static Data'!$E$3:$X$21,$BW98,11)+0,DC$78&gt;=INDEX('Static Data'!$E$3:$X$21,$BW98,12)+0,DC$79&gt;=INDEX('Static Data'!$E$3:$X$21,$BW98,13)+0,DC$80&gt;=INDEX('Static Data'!$E$3:$X$21,$BW98,14)+0,DC$81&gt;=INDEX('Static Data'!$E$3:$X$21,$BW98,15)+0,DC$82&gt;=INDEX('Static Data'!$E$3:$X$21,$BW98,16)+0,DC$83&gt;=INDEX('Static Data'!$E$3:$X$21,$BW98,17)+0,DC$84&gt;=INDEX('Static Data'!$E$3:$X$21,$BW98,18)+0,DC$85&gt;=INDEX('Static Data'!$E$3:$X$21,$BW98,19)+0,DC$86&gt;=INDEX('Static Data'!$E$3:$X$21,$BW98,20)+0)</f>
        <v>0</v>
      </c>
      <c r="DD98" t="b">
        <f ca="1">AND($BV98,DD$67&gt;=INDEX('Static Data'!$E$3:$X$21,$BW98,1)+0,DD$68&gt;=INDEX('Static Data'!$E$3:$X$21,$BW98,2)+0,DD$69&gt;=INDEX('Static Data'!$E$3:$X$21,$BW98,3)+0,DD$70&gt;=INDEX('Static Data'!$E$3:$X$21,$BW98,4)+0,DD$71&gt;=INDEX('Static Data'!$E$3:$X$21,$BW98,5)+0,DD$72&gt;=INDEX('Static Data'!$E$3:$X$21,$BW98,6)+0,DD$73&gt;=INDEX('Static Data'!$E$3:$X$21,$BW98,7)+0,DD$74&gt;=INDEX('Static Data'!$E$3:$X$21,$BW98,8)+0,DD$75&gt;=INDEX('Static Data'!$E$3:$X$21,$BW98,9)+0,DD$76&gt;=INDEX('Static Data'!$E$3:$X$21,$BW98,10)+0,DD$77&gt;=INDEX('Static Data'!$E$3:$X$21,$BW98,11)+0,DD$78&gt;=INDEX('Static Data'!$E$3:$X$21,$BW98,12)+0,DD$79&gt;=INDEX('Static Data'!$E$3:$X$21,$BW98,13)+0,DD$80&gt;=INDEX('Static Data'!$E$3:$X$21,$BW98,14)+0,DD$81&gt;=INDEX('Static Data'!$E$3:$X$21,$BW98,15)+0,DD$82&gt;=INDEX('Static Data'!$E$3:$X$21,$BW98,16)+0,DD$83&gt;=INDEX('Static Data'!$E$3:$X$21,$BW98,17)+0,DD$84&gt;=INDEX('Static Data'!$E$3:$X$21,$BW98,18)+0,DD$85&gt;=INDEX('Static Data'!$E$3:$X$21,$BW98,19)+0,DD$86&gt;=INDEX('Static Data'!$E$3:$X$21,$BW98,20)+0)</f>
        <v>0</v>
      </c>
      <c r="DE98" t="b">
        <f ca="1">AND($BV98,DE$67&gt;=INDEX('Static Data'!$E$3:$X$21,$BW98,1)+0,DE$68&gt;=INDEX('Static Data'!$E$3:$X$21,$BW98,2)+0,DE$69&gt;=INDEX('Static Data'!$E$3:$X$21,$BW98,3)+0,DE$70&gt;=INDEX('Static Data'!$E$3:$X$21,$BW98,4)+0,DE$71&gt;=INDEX('Static Data'!$E$3:$X$21,$BW98,5)+0,DE$72&gt;=INDEX('Static Data'!$E$3:$X$21,$BW98,6)+0,DE$73&gt;=INDEX('Static Data'!$E$3:$X$21,$BW98,7)+0,DE$74&gt;=INDEX('Static Data'!$E$3:$X$21,$BW98,8)+0,DE$75&gt;=INDEX('Static Data'!$E$3:$X$21,$BW98,9)+0,DE$76&gt;=INDEX('Static Data'!$E$3:$X$21,$BW98,10)+0,DE$77&gt;=INDEX('Static Data'!$E$3:$X$21,$BW98,11)+0,DE$78&gt;=INDEX('Static Data'!$E$3:$X$21,$BW98,12)+0,DE$79&gt;=INDEX('Static Data'!$E$3:$X$21,$BW98,13)+0,DE$80&gt;=INDEX('Static Data'!$E$3:$X$21,$BW98,14)+0,DE$81&gt;=INDEX('Static Data'!$E$3:$X$21,$BW98,15)+0,DE$82&gt;=INDEX('Static Data'!$E$3:$X$21,$BW98,16)+0,DE$83&gt;=INDEX('Static Data'!$E$3:$X$21,$BW98,17)+0,DE$84&gt;=INDEX('Static Data'!$E$3:$X$21,$BW98,18)+0,DE$85&gt;=INDEX('Static Data'!$E$3:$X$21,$BW98,19)+0,DE$86&gt;=INDEX('Static Data'!$E$3:$X$21,$BW98,20)+0)</f>
        <v>0</v>
      </c>
      <c r="DF98" t="b">
        <f ca="1">AND($BV98,DF$67&gt;=INDEX('Static Data'!$E$3:$X$21,$BW98,1)+0,DF$68&gt;=INDEX('Static Data'!$E$3:$X$21,$BW98,2)+0,DF$69&gt;=INDEX('Static Data'!$E$3:$X$21,$BW98,3)+0,DF$70&gt;=INDEX('Static Data'!$E$3:$X$21,$BW98,4)+0,DF$71&gt;=INDEX('Static Data'!$E$3:$X$21,$BW98,5)+0,DF$72&gt;=INDEX('Static Data'!$E$3:$X$21,$BW98,6)+0,DF$73&gt;=INDEX('Static Data'!$E$3:$X$21,$BW98,7)+0,DF$74&gt;=INDEX('Static Data'!$E$3:$X$21,$BW98,8)+0,DF$75&gt;=INDEX('Static Data'!$E$3:$X$21,$BW98,9)+0,DF$76&gt;=INDEX('Static Data'!$E$3:$X$21,$BW98,10)+0,DF$77&gt;=INDEX('Static Data'!$E$3:$X$21,$BW98,11)+0,DF$78&gt;=INDEX('Static Data'!$E$3:$X$21,$BW98,12)+0,DF$79&gt;=INDEX('Static Data'!$E$3:$X$21,$BW98,13)+0,DF$80&gt;=INDEX('Static Data'!$E$3:$X$21,$BW98,14)+0,DF$81&gt;=INDEX('Static Data'!$E$3:$X$21,$BW98,15)+0,DF$82&gt;=INDEX('Static Data'!$E$3:$X$21,$BW98,16)+0,DF$83&gt;=INDEX('Static Data'!$E$3:$X$21,$BW98,17)+0,DF$84&gt;=INDEX('Static Data'!$E$3:$X$21,$BW98,18)+0,DF$85&gt;=INDEX('Static Data'!$E$3:$X$21,$BW98,19)+0,DF$86&gt;=INDEX('Static Data'!$E$3:$X$21,$BW98,20)+0)</f>
        <v>0</v>
      </c>
      <c r="DG98" t="b">
        <f ca="1">AND($BV98,DG$67&gt;=INDEX('Static Data'!$E$3:$X$21,$BW98,1)+0,DG$68&gt;=INDEX('Static Data'!$E$3:$X$21,$BW98,2)+0,DG$69&gt;=INDEX('Static Data'!$E$3:$X$21,$BW98,3)+0,DG$70&gt;=INDEX('Static Data'!$E$3:$X$21,$BW98,4)+0,DG$71&gt;=INDEX('Static Data'!$E$3:$X$21,$BW98,5)+0,DG$72&gt;=INDEX('Static Data'!$E$3:$X$21,$BW98,6)+0,DG$73&gt;=INDEX('Static Data'!$E$3:$X$21,$BW98,7)+0,DG$74&gt;=INDEX('Static Data'!$E$3:$X$21,$BW98,8)+0,DG$75&gt;=INDEX('Static Data'!$E$3:$X$21,$BW98,9)+0,DG$76&gt;=INDEX('Static Data'!$E$3:$X$21,$BW98,10)+0,DG$77&gt;=INDEX('Static Data'!$E$3:$X$21,$BW98,11)+0,DG$78&gt;=INDEX('Static Data'!$E$3:$X$21,$BW98,12)+0,DG$79&gt;=INDEX('Static Data'!$E$3:$X$21,$BW98,13)+0,DG$80&gt;=INDEX('Static Data'!$E$3:$X$21,$BW98,14)+0,DG$81&gt;=INDEX('Static Data'!$E$3:$X$21,$BW98,15)+0,DG$82&gt;=INDEX('Static Data'!$E$3:$X$21,$BW98,16)+0,DG$83&gt;=INDEX('Static Data'!$E$3:$X$21,$BW98,17)+0,DG$84&gt;=INDEX('Static Data'!$E$3:$X$21,$BW98,18)+0,DG$85&gt;=INDEX('Static Data'!$E$3:$X$21,$BW98,19)+0,DG$86&gt;=INDEX('Static Data'!$E$3:$X$21,$BW98,20)+0)</f>
        <v>0</v>
      </c>
      <c r="DH98" t="b">
        <f ca="1">AND($BV98,DH$67&gt;=INDEX('Static Data'!$E$3:$X$21,$BW98,1)+0,DH$68&gt;=INDEX('Static Data'!$E$3:$X$21,$BW98,2)+0,DH$69&gt;=INDEX('Static Data'!$E$3:$X$21,$BW98,3)+0,DH$70&gt;=INDEX('Static Data'!$E$3:$X$21,$BW98,4)+0,DH$71&gt;=INDEX('Static Data'!$E$3:$X$21,$BW98,5)+0,DH$72&gt;=INDEX('Static Data'!$E$3:$X$21,$BW98,6)+0,DH$73&gt;=INDEX('Static Data'!$E$3:$X$21,$BW98,7)+0,DH$74&gt;=INDEX('Static Data'!$E$3:$X$21,$BW98,8)+0,DH$75&gt;=INDEX('Static Data'!$E$3:$X$21,$BW98,9)+0,DH$76&gt;=INDEX('Static Data'!$E$3:$X$21,$BW98,10)+0,DH$77&gt;=INDEX('Static Data'!$E$3:$X$21,$BW98,11)+0,DH$78&gt;=INDEX('Static Data'!$E$3:$X$21,$BW98,12)+0,DH$79&gt;=INDEX('Static Data'!$E$3:$X$21,$BW98,13)+0,DH$80&gt;=INDEX('Static Data'!$E$3:$X$21,$BW98,14)+0,DH$81&gt;=INDEX('Static Data'!$E$3:$X$21,$BW98,15)+0,DH$82&gt;=INDEX('Static Data'!$E$3:$X$21,$BW98,16)+0,DH$83&gt;=INDEX('Static Data'!$E$3:$X$21,$BW98,17)+0,DH$84&gt;=INDEX('Static Data'!$E$3:$X$21,$BW98,18)+0,DH$85&gt;=INDEX('Static Data'!$E$3:$X$21,$BW98,19)+0,DH$86&gt;=INDEX('Static Data'!$E$3:$X$21,$BW98,20)+0)</f>
        <v>0</v>
      </c>
      <c r="DI98" t="b">
        <f ca="1">AND($BV98,DI$67&gt;=INDEX('Static Data'!$E$3:$X$21,$BW98,1)+0,DI$68&gt;=INDEX('Static Data'!$E$3:$X$21,$BW98,2)+0,DI$69&gt;=INDEX('Static Data'!$E$3:$X$21,$BW98,3)+0,DI$70&gt;=INDEX('Static Data'!$E$3:$X$21,$BW98,4)+0,DI$71&gt;=INDEX('Static Data'!$E$3:$X$21,$BW98,5)+0,DI$72&gt;=INDEX('Static Data'!$E$3:$X$21,$BW98,6)+0,DI$73&gt;=INDEX('Static Data'!$E$3:$X$21,$BW98,7)+0,DI$74&gt;=INDEX('Static Data'!$E$3:$X$21,$BW98,8)+0,DI$75&gt;=INDEX('Static Data'!$E$3:$X$21,$BW98,9)+0,DI$76&gt;=INDEX('Static Data'!$E$3:$X$21,$BW98,10)+0,DI$77&gt;=INDEX('Static Data'!$E$3:$X$21,$BW98,11)+0,DI$78&gt;=INDEX('Static Data'!$E$3:$X$21,$BW98,12)+0,DI$79&gt;=INDEX('Static Data'!$E$3:$X$21,$BW98,13)+0,DI$80&gt;=INDEX('Static Data'!$E$3:$X$21,$BW98,14)+0,DI$81&gt;=INDEX('Static Data'!$E$3:$X$21,$BW98,15)+0,DI$82&gt;=INDEX('Static Data'!$E$3:$X$21,$BW98,16)+0,DI$83&gt;=INDEX('Static Data'!$E$3:$X$21,$BW98,17)+0,DI$84&gt;=INDEX('Static Data'!$E$3:$X$21,$BW98,18)+0,DI$85&gt;=INDEX('Static Data'!$E$3:$X$21,$BW98,19)+0,DI$86&gt;=INDEX('Static Data'!$E$3:$X$21,$BW98,20)+0)</f>
        <v>0</v>
      </c>
      <c r="DJ98" t="b">
        <f ca="1">AND($BV98,DJ$67&gt;=INDEX('Static Data'!$E$3:$X$21,$BW98,1)+0,DJ$68&gt;=INDEX('Static Data'!$E$3:$X$21,$BW98,2)+0,DJ$69&gt;=INDEX('Static Data'!$E$3:$X$21,$BW98,3)+0,DJ$70&gt;=INDEX('Static Data'!$E$3:$X$21,$BW98,4)+0,DJ$71&gt;=INDEX('Static Data'!$E$3:$X$21,$BW98,5)+0,DJ$72&gt;=INDEX('Static Data'!$E$3:$X$21,$BW98,6)+0,DJ$73&gt;=INDEX('Static Data'!$E$3:$X$21,$BW98,7)+0,DJ$74&gt;=INDEX('Static Data'!$E$3:$X$21,$BW98,8)+0,DJ$75&gt;=INDEX('Static Data'!$E$3:$X$21,$BW98,9)+0,DJ$76&gt;=INDEX('Static Data'!$E$3:$X$21,$BW98,10)+0,DJ$77&gt;=INDEX('Static Data'!$E$3:$X$21,$BW98,11)+0,DJ$78&gt;=INDEX('Static Data'!$E$3:$X$21,$BW98,12)+0,DJ$79&gt;=INDEX('Static Data'!$E$3:$X$21,$BW98,13)+0,DJ$80&gt;=INDEX('Static Data'!$E$3:$X$21,$BW98,14)+0,DJ$81&gt;=INDEX('Static Data'!$E$3:$X$21,$BW98,15)+0,DJ$82&gt;=INDEX('Static Data'!$E$3:$X$21,$BW98,16)+0,DJ$83&gt;=INDEX('Static Data'!$E$3:$X$21,$BW98,17)+0,DJ$84&gt;=INDEX('Static Data'!$E$3:$X$21,$BW98,18)+0,DJ$85&gt;=INDEX('Static Data'!$E$3:$X$21,$BW98,19)+0,DJ$86&gt;=INDEX('Static Data'!$E$3:$X$21,$BW98,20)+0)</f>
        <v>0</v>
      </c>
      <c r="DK98" t="b">
        <f ca="1">AND($BV98,DK$67&gt;=INDEX('Static Data'!$E$3:$X$21,$BW98,1)+0,DK$68&gt;=INDEX('Static Data'!$E$3:$X$21,$BW98,2)+0,DK$69&gt;=INDEX('Static Data'!$E$3:$X$21,$BW98,3)+0,DK$70&gt;=INDEX('Static Data'!$E$3:$X$21,$BW98,4)+0,DK$71&gt;=INDEX('Static Data'!$E$3:$X$21,$BW98,5)+0,DK$72&gt;=INDEX('Static Data'!$E$3:$X$21,$BW98,6)+0,DK$73&gt;=INDEX('Static Data'!$E$3:$X$21,$BW98,7)+0,DK$74&gt;=INDEX('Static Data'!$E$3:$X$21,$BW98,8)+0,DK$75&gt;=INDEX('Static Data'!$E$3:$X$21,$BW98,9)+0,DK$76&gt;=INDEX('Static Data'!$E$3:$X$21,$BW98,10)+0,DK$77&gt;=INDEX('Static Data'!$E$3:$X$21,$BW98,11)+0,DK$78&gt;=INDEX('Static Data'!$E$3:$X$21,$BW98,12)+0,DK$79&gt;=INDEX('Static Data'!$E$3:$X$21,$BW98,13)+0,DK$80&gt;=INDEX('Static Data'!$E$3:$X$21,$BW98,14)+0,DK$81&gt;=INDEX('Static Data'!$E$3:$X$21,$BW98,15)+0,DK$82&gt;=INDEX('Static Data'!$E$3:$X$21,$BW98,16)+0,DK$83&gt;=INDEX('Static Data'!$E$3:$X$21,$BW98,17)+0,DK$84&gt;=INDEX('Static Data'!$E$3:$X$21,$BW98,18)+0,DK$85&gt;=INDEX('Static Data'!$E$3:$X$21,$BW98,19)+0,DK$86&gt;=INDEX('Static Data'!$E$3:$X$21,$BW98,20)+0)</f>
        <v>0</v>
      </c>
      <c r="DL98" t="b">
        <f ca="1">AND($BV98,DL$67&gt;=INDEX('Static Data'!$E$3:$X$21,$BW98,1)+0,DL$68&gt;=INDEX('Static Data'!$E$3:$X$21,$BW98,2)+0,DL$69&gt;=INDEX('Static Data'!$E$3:$X$21,$BW98,3)+0,DL$70&gt;=INDEX('Static Data'!$E$3:$X$21,$BW98,4)+0,DL$71&gt;=INDEX('Static Data'!$E$3:$X$21,$BW98,5)+0,DL$72&gt;=INDEX('Static Data'!$E$3:$X$21,$BW98,6)+0,DL$73&gt;=INDEX('Static Data'!$E$3:$X$21,$BW98,7)+0,DL$74&gt;=INDEX('Static Data'!$E$3:$X$21,$BW98,8)+0,DL$75&gt;=INDEX('Static Data'!$E$3:$X$21,$BW98,9)+0,DL$76&gt;=INDEX('Static Data'!$E$3:$X$21,$BW98,10)+0,DL$77&gt;=INDEX('Static Data'!$E$3:$X$21,$BW98,11)+0,DL$78&gt;=INDEX('Static Data'!$E$3:$X$21,$BW98,12)+0,DL$79&gt;=INDEX('Static Data'!$E$3:$X$21,$BW98,13)+0,DL$80&gt;=INDEX('Static Data'!$E$3:$X$21,$BW98,14)+0,DL$81&gt;=INDEX('Static Data'!$E$3:$X$21,$BW98,15)+0,DL$82&gt;=INDEX('Static Data'!$E$3:$X$21,$BW98,16)+0,DL$83&gt;=INDEX('Static Data'!$E$3:$X$21,$BW98,17)+0,DL$84&gt;=INDEX('Static Data'!$E$3:$X$21,$BW98,18)+0,DL$85&gt;=INDEX('Static Data'!$E$3:$X$21,$BW98,19)+0,DL$86&gt;=INDEX('Static Data'!$E$3:$X$21,$BW98,20)+0)</f>
        <v>0</v>
      </c>
      <c r="DM98" t="b">
        <f ca="1">AND($BV98,DM$67&gt;=INDEX('Static Data'!$E$3:$X$21,$BW98,1)+0,DM$68&gt;=INDEX('Static Data'!$E$3:$X$21,$BW98,2)+0,DM$69&gt;=INDEX('Static Data'!$E$3:$X$21,$BW98,3)+0,DM$70&gt;=INDEX('Static Data'!$E$3:$X$21,$BW98,4)+0,DM$71&gt;=INDEX('Static Data'!$E$3:$X$21,$BW98,5)+0,DM$72&gt;=INDEX('Static Data'!$E$3:$X$21,$BW98,6)+0,DM$73&gt;=INDEX('Static Data'!$E$3:$X$21,$BW98,7)+0,DM$74&gt;=INDEX('Static Data'!$E$3:$X$21,$BW98,8)+0,DM$75&gt;=INDEX('Static Data'!$E$3:$X$21,$BW98,9)+0,DM$76&gt;=INDEX('Static Data'!$E$3:$X$21,$BW98,10)+0,DM$77&gt;=INDEX('Static Data'!$E$3:$X$21,$BW98,11)+0,DM$78&gt;=INDEX('Static Data'!$E$3:$X$21,$BW98,12)+0,DM$79&gt;=INDEX('Static Data'!$E$3:$X$21,$BW98,13)+0,DM$80&gt;=INDEX('Static Data'!$E$3:$X$21,$BW98,14)+0,DM$81&gt;=INDEX('Static Data'!$E$3:$X$21,$BW98,15)+0,DM$82&gt;=INDEX('Static Data'!$E$3:$X$21,$BW98,16)+0,DM$83&gt;=INDEX('Static Data'!$E$3:$X$21,$BW98,17)+0,DM$84&gt;=INDEX('Static Data'!$E$3:$X$21,$BW98,18)+0,DM$85&gt;=INDEX('Static Data'!$E$3:$X$21,$BW98,19)+0,DM$86&gt;=INDEX('Static Data'!$E$3:$X$21,$BW98,20)+0)</f>
        <v>0</v>
      </c>
      <c r="DN98" t="b">
        <f ca="1">AND($BV98,DN$67&gt;=INDEX('Static Data'!$E$3:$X$21,$BW98,1)+0,DN$68&gt;=INDEX('Static Data'!$E$3:$X$21,$BW98,2)+0,DN$69&gt;=INDEX('Static Data'!$E$3:$X$21,$BW98,3)+0,DN$70&gt;=INDEX('Static Data'!$E$3:$X$21,$BW98,4)+0,DN$71&gt;=INDEX('Static Data'!$E$3:$X$21,$BW98,5)+0,DN$72&gt;=INDEX('Static Data'!$E$3:$X$21,$BW98,6)+0,DN$73&gt;=INDEX('Static Data'!$E$3:$X$21,$BW98,7)+0,DN$74&gt;=INDEX('Static Data'!$E$3:$X$21,$BW98,8)+0,DN$75&gt;=INDEX('Static Data'!$E$3:$X$21,$BW98,9)+0,DN$76&gt;=INDEX('Static Data'!$E$3:$X$21,$BW98,10)+0,DN$77&gt;=INDEX('Static Data'!$E$3:$X$21,$BW98,11)+0,DN$78&gt;=INDEX('Static Data'!$E$3:$X$21,$BW98,12)+0,DN$79&gt;=INDEX('Static Data'!$E$3:$X$21,$BW98,13)+0,DN$80&gt;=INDEX('Static Data'!$E$3:$X$21,$BW98,14)+0,DN$81&gt;=INDEX('Static Data'!$E$3:$X$21,$BW98,15)+0,DN$82&gt;=INDEX('Static Data'!$E$3:$X$21,$BW98,16)+0,DN$83&gt;=INDEX('Static Data'!$E$3:$X$21,$BW98,17)+0,DN$84&gt;=INDEX('Static Data'!$E$3:$X$21,$BW98,18)+0,DN$85&gt;=INDEX('Static Data'!$E$3:$X$21,$BW98,19)+0,DN$86&gt;=INDEX('Static Data'!$E$3:$X$21,$BW98,20)+0)</f>
        <v>0</v>
      </c>
      <c r="DO98" t="b">
        <f ca="1">AND($BV98,DO$67&gt;=INDEX('Static Data'!$E$3:$X$21,$BW98,1)+0,DO$68&gt;=INDEX('Static Data'!$E$3:$X$21,$BW98,2)+0,DO$69&gt;=INDEX('Static Data'!$E$3:$X$21,$BW98,3)+0,DO$70&gt;=INDEX('Static Data'!$E$3:$X$21,$BW98,4)+0,DO$71&gt;=INDEX('Static Data'!$E$3:$X$21,$BW98,5)+0,DO$72&gt;=INDEX('Static Data'!$E$3:$X$21,$BW98,6)+0,DO$73&gt;=INDEX('Static Data'!$E$3:$X$21,$BW98,7)+0,DO$74&gt;=INDEX('Static Data'!$E$3:$X$21,$BW98,8)+0,DO$75&gt;=INDEX('Static Data'!$E$3:$X$21,$BW98,9)+0,DO$76&gt;=INDEX('Static Data'!$E$3:$X$21,$BW98,10)+0,DO$77&gt;=INDEX('Static Data'!$E$3:$X$21,$BW98,11)+0,DO$78&gt;=INDEX('Static Data'!$E$3:$X$21,$BW98,12)+0,DO$79&gt;=INDEX('Static Data'!$E$3:$X$21,$BW98,13)+0,DO$80&gt;=INDEX('Static Data'!$E$3:$X$21,$BW98,14)+0,DO$81&gt;=INDEX('Static Data'!$E$3:$X$21,$BW98,15)+0,DO$82&gt;=INDEX('Static Data'!$E$3:$X$21,$BW98,16)+0,DO$83&gt;=INDEX('Static Data'!$E$3:$X$21,$BW98,17)+0,DO$84&gt;=INDEX('Static Data'!$E$3:$X$21,$BW98,18)+0,DO$85&gt;=INDEX('Static Data'!$E$3:$X$21,$BW98,19)+0,DO$86&gt;=INDEX('Static Data'!$E$3:$X$21,$BW98,20)+0)</f>
        <v>0</v>
      </c>
      <c r="DP98" t="b">
        <f ca="1">AND($BV98,DP$67&gt;=INDEX('Static Data'!$E$3:$X$21,$BW98,1)+0,DP$68&gt;=INDEX('Static Data'!$E$3:$X$21,$BW98,2)+0,DP$69&gt;=INDEX('Static Data'!$E$3:$X$21,$BW98,3)+0,DP$70&gt;=INDEX('Static Data'!$E$3:$X$21,$BW98,4)+0,DP$71&gt;=INDEX('Static Data'!$E$3:$X$21,$BW98,5)+0,DP$72&gt;=INDEX('Static Data'!$E$3:$X$21,$BW98,6)+0,DP$73&gt;=INDEX('Static Data'!$E$3:$X$21,$BW98,7)+0,DP$74&gt;=INDEX('Static Data'!$E$3:$X$21,$BW98,8)+0,DP$75&gt;=INDEX('Static Data'!$E$3:$X$21,$BW98,9)+0,DP$76&gt;=INDEX('Static Data'!$E$3:$X$21,$BW98,10)+0,DP$77&gt;=INDEX('Static Data'!$E$3:$X$21,$BW98,11)+0,DP$78&gt;=INDEX('Static Data'!$E$3:$X$21,$BW98,12)+0,DP$79&gt;=INDEX('Static Data'!$E$3:$X$21,$BW98,13)+0,DP$80&gt;=INDEX('Static Data'!$E$3:$X$21,$BW98,14)+0,DP$81&gt;=INDEX('Static Data'!$E$3:$X$21,$BW98,15)+0,DP$82&gt;=INDEX('Static Data'!$E$3:$X$21,$BW98,16)+0,DP$83&gt;=INDEX('Static Data'!$E$3:$X$21,$BW98,17)+0,DP$84&gt;=INDEX('Static Data'!$E$3:$X$21,$BW98,18)+0,DP$85&gt;=INDEX('Static Data'!$E$3:$X$21,$BW98,19)+0,DP$86&gt;=INDEX('Static Data'!$E$3:$X$21,$BW98,20)+0)</f>
        <v>0</v>
      </c>
      <c r="DQ98" t="b">
        <f ca="1">AND($BV98,DQ$67&gt;=INDEX('Static Data'!$E$3:$X$21,$BW98,1)+0,DQ$68&gt;=INDEX('Static Data'!$E$3:$X$21,$BW98,2)+0,DQ$69&gt;=INDEX('Static Data'!$E$3:$X$21,$BW98,3)+0,DQ$70&gt;=INDEX('Static Data'!$E$3:$X$21,$BW98,4)+0,DQ$71&gt;=INDEX('Static Data'!$E$3:$X$21,$BW98,5)+0,DQ$72&gt;=INDEX('Static Data'!$E$3:$X$21,$BW98,6)+0,DQ$73&gt;=INDEX('Static Data'!$E$3:$X$21,$BW98,7)+0,DQ$74&gt;=INDEX('Static Data'!$E$3:$X$21,$BW98,8)+0,DQ$75&gt;=INDEX('Static Data'!$E$3:$X$21,$BW98,9)+0,DQ$76&gt;=INDEX('Static Data'!$E$3:$X$21,$BW98,10)+0,DQ$77&gt;=INDEX('Static Data'!$E$3:$X$21,$BW98,11)+0,DQ$78&gt;=INDEX('Static Data'!$E$3:$X$21,$BW98,12)+0,DQ$79&gt;=INDEX('Static Data'!$E$3:$X$21,$BW98,13)+0,DQ$80&gt;=INDEX('Static Data'!$E$3:$X$21,$BW98,14)+0,DQ$81&gt;=INDEX('Static Data'!$E$3:$X$21,$BW98,15)+0,DQ$82&gt;=INDEX('Static Data'!$E$3:$X$21,$BW98,16)+0,DQ$83&gt;=INDEX('Static Data'!$E$3:$X$21,$BW98,17)+0,DQ$84&gt;=INDEX('Static Data'!$E$3:$X$21,$BW98,18)+0,DQ$85&gt;=INDEX('Static Data'!$E$3:$X$21,$BW98,19)+0,DQ$86&gt;=INDEX('Static Data'!$E$3:$X$21,$BW98,20)+0)</f>
        <v>0</v>
      </c>
      <c r="DR98" t="b">
        <f ca="1">AND($BV98,DR$67&gt;=INDEX('Static Data'!$E$3:$X$21,$BW98,1)+0,DR$68&gt;=INDEX('Static Data'!$E$3:$X$21,$BW98,2)+0,DR$69&gt;=INDEX('Static Data'!$E$3:$X$21,$BW98,3)+0,DR$70&gt;=INDEX('Static Data'!$E$3:$X$21,$BW98,4)+0,DR$71&gt;=INDEX('Static Data'!$E$3:$X$21,$BW98,5)+0,DR$72&gt;=INDEX('Static Data'!$E$3:$X$21,$BW98,6)+0,DR$73&gt;=INDEX('Static Data'!$E$3:$X$21,$BW98,7)+0,DR$74&gt;=INDEX('Static Data'!$E$3:$X$21,$BW98,8)+0,DR$75&gt;=INDEX('Static Data'!$E$3:$X$21,$BW98,9)+0,DR$76&gt;=INDEX('Static Data'!$E$3:$X$21,$BW98,10)+0,DR$77&gt;=INDEX('Static Data'!$E$3:$X$21,$BW98,11)+0,DR$78&gt;=INDEX('Static Data'!$E$3:$X$21,$BW98,12)+0,DR$79&gt;=INDEX('Static Data'!$E$3:$X$21,$BW98,13)+0,DR$80&gt;=INDEX('Static Data'!$E$3:$X$21,$BW98,14)+0,DR$81&gt;=INDEX('Static Data'!$E$3:$X$21,$BW98,15)+0,DR$82&gt;=INDEX('Static Data'!$E$3:$X$21,$BW98,16)+0,DR$83&gt;=INDEX('Static Data'!$E$3:$X$21,$BW98,17)+0,DR$84&gt;=INDEX('Static Data'!$E$3:$X$21,$BW98,18)+0,DR$85&gt;=INDEX('Static Data'!$E$3:$X$21,$BW98,19)+0,DR$86&gt;=INDEX('Static Data'!$E$3:$X$21,$BW98,20)+0)</f>
        <v>0</v>
      </c>
      <c r="DS98" t="b">
        <f ca="1">AND($BV98,DS$67&gt;=INDEX('Static Data'!$E$3:$X$21,$BW98,1)+0,DS$68&gt;=INDEX('Static Data'!$E$3:$X$21,$BW98,2)+0,DS$69&gt;=INDEX('Static Data'!$E$3:$X$21,$BW98,3)+0,DS$70&gt;=INDEX('Static Data'!$E$3:$X$21,$BW98,4)+0,DS$71&gt;=INDEX('Static Data'!$E$3:$X$21,$BW98,5)+0,DS$72&gt;=INDEX('Static Data'!$E$3:$X$21,$BW98,6)+0,DS$73&gt;=INDEX('Static Data'!$E$3:$X$21,$BW98,7)+0,DS$74&gt;=INDEX('Static Data'!$E$3:$X$21,$BW98,8)+0,DS$75&gt;=INDEX('Static Data'!$E$3:$X$21,$BW98,9)+0,DS$76&gt;=INDEX('Static Data'!$E$3:$X$21,$BW98,10)+0,DS$77&gt;=INDEX('Static Data'!$E$3:$X$21,$BW98,11)+0,DS$78&gt;=INDEX('Static Data'!$E$3:$X$21,$BW98,12)+0,DS$79&gt;=INDEX('Static Data'!$E$3:$X$21,$BW98,13)+0,DS$80&gt;=INDEX('Static Data'!$E$3:$X$21,$BW98,14)+0,DS$81&gt;=INDEX('Static Data'!$E$3:$X$21,$BW98,15)+0,DS$82&gt;=INDEX('Static Data'!$E$3:$X$21,$BW98,16)+0,DS$83&gt;=INDEX('Static Data'!$E$3:$X$21,$BW98,17)+0,DS$84&gt;=INDEX('Static Data'!$E$3:$X$21,$BW98,18)+0,DS$85&gt;=INDEX('Static Data'!$E$3:$X$21,$BW98,19)+0,DS$86&gt;=INDEX('Static Data'!$E$3:$X$21,$BW98,20)+0)</f>
        <v>0</v>
      </c>
      <c r="DT98" t="b">
        <f ca="1">AND($BV98,DT$67&gt;=INDEX('Static Data'!$E$3:$X$21,$BW98,1)+0,DT$68&gt;=INDEX('Static Data'!$E$3:$X$21,$BW98,2)+0,DT$69&gt;=INDEX('Static Data'!$E$3:$X$21,$BW98,3)+0,DT$70&gt;=INDEX('Static Data'!$E$3:$X$21,$BW98,4)+0,DT$71&gt;=INDEX('Static Data'!$E$3:$X$21,$BW98,5)+0,DT$72&gt;=INDEX('Static Data'!$E$3:$X$21,$BW98,6)+0,DT$73&gt;=INDEX('Static Data'!$E$3:$X$21,$BW98,7)+0,DT$74&gt;=INDEX('Static Data'!$E$3:$X$21,$BW98,8)+0,DT$75&gt;=INDEX('Static Data'!$E$3:$X$21,$BW98,9)+0,DT$76&gt;=INDEX('Static Data'!$E$3:$X$21,$BW98,10)+0,DT$77&gt;=INDEX('Static Data'!$E$3:$X$21,$BW98,11)+0,DT$78&gt;=INDEX('Static Data'!$E$3:$X$21,$BW98,12)+0,DT$79&gt;=INDEX('Static Data'!$E$3:$X$21,$BW98,13)+0,DT$80&gt;=INDEX('Static Data'!$E$3:$X$21,$BW98,14)+0,DT$81&gt;=INDEX('Static Data'!$E$3:$X$21,$BW98,15)+0,DT$82&gt;=INDEX('Static Data'!$E$3:$X$21,$BW98,16)+0,DT$83&gt;=INDEX('Static Data'!$E$3:$X$21,$BW98,17)+0,DT$84&gt;=INDEX('Static Data'!$E$3:$X$21,$BW98,18)+0,DT$85&gt;=INDEX('Static Data'!$E$3:$X$21,$BW98,19)+0,DT$86&gt;=INDEX('Static Data'!$E$3:$X$21,$BW98,20)+0)</f>
        <v>0</v>
      </c>
      <c r="DU98" t="b">
        <f ca="1">AND($BV98,DU$67&gt;=INDEX('Static Data'!$E$3:$X$21,$BW98,1)+0,DU$68&gt;=INDEX('Static Data'!$E$3:$X$21,$BW98,2)+0,DU$69&gt;=INDEX('Static Data'!$E$3:$X$21,$BW98,3)+0,DU$70&gt;=INDEX('Static Data'!$E$3:$X$21,$BW98,4)+0,DU$71&gt;=INDEX('Static Data'!$E$3:$X$21,$BW98,5)+0,DU$72&gt;=INDEX('Static Data'!$E$3:$X$21,$BW98,6)+0,DU$73&gt;=INDEX('Static Data'!$E$3:$X$21,$BW98,7)+0,DU$74&gt;=INDEX('Static Data'!$E$3:$X$21,$BW98,8)+0,DU$75&gt;=INDEX('Static Data'!$E$3:$X$21,$BW98,9)+0,DU$76&gt;=INDEX('Static Data'!$E$3:$X$21,$BW98,10)+0,DU$77&gt;=INDEX('Static Data'!$E$3:$X$21,$BW98,11)+0,DU$78&gt;=INDEX('Static Data'!$E$3:$X$21,$BW98,12)+0,DU$79&gt;=INDEX('Static Data'!$E$3:$X$21,$BW98,13)+0,DU$80&gt;=INDEX('Static Data'!$E$3:$X$21,$BW98,14)+0,DU$81&gt;=INDEX('Static Data'!$E$3:$X$21,$BW98,15)+0,DU$82&gt;=INDEX('Static Data'!$E$3:$X$21,$BW98,16)+0,DU$83&gt;=INDEX('Static Data'!$E$3:$X$21,$BW98,17)+0,DU$84&gt;=INDEX('Static Data'!$E$3:$X$21,$BW98,18)+0,DU$85&gt;=INDEX('Static Data'!$E$3:$X$21,$BW98,19)+0,DU$86&gt;=INDEX('Static Data'!$E$3:$X$21,$BW98,20)+0)</f>
        <v>0</v>
      </c>
      <c r="DV98" t="b">
        <f ca="1">AND($BV98,DV$67&gt;=INDEX('Static Data'!$E$3:$X$21,$BW98,1)+0,DV$68&gt;=INDEX('Static Data'!$E$3:$X$21,$BW98,2)+0,DV$69&gt;=INDEX('Static Data'!$E$3:$X$21,$BW98,3)+0,DV$70&gt;=INDEX('Static Data'!$E$3:$X$21,$BW98,4)+0,DV$71&gt;=INDEX('Static Data'!$E$3:$X$21,$BW98,5)+0,DV$72&gt;=INDEX('Static Data'!$E$3:$X$21,$BW98,6)+0,DV$73&gt;=INDEX('Static Data'!$E$3:$X$21,$BW98,7)+0,DV$74&gt;=INDEX('Static Data'!$E$3:$X$21,$BW98,8)+0,DV$75&gt;=INDEX('Static Data'!$E$3:$X$21,$BW98,9)+0,DV$76&gt;=INDEX('Static Data'!$E$3:$X$21,$BW98,10)+0,DV$77&gt;=INDEX('Static Data'!$E$3:$X$21,$BW98,11)+0,DV$78&gt;=INDEX('Static Data'!$E$3:$X$21,$BW98,12)+0,DV$79&gt;=INDEX('Static Data'!$E$3:$X$21,$BW98,13)+0,DV$80&gt;=INDEX('Static Data'!$E$3:$X$21,$BW98,14)+0,DV$81&gt;=INDEX('Static Data'!$E$3:$X$21,$BW98,15)+0,DV$82&gt;=INDEX('Static Data'!$E$3:$X$21,$BW98,16)+0,DV$83&gt;=INDEX('Static Data'!$E$3:$X$21,$BW98,17)+0,DV$84&gt;=INDEX('Static Data'!$E$3:$X$21,$BW98,18)+0,DV$85&gt;=INDEX('Static Data'!$E$3:$X$21,$BW98,19)+0,DV$86&gt;=INDEX('Static Data'!$E$3:$X$21,$BW98,20)+0)</f>
        <v>0</v>
      </c>
      <c r="DW98" t="b">
        <f ca="1">AND($BV98,DW$67&gt;=INDEX('Static Data'!$E$3:$X$21,$BW98,1)+0,DW$68&gt;=INDEX('Static Data'!$E$3:$X$21,$BW98,2)+0,DW$69&gt;=INDEX('Static Data'!$E$3:$X$21,$BW98,3)+0,DW$70&gt;=INDEX('Static Data'!$E$3:$X$21,$BW98,4)+0,DW$71&gt;=INDEX('Static Data'!$E$3:$X$21,$BW98,5)+0,DW$72&gt;=INDEX('Static Data'!$E$3:$X$21,$BW98,6)+0,DW$73&gt;=INDEX('Static Data'!$E$3:$X$21,$BW98,7)+0,DW$74&gt;=INDEX('Static Data'!$E$3:$X$21,$BW98,8)+0,DW$75&gt;=INDEX('Static Data'!$E$3:$X$21,$BW98,9)+0,DW$76&gt;=INDEX('Static Data'!$E$3:$X$21,$BW98,10)+0,DW$77&gt;=INDEX('Static Data'!$E$3:$X$21,$BW98,11)+0,DW$78&gt;=INDEX('Static Data'!$E$3:$X$21,$BW98,12)+0,DW$79&gt;=INDEX('Static Data'!$E$3:$X$21,$BW98,13)+0,DW$80&gt;=INDEX('Static Data'!$E$3:$X$21,$BW98,14)+0,DW$81&gt;=INDEX('Static Data'!$E$3:$X$21,$BW98,15)+0,DW$82&gt;=INDEX('Static Data'!$E$3:$X$21,$BW98,16)+0,DW$83&gt;=INDEX('Static Data'!$E$3:$X$21,$BW98,17)+0,DW$84&gt;=INDEX('Static Data'!$E$3:$X$21,$BW98,18)+0,DW$85&gt;=INDEX('Static Data'!$E$3:$X$21,$BW98,19)+0,DW$86&gt;=INDEX('Static Data'!$E$3:$X$21,$BW98,20)+0)</f>
        <v>0</v>
      </c>
      <c r="DX98" t="b">
        <f ca="1">AND($BV98,DX$67&gt;=INDEX('Static Data'!$E$3:$X$21,$BW98,1)+0,DX$68&gt;=INDEX('Static Data'!$E$3:$X$21,$BW98,2)+0,DX$69&gt;=INDEX('Static Data'!$E$3:$X$21,$BW98,3)+0,DX$70&gt;=INDEX('Static Data'!$E$3:$X$21,$BW98,4)+0,DX$71&gt;=INDEX('Static Data'!$E$3:$X$21,$BW98,5)+0,DX$72&gt;=INDEX('Static Data'!$E$3:$X$21,$BW98,6)+0,DX$73&gt;=INDEX('Static Data'!$E$3:$X$21,$BW98,7)+0,DX$74&gt;=INDEX('Static Data'!$E$3:$X$21,$BW98,8)+0,DX$75&gt;=INDEX('Static Data'!$E$3:$X$21,$BW98,9)+0,DX$76&gt;=INDEX('Static Data'!$E$3:$X$21,$BW98,10)+0,DX$77&gt;=INDEX('Static Data'!$E$3:$X$21,$BW98,11)+0,DX$78&gt;=INDEX('Static Data'!$E$3:$X$21,$BW98,12)+0,DX$79&gt;=INDEX('Static Data'!$E$3:$X$21,$BW98,13)+0,DX$80&gt;=INDEX('Static Data'!$E$3:$X$21,$BW98,14)+0,DX$81&gt;=INDEX('Static Data'!$E$3:$X$21,$BW98,15)+0,DX$82&gt;=INDEX('Static Data'!$E$3:$X$21,$BW98,16)+0,DX$83&gt;=INDEX('Static Data'!$E$3:$X$21,$BW98,17)+0,DX$84&gt;=INDEX('Static Data'!$E$3:$X$21,$BW98,18)+0,DX$85&gt;=INDEX('Static Data'!$E$3:$X$21,$BW98,19)+0,DX$86&gt;=INDEX('Static Data'!$E$3:$X$21,$BW98,20)+0)</f>
        <v>0</v>
      </c>
      <c r="DY98" t="b">
        <f ca="1">AND($BV98,DY$67&gt;=INDEX('Static Data'!$E$3:$X$21,$BW98,1)+0,DY$68&gt;=INDEX('Static Data'!$E$3:$X$21,$BW98,2)+0,DY$69&gt;=INDEX('Static Data'!$E$3:$X$21,$BW98,3)+0,DY$70&gt;=INDEX('Static Data'!$E$3:$X$21,$BW98,4)+0,DY$71&gt;=INDEX('Static Data'!$E$3:$X$21,$BW98,5)+0,DY$72&gt;=INDEX('Static Data'!$E$3:$X$21,$BW98,6)+0,DY$73&gt;=INDEX('Static Data'!$E$3:$X$21,$BW98,7)+0,DY$74&gt;=INDEX('Static Data'!$E$3:$X$21,$BW98,8)+0,DY$75&gt;=INDEX('Static Data'!$E$3:$X$21,$BW98,9)+0,DY$76&gt;=INDEX('Static Data'!$E$3:$X$21,$BW98,10)+0,DY$77&gt;=INDEX('Static Data'!$E$3:$X$21,$BW98,11)+0,DY$78&gt;=INDEX('Static Data'!$E$3:$X$21,$BW98,12)+0,DY$79&gt;=INDEX('Static Data'!$E$3:$X$21,$BW98,13)+0,DY$80&gt;=INDEX('Static Data'!$E$3:$X$21,$BW98,14)+0,DY$81&gt;=INDEX('Static Data'!$E$3:$X$21,$BW98,15)+0,DY$82&gt;=INDEX('Static Data'!$E$3:$X$21,$BW98,16)+0,DY$83&gt;=INDEX('Static Data'!$E$3:$X$21,$BW98,17)+0,DY$84&gt;=INDEX('Static Data'!$E$3:$X$21,$BW98,18)+0,DY$85&gt;=INDEX('Static Data'!$E$3:$X$21,$BW98,19)+0,DY$86&gt;=INDEX('Static Data'!$E$3:$X$21,$BW98,20)+0)</f>
        <v>0</v>
      </c>
      <c r="DZ98" t="b">
        <f ca="1">AND($BV98,DZ$67&gt;=INDEX('Static Data'!$E$3:$X$21,$BW98,1)+0,DZ$68&gt;=INDEX('Static Data'!$E$3:$X$21,$BW98,2)+0,DZ$69&gt;=INDEX('Static Data'!$E$3:$X$21,$BW98,3)+0,DZ$70&gt;=INDEX('Static Data'!$E$3:$X$21,$BW98,4)+0,DZ$71&gt;=INDEX('Static Data'!$E$3:$X$21,$BW98,5)+0,DZ$72&gt;=INDEX('Static Data'!$E$3:$X$21,$BW98,6)+0,DZ$73&gt;=INDEX('Static Data'!$E$3:$X$21,$BW98,7)+0,DZ$74&gt;=INDEX('Static Data'!$E$3:$X$21,$BW98,8)+0,DZ$75&gt;=INDEX('Static Data'!$E$3:$X$21,$BW98,9)+0,DZ$76&gt;=INDEX('Static Data'!$E$3:$X$21,$BW98,10)+0,DZ$77&gt;=INDEX('Static Data'!$E$3:$X$21,$BW98,11)+0,DZ$78&gt;=INDEX('Static Data'!$E$3:$X$21,$BW98,12)+0,DZ$79&gt;=INDEX('Static Data'!$E$3:$X$21,$BW98,13)+0,DZ$80&gt;=INDEX('Static Data'!$E$3:$X$21,$BW98,14)+0,DZ$81&gt;=INDEX('Static Data'!$E$3:$X$21,$BW98,15)+0,DZ$82&gt;=INDEX('Static Data'!$E$3:$X$21,$BW98,16)+0,DZ$83&gt;=INDEX('Static Data'!$E$3:$X$21,$BW98,17)+0,DZ$84&gt;=INDEX('Static Data'!$E$3:$X$21,$BW98,18)+0,DZ$85&gt;=INDEX('Static Data'!$E$3:$X$21,$BW98,19)+0,DZ$86&gt;=INDEX('Static Data'!$E$3:$X$21,$BW98,20)+0)</f>
        <v>0</v>
      </c>
      <c r="EA98" t="b">
        <f ca="1">AND($BV98,EA$67&gt;=INDEX('Static Data'!$E$3:$X$21,$BW98,1)+0,EA$68&gt;=INDEX('Static Data'!$E$3:$X$21,$BW98,2)+0,EA$69&gt;=INDEX('Static Data'!$E$3:$X$21,$BW98,3)+0,EA$70&gt;=INDEX('Static Data'!$E$3:$X$21,$BW98,4)+0,EA$71&gt;=INDEX('Static Data'!$E$3:$X$21,$BW98,5)+0,EA$72&gt;=INDEX('Static Data'!$E$3:$X$21,$BW98,6)+0,EA$73&gt;=INDEX('Static Data'!$E$3:$X$21,$BW98,7)+0,EA$74&gt;=INDEX('Static Data'!$E$3:$X$21,$BW98,8)+0,EA$75&gt;=INDEX('Static Data'!$E$3:$X$21,$BW98,9)+0,EA$76&gt;=INDEX('Static Data'!$E$3:$X$21,$BW98,10)+0,EA$77&gt;=INDEX('Static Data'!$E$3:$X$21,$BW98,11)+0,EA$78&gt;=INDEX('Static Data'!$E$3:$X$21,$BW98,12)+0,EA$79&gt;=INDEX('Static Data'!$E$3:$X$21,$BW98,13)+0,EA$80&gt;=INDEX('Static Data'!$E$3:$X$21,$BW98,14)+0,EA$81&gt;=INDEX('Static Data'!$E$3:$X$21,$BW98,15)+0,EA$82&gt;=INDEX('Static Data'!$E$3:$X$21,$BW98,16)+0,EA$83&gt;=INDEX('Static Data'!$E$3:$X$21,$BW98,17)+0,EA$84&gt;=INDEX('Static Data'!$E$3:$X$21,$BW98,18)+0,EA$85&gt;=INDEX('Static Data'!$E$3:$X$21,$BW98,19)+0,EA$86&gt;=INDEX('Static Data'!$E$3:$X$21,$BW98,20)+0)</f>
        <v>0</v>
      </c>
      <c r="EB98" t="b">
        <f ca="1">AND($BV98,EB$67&gt;=INDEX('Static Data'!$E$3:$X$21,$BW98,1)+0,EB$68&gt;=INDEX('Static Data'!$E$3:$X$21,$BW98,2)+0,EB$69&gt;=INDEX('Static Data'!$E$3:$X$21,$BW98,3)+0,EB$70&gt;=INDEX('Static Data'!$E$3:$X$21,$BW98,4)+0,EB$71&gt;=INDEX('Static Data'!$E$3:$X$21,$BW98,5)+0,EB$72&gt;=INDEX('Static Data'!$E$3:$X$21,$BW98,6)+0,EB$73&gt;=INDEX('Static Data'!$E$3:$X$21,$BW98,7)+0,EB$74&gt;=INDEX('Static Data'!$E$3:$X$21,$BW98,8)+0,EB$75&gt;=INDEX('Static Data'!$E$3:$X$21,$BW98,9)+0,EB$76&gt;=INDEX('Static Data'!$E$3:$X$21,$BW98,10)+0,EB$77&gt;=INDEX('Static Data'!$E$3:$X$21,$BW98,11)+0,EB$78&gt;=INDEX('Static Data'!$E$3:$X$21,$BW98,12)+0,EB$79&gt;=INDEX('Static Data'!$E$3:$X$21,$BW98,13)+0,EB$80&gt;=INDEX('Static Data'!$E$3:$X$21,$BW98,14)+0,EB$81&gt;=INDEX('Static Data'!$E$3:$X$21,$BW98,15)+0,EB$82&gt;=INDEX('Static Data'!$E$3:$X$21,$BW98,16)+0,EB$83&gt;=INDEX('Static Data'!$E$3:$X$21,$BW98,17)+0,EB$84&gt;=INDEX('Static Data'!$E$3:$X$21,$BW98,18)+0,EB$85&gt;=INDEX('Static Data'!$E$3:$X$21,$BW98,19)+0,EB$86&gt;=INDEX('Static Data'!$E$3:$X$21,$BW98,20)+0)</f>
        <v>0</v>
      </c>
      <c r="EC98" t="b">
        <f ca="1">AND($BV98,EC$67&gt;=INDEX('Static Data'!$E$3:$X$21,$BW98,1)+0,EC$68&gt;=INDEX('Static Data'!$E$3:$X$21,$BW98,2)+0,EC$69&gt;=INDEX('Static Data'!$E$3:$X$21,$BW98,3)+0,EC$70&gt;=INDEX('Static Data'!$E$3:$X$21,$BW98,4)+0,EC$71&gt;=INDEX('Static Data'!$E$3:$X$21,$BW98,5)+0,EC$72&gt;=INDEX('Static Data'!$E$3:$X$21,$BW98,6)+0,EC$73&gt;=INDEX('Static Data'!$E$3:$X$21,$BW98,7)+0,EC$74&gt;=INDEX('Static Data'!$E$3:$X$21,$BW98,8)+0,EC$75&gt;=INDEX('Static Data'!$E$3:$X$21,$BW98,9)+0,EC$76&gt;=INDEX('Static Data'!$E$3:$X$21,$BW98,10)+0,EC$77&gt;=INDEX('Static Data'!$E$3:$X$21,$BW98,11)+0,EC$78&gt;=INDEX('Static Data'!$E$3:$X$21,$BW98,12)+0,EC$79&gt;=INDEX('Static Data'!$E$3:$X$21,$BW98,13)+0,EC$80&gt;=INDEX('Static Data'!$E$3:$X$21,$BW98,14)+0,EC$81&gt;=INDEX('Static Data'!$E$3:$X$21,$BW98,15)+0,EC$82&gt;=INDEX('Static Data'!$E$3:$X$21,$BW98,16)+0,EC$83&gt;=INDEX('Static Data'!$E$3:$X$21,$BW98,17)+0,EC$84&gt;=INDEX('Static Data'!$E$3:$X$21,$BW98,18)+0,EC$85&gt;=INDEX('Static Data'!$E$3:$X$21,$BW98,19)+0,EC$86&gt;=INDEX('Static Data'!$E$3:$X$21,$BW98,20)+0)</f>
        <v>0</v>
      </c>
      <c r="ED98" t="b">
        <f ca="1">AND($BV98,ED$67&gt;=INDEX('Static Data'!$E$3:$X$21,$BW98,1)+0,ED$68&gt;=INDEX('Static Data'!$E$3:$X$21,$BW98,2)+0,ED$69&gt;=INDEX('Static Data'!$E$3:$X$21,$BW98,3)+0,ED$70&gt;=INDEX('Static Data'!$E$3:$X$21,$BW98,4)+0,ED$71&gt;=INDEX('Static Data'!$E$3:$X$21,$BW98,5)+0,ED$72&gt;=INDEX('Static Data'!$E$3:$X$21,$BW98,6)+0,ED$73&gt;=INDEX('Static Data'!$E$3:$X$21,$BW98,7)+0,ED$74&gt;=INDEX('Static Data'!$E$3:$X$21,$BW98,8)+0,ED$75&gt;=INDEX('Static Data'!$E$3:$X$21,$BW98,9)+0,ED$76&gt;=INDEX('Static Data'!$E$3:$X$21,$BW98,10)+0,ED$77&gt;=INDEX('Static Data'!$E$3:$X$21,$BW98,11)+0,ED$78&gt;=INDEX('Static Data'!$E$3:$X$21,$BW98,12)+0,ED$79&gt;=INDEX('Static Data'!$E$3:$X$21,$BW98,13)+0,ED$80&gt;=INDEX('Static Data'!$E$3:$X$21,$BW98,14)+0,ED$81&gt;=INDEX('Static Data'!$E$3:$X$21,$BW98,15)+0,ED$82&gt;=INDEX('Static Data'!$E$3:$X$21,$BW98,16)+0,ED$83&gt;=INDEX('Static Data'!$E$3:$X$21,$BW98,17)+0,ED$84&gt;=INDEX('Static Data'!$E$3:$X$21,$BW98,18)+0,ED$85&gt;=INDEX('Static Data'!$E$3:$X$21,$BW98,19)+0,ED$86&gt;=INDEX('Static Data'!$E$3:$X$21,$BW98,20)+0)</f>
        <v>0</v>
      </c>
      <c r="EE98" t="b">
        <f ca="1">AND($BV98,EE$67&gt;=INDEX('Static Data'!$E$3:$X$21,$BW98,1)+0,EE$68&gt;=INDEX('Static Data'!$E$3:$X$21,$BW98,2)+0,EE$69&gt;=INDEX('Static Data'!$E$3:$X$21,$BW98,3)+0,EE$70&gt;=INDEX('Static Data'!$E$3:$X$21,$BW98,4)+0,EE$71&gt;=INDEX('Static Data'!$E$3:$X$21,$BW98,5)+0,EE$72&gt;=INDEX('Static Data'!$E$3:$X$21,$BW98,6)+0,EE$73&gt;=INDEX('Static Data'!$E$3:$X$21,$BW98,7)+0,EE$74&gt;=INDEX('Static Data'!$E$3:$X$21,$BW98,8)+0,EE$75&gt;=INDEX('Static Data'!$E$3:$X$21,$BW98,9)+0,EE$76&gt;=INDEX('Static Data'!$E$3:$X$21,$BW98,10)+0,EE$77&gt;=INDEX('Static Data'!$E$3:$X$21,$BW98,11)+0,EE$78&gt;=INDEX('Static Data'!$E$3:$X$21,$BW98,12)+0,EE$79&gt;=INDEX('Static Data'!$E$3:$X$21,$BW98,13)+0,EE$80&gt;=INDEX('Static Data'!$E$3:$X$21,$BW98,14)+0,EE$81&gt;=INDEX('Static Data'!$E$3:$X$21,$BW98,15)+0,EE$82&gt;=INDEX('Static Data'!$E$3:$X$21,$BW98,16)+0,EE$83&gt;=INDEX('Static Data'!$E$3:$X$21,$BW98,17)+0,EE$84&gt;=INDEX('Static Data'!$E$3:$X$21,$BW98,18)+0,EE$85&gt;=INDEX('Static Data'!$E$3:$X$21,$BW98,19)+0,EE$86&gt;=INDEX('Static Data'!$E$3:$X$21,$BW98,20)+0)</f>
        <v>0</v>
      </c>
      <c r="EF98" t="b">
        <f ca="1">AND($BV98,EF$67&gt;=INDEX('Static Data'!$E$3:$X$21,$BW98,1)+0,EF$68&gt;=INDEX('Static Data'!$E$3:$X$21,$BW98,2)+0,EF$69&gt;=INDEX('Static Data'!$E$3:$X$21,$BW98,3)+0,EF$70&gt;=INDEX('Static Data'!$E$3:$X$21,$BW98,4)+0,EF$71&gt;=INDEX('Static Data'!$E$3:$X$21,$BW98,5)+0,EF$72&gt;=INDEX('Static Data'!$E$3:$X$21,$BW98,6)+0,EF$73&gt;=INDEX('Static Data'!$E$3:$X$21,$BW98,7)+0,EF$74&gt;=INDEX('Static Data'!$E$3:$X$21,$BW98,8)+0,EF$75&gt;=INDEX('Static Data'!$E$3:$X$21,$BW98,9)+0,EF$76&gt;=INDEX('Static Data'!$E$3:$X$21,$BW98,10)+0,EF$77&gt;=INDEX('Static Data'!$E$3:$X$21,$BW98,11)+0,EF$78&gt;=INDEX('Static Data'!$E$3:$X$21,$BW98,12)+0,EF$79&gt;=INDEX('Static Data'!$E$3:$X$21,$BW98,13)+0,EF$80&gt;=INDEX('Static Data'!$E$3:$X$21,$BW98,14)+0,EF$81&gt;=INDEX('Static Data'!$E$3:$X$21,$BW98,15)+0,EF$82&gt;=INDEX('Static Data'!$E$3:$X$21,$BW98,16)+0,EF$83&gt;=INDEX('Static Data'!$E$3:$X$21,$BW98,17)+0,EF$84&gt;=INDEX('Static Data'!$E$3:$X$21,$BW98,18)+0,EF$85&gt;=INDEX('Static Data'!$E$3:$X$21,$BW98,19)+0,EF$86&gt;=INDEX('Static Data'!$E$3:$X$21,$BW98,20)+0)</f>
        <v>0</v>
      </c>
      <c r="EG98" t="b">
        <f ca="1">AND($BV98,EG$67&gt;=INDEX('Static Data'!$E$3:$X$21,$BW98,1)+0,EG$68&gt;=INDEX('Static Data'!$E$3:$X$21,$BW98,2)+0,EG$69&gt;=INDEX('Static Data'!$E$3:$X$21,$BW98,3)+0,EG$70&gt;=INDEX('Static Data'!$E$3:$X$21,$BW98,4)+0,EG$71&gt;=INDEX('Static Data'!$E$3:$X$21,$BW98,5)+0,EG$72&gt;=INDEX('Static Data'!$E$3:$X$21,$BW98,6)+0,EG$73&gt;=INDEX('Static Data'!$E$3:$X$21,$BW98,7)+0,EG$74&gt;=INDEX('Static Data'!$E$3:$X$21,$BW98,8)+0,EG$75&gt;=INDEX('Static Data'!$E$3:$X$21,$BW98,9)+0,EG$76&gt;=INDEX('Static Data'!$E$3:$X$21,$BW98,10)+0,EG$77&gt;=INDEX('Static Data'!$E$3:$X$21,$BW98,11)+0,EG$78&gt;=INDEX('Static Data'!$E$3:$X$21,$BW98,12)+0,EG$79&gt;=INDEX('Static Data'!$E$3:$X$21,$BW98,13)+0,EG$80&gt;=INDEX('Static Data'!$E$3:$X$21,$BW98,14)+0,EG$81&gt;=INDEX('Static Data'!$E$3:$X$21,$BW98,15)+0,EG$82&gt;=INDEX('Static Data'!$E$3:$X$21,$BW98,16)+0,EG$83&gt;=INDEX('Static Data'!$E$3:$X$21,$BW98,17)+0,EG$84&gt;=INDEX('Static Data'!$E$3:$X$21,$BW98,18)+0,EG$85&gt;=INDEX('Static Data'!$E$3:$X$21,$BW98,19)+0,EG$86&gt;=INDEX('Static Data'!$E$3:$X$21,$BW98,20)+0)</f>
        <v>0</v>
      </c>
      <c r="EH98" t="b">
        <f ca="1">AND($BV98,EH$67&gt;=INDEX('Static Data'!$E$3:$X$21,$BW98,1)+0,EH$68&gt;=INDEX('Static Data'!$E$3:$X$21,$BW98,2)+0,EH$69&gt;=INDEX('Static Data'!$E$3:$X$21,$BW98,3)+0,EH$70&gt;=INDEX('Static Data'!$E$3:$X$21,$BW98,4)+0,EH$71&gt;=INDEX('Static Data'!$E$3:$X$21,$BW98,5)+0,EH$72&gt;=INDEX('Static Data'!$E$3:$X$21,$BW98,6)+0,EH$73&gt;=INDEX('Static Data'!$E$3:$X$21,$BW98,7)+0,EH$74&gt;=INDEX('Static Data'!$E$3:$X$21,$BW98,8)+0,EH$75&gt;=INDEX('Static Data'!$E$3:$X$21,$BW98,9)+0,EH$76&gt;=INDEX('Static Data'!$E$3:$X$21,$BW98,10)+0,EH$77&gt;=INDEX('Static Data'!$E$3:$X$21,$BW98,11)+0,EH$78&gt;=INDEX('Static Data'!$E$3:$X$21,$BW98,12)+0,EH$79&gt;=INDEX('Static Data'!$E$3:$X$21,$BW98,13)+0,EH$80&gt;=INDEX('Static Data'!$E$3:$X$21,$BW98,14)+0,EH$81&gt;=INDEX('Static Data'!$E$3:$X$21,$BW98,15)+0,EH$82&gt;=INDEX('Static Data'!$E$3:$X$21,$BW98,16)+0,EH$83&gt;=INDEX('Static Data'!$E$3:$X$21,$BW98,17)+0,EH$84&gt;=INDEX('Static Data'!$E$3:$X$21,$BW98,18)+0,EH$85&gt;=INDEX('Static Data'!$E$3:$X$21,$BW98,19)+0,EH$86&gt;=INDEX('Static Data'!$E$3:$X$21,$BW98,20)+0)</f>
        <v>0</v>
      </c>
      <c r="EI98" t="b">
        <f ca="1">AND($BV98,EI$67&gt;=INDEX('Static Data'!$E$3:$X$21,$BW98,1)+0,EI$68&gt;=INDEX('Static Data'!$E$3:$X$21,$BW98,2)+0,EI$69&gt;=INDEX('Static Data'!$E$3:$X$21,$BW98,3)+0,EI$70&gt;=INDEX('Static Data'!$E$3:$X$21,$BW98,4)+0,EI$71&gt;=INDEX('Static Data'!$E$3:$X$21,$BW98,5)+0,EI$72&gt;=INDEX('Static Data'!$E$3:$X$21,$BW98,6)+0,EI$73&gt;=INDEX('Static Data'!$E$3:$X$21,$BW98,7)+0,EI$74&gt;=INDEX('Static Data'!$E$3:$X$21,$BW98,8)+0,EI$75&gt;=INDEX('Static Data'!$E$3:$X$21,$BW98,9)+0,EI$76&gt;=INDEX('Static Data'!$E$3:$X$21,$BW98,10)+0,EI$77&gt;=INDEX('Static Data'!$E$3:$X$21,$BW98,11)+0,EI$78&gt;=INDEX('Static Data'!$E$3:$X$21,$BW98,12)+0,EI$79&gt;=INDEX('Static Data'!$E$3:$X$21,$BW98,13)+0,EI$80&gt;=INDEX('Static Data'!$E$3:$X$21,$BW98,14)+0,EI$81&gt;=INDEX('Static Data'!$E$3:$X$21,$BW98,15)+0,EI$82&gt;=INDEX('Static Data'!$E$3:$X$21,$BW98,16)+0,EI$83&gt;=INDEX('Static Data'!$E$3:$X$21,$BW98,17)+0,EI$84&gt;=INDEX('Static Data'!$E$3:$X$21,$BW98,18)+0,EI$85&gt;=INDEX('Static Data'!$E$3:$X$21,$BW98,19)+0,EI$86&gt;=INDEX('Static Data'!$E$3:$X$21,$BW98,20)+0)</f>
        <v>0</v>
      </c>
      <c r="EJ98" t="b">
        <f ca="1">AND($BV98,EJ$67&gt;=INDEX('Static Data'!$E$3:$X$21,$BW98,1)+0,EJ$68&gt;=INDEX('Static Data'!$E$3:$X$21,$BW98,2)+0,EJ$69&gt;=INDEX('Static Data'!$E$3:$X$21,$BW98,3)+0,EJ$70&gt;=INDEX('Static Data'!$E$3:$X$21,$BW98,4)+0,EJ$71&gt;=INDEX('Static Data'!$E$3:$X$21,$BW98,5)+0,EJ$72&gt;=INDEX('Static Data'!$E$3:$X$21,$BW98,6)+0,EJ$73&gt;=INDEX('Static Data'!$E$3:$X$21,$BW98,7)+0,EJ$74&gt;=INDEX('Static Data'!$E$3:$X$21,$BW98,8)+0,EJ$75&gt;=INDEX('Static Data'!$E$3:$X$21,$BW98,9)+0,EJ$76&gt;=INDEX('Static Data'!$E$3:$X$21,$BW98,10)+0,EJ$77&gt;=INDEX('Static Data'!$E$3:$X$21,$BW98,11)+0,EJ$78&gt;=INDEX('Static Data'!$E$3:$X$21,$BW98,12)+0,EJ$79&gt;=INDEX('Static Data'!$E$3:$X$21,$BW98,13)+0,EJ$80&gt;=INDEX('Static Data'!$E$3:$X$21,$BW98,14)+0,EJ$81&gt;=INDEX('Static Data'!$E$3:$X$21,$BW98,15)+0,EJ$82&gt;=INDEX('Static Data'!$E$3:$X$21,$BW98,16)+0,EJ$83&gt;=INDEX('Static Data'!$E$3:$X$21,$BW98,17)+0,EJ$84&gt;=INDEX('Static Data'!$E$3:$X$21,$BW98,18)+0,EJ$85&gt;=INDEX('Static Data'!$E$3:$X$21,$BW98,19)+0,EJ$86&gt;=INDEX('Static Data'!$E$3:$X$21,$BW98,20)+0)</f>
        <v>0</v>
      </c>
      <c r="EK98" t="b">
        <f ca="1">AND($BV98,EK$67&gt;=INDEX('Static Data'!$E$3:$X$21,$BW98,1)+0,EK$68&gt;=INDEX('Static Data'!$E$3:$X$21,$BW98,2)+0,EK$69&gt;=INDEX('Static Data'!$E$3:$X$21,$BW98,3)+0,EK$70&gt;=INDEX('Static Data'!$E$3:$X$21,$BW98,4)+0,EK$71&gt;=INDEX('Static Data'!$E$3:$X$21,$BW98,5)+0,EK$72&gt;=INDEX('Static Data'!$E$3:$X$21,$BW98,6)+0,EK$73&gt;=INDEX('Static Data'!$E$3:$X$21,$BW98,7)+0,EK$74&gt;=INDEX('Static Data'!$E$3:$X$21,$BW98,8)+0,EK$75&gt;=INDEX('Static Data'!$E$3:$X$21,$BW98,9)+0,EK$76&gt;=INDEX('Static Data'!$E$3:$X$21,$BW98,10)+0,EK$77&gt;=INDEX('Static Data'!$E$3:$X$21,$BW98,11)+0,EK$78&gt;=INDEX('Static Data'!$E$3:$X$21,$BW98,12)+0,EK$79&gt;=INDEX('Static Data'!$E$3:$X$21,$BW98,13)+0,EK$80&gt;=INDEX('Static Data'!$E$3:$X$21,$BW98,14)+0,EK$81&gt;=INDEX('Static Data'!$E$3:$X$21,$BW98,15)+0,EK$82&gt;=INDEX('Static Data'!$E$3:$X$21,$BW98,16)+0,EK$83&gt;=INDEX('Static Data'!$E$3:$X$21,$BW98,17)+0,EK$84&gt;=INDEX('Static Data'!$E$3:$X$21,$BW98,18)+0,EK$85&gt;=INDEX('Static Data'!$E$3:$X$21,$BW98,19)+0,EK$86&gt;=INDEX('Static Data'!$E$3:$X$21,$BW98,20)+0)</f>
        <v>0</v>
      </c>
      <c r="EL98" t="b">
        <f ca="1">AND($BV98,EL$67&gt;=INDEX('Static Data'!$E$3:$X$21,$BW98,1)+0,EL$68&gt;=INDEX('Static Data'!$E$3:$X$21,$BW98,2)+0,EL$69&gt;=INDEX('Static Data'!$E$3:$X$21,$BW98,3)+0,EL$70&gt;=INDEX('Static Data'!$E$3:$X$21,$BW98,4)+0,EL$71&gt;=INDEX('Static Data'!$E$3:$X$21,$BW98,5)+0,EL$72&gt;=INDEX('Static Data'!$E$3:$X$21,$BW98,6)+0,EL$73&gt;=INDEX('Static Data'!$E$3:$X$21,$BW98,7)+0,EL$74&gt;=INDEX('Static Data'!$E$3:$X$21,$BW98,8)+0,EL$75&gt;=INDEX('Static Data'!$E$3:$X$21,$BW98,9)+0,EL$76&gt;=INDEX('Static Data'!$E$3:$X$21,$BW98,10)+0,EL$77&gt;=INDEX('Static Data'!$E$3:$X$21,$BW98,11)+0,EL$78&gt;=INDEX('Static Data'!$E$3:$X$21,$BW98,12)+0,EL$79&gt;=INDEX('Static Data'!$E$3:$X$21,$BW98,13)+0,EL$80&gt;=INDEX('Static Data'!$E$3:$X$21,$BW98,14)+0,EL$81&gt;=INDEX('Static Data'!$E$3:$X$21,$BW98,15)+0,EL$82&gt;=INDEX('Static Data'!$E$3:$X$21,$BW98,16)+0,EL$83&gt;=INDEX('Static Data'!$E$3:$X$21,$BW98,17)+0,EL$84&gt;=INDEX('Static Data'!$E$3:$X$21,$BW98,18)+0,EL$85&gt;=INDEX('Static Data'!$E$3:$X$21,$BW98,19)+0,EL$86&gt;=INDEX('Static Data'!$E$3:$X$21,$BW98,20)+0)</f>
        <v>0</v>
      </c>
      <c r="EM98" t="b">
        <f ca="1">AND($BV98,EM$67&gt;=INDEX('Static Data'!$E$3:$X$21,$BW98,1)+0,EM$68&gt;=INDEX('Static Data'!$E$3:$X$21,$BW98,2)+0,EM$69&gt;=INDEX('Static Data'!$E$3:$X$21,$BW98,3)+0,EM$70&gt;=INDEX('Static Data'!$E$3:$X$21,$BW98,4)+0,EM$71&gt;=INDEX('Static Data'!$E$3:$X$21,$BW98,5)+0,EM$72&gt;=INDEX('Static Data'!$E$3:$X$21,$BW98,6)+0,EM$73&gt;=INDEX('Static Data'!$E$3:$X$21,$BW98,7)+0,EM$74&gt;=INDEX('Static Data'!$E$3:$X$21,$BW98,8)+0,EM$75&gt;=INDEX('Static Data'!$E$3:$X$21,$BW98,9)+0,EM$76&gt;=INDEX('Static Data'!$E$3:$X$21,$BW98,10)+0,EM$77&gt;=INDEX('Static Data'!$E$3:$X$21,$BW98,11)+0,EM$78&gt;=INDEX('Static Data'!$E$3:$X$21,$BW98,12)+0,EM$79&gt;=INDEX('Static Data'!$E$3:$X$21,$BW98,13)+0,EM$80&gt;=INDEX('Static Data'!$E$3:$X$21,$BW98,14)+0,EM$81&gt;=INDEX('Static Data'!$E$3:$X$21,$BW98,15)+0,EM$82&gt;=INDEX('Static Data'!$E$3:$X$21,$BW98,16)+0,EM$83&gt;=INDEX('Static Data'!$E$3:$X$21,$BW98,17)+0,EM$84&gt;=INDEX('Static Data'!$E$3:$X$21,$BW98,18)+0,EM$85&gt;=INDEX('Static Data'!$E$3:$X$21,$BW98,19)+0,EM$86&gt;=INDEX('Static Data'!$E$3:$X$21,$BW98,20)+0)</f>
        <v>0</v>
      </c>
      <c r="EN98" t="b">
        <f ca="1">AND($BV98,EN$67&gt;=INDEX('Static Data'!$E$3:$X$21,$BW98,1)+0,EN$68&gt;=INDEX('Static Data'!$E$3:$X$21,$BW98,2)+0,EN$69&gt;=INDEX('Static Data'!$E$3:$X$21,$BW98,3)+0,EN$70&gt;=INDEX('Static Data'!$E$3:$X$21,$BW98,4)+0,EN$71&gt;=INDEX('Static Data'!$E$3:$X$21,$BW98,5)+0,EN$72&gt;=INDEX('Static Data'!$E$3:$X$21,$BW98,6)+0,EN$73&gt;=INDEX('Static Data'!$E$3:$X$21,$BW98,7)+0,EN$74&gt;=INDEX('Static Data'!$E$3:$X$21,$BW98,8)+0,EN$75&gt;=INDEX('Static Data'!$E$3:$X$21,$BW98,9)+0,EN$76&gt;=INDEX('Static Data'!$E$3:$X$21,$BW98,10)+0,EN$77&gt;=INDEX('Static Data'!$E$3:$X$21,$BW98,11)+0,EN$78&gt;=INDEX('Static Data'!$E$3:$X$21,$BW98,12)+0,EN$79&gt;=INDEX('Static Data'!$E$3:$X$21,$BW98,13)+0,EN$80&gt;=INDEX('Static Data'!$E$3:$X$21,$BW98,14)+0,EN$81&gt;=INDEX('Static Data'!$E$3:$X$21,$BW98,15)+0,EN$82&gt;=INDEX('Static Data'!$E$3:$X$21,$BW98,16)+0,EN$83&gt;=INDEX('Static Data'!$E$3:$X$21,$BW98,17)+0,EN$84&gt;=INDEX('Static Data'!$E$3:$X$21,$BW98,18)+0,EN$85&gt;=INDEX('Static Data'!$E$3:$X$21,$BW98,19)+0,EN$86&gt;=INDEX('Static Data'!$E$3:$X$21,$BW98,20)+0)</f>
        <v>0</v>
      </c>
      <c r="EO98" t="b">
        <f ca="1">AND($BV98,EO$67&gt;=INDEX('Static Data'!$E$3:$X$21,$BW98,1)+0,EO$68&gt;=INDEX('Static Data'!$E$3:$X$21,$BW98,2)+0,EO$69&gt;=INDEX('Static Data'!$E$3:$X$21,$BW98,3)+0,EO$70&gt;=INDEX('Static Data'!$E$3:$X$21,$BW98,4)+0,EO$71&gt;=INDEX('Static Data'!$E$3:$X$21,$BW98,5)+0,EO$72&gt;=INDEX('Static Data'!$E$3:$X$21,$BW98,6)+0,EO$73&gt;=INDEX('Static Data'!$E$3:$X$21,$BW98,7)+0,EO$74&gt;=INDEX('Static Data'!$E$3:$X$21,$BW98,8)+0,EO$75&gt;=INDEX('Static Data'!$E$3:$X$21,$BW98,9)+0,EO$76&gt;=INDEX('Static Data'!$E$3:$X$21,$BW98,10)+0,EO$77&gt;=INDEX('Static Data'!$E$3:$X$21,$BW98,11)+0,EO$78&gt;=INDEX('Static Data'!$E$3:$X$21,$BW98,12)+0,EO$79&gt;=INDEX('Static Data'!$E$3:$X$21,$BW98,13)+0,EO$80&gt;=INDEX('Static Data'!$E$3:$X$21,$BW98,14)+0,EO$81&gt;=INDEX('Static Data'!$E$3:$X$21,$BW98,15)+0,EO$82&gt;=INDEX('Static Data'!$E$3:$X$21,$BW98,16)+0,EO$83&gt;=INDEX('Static Data'!$E$3:$X$21,$BW98,17)+0,EO$84&gt;=INDEX('Static Data'!$E$3:$X$21,$BW98,18)+0,EO$85&gt;=INDEX('Static Data'!$E$3:$X$21,$BW98,19)+0,EO$86&gt;=INDEX('Static Data'!$E$3:$X$21,$BW98,20)+0)</f>
        <v>0</v>
      </c>
      <c r="EP98" t="b">
        <f ca="1">AND($BV98,EP$67&gt;=INDEX('Static Data'!$E$3:$X$21,$BW98,1)+0,EP$68&gt;=INDEX('Static Data'!$E$3:$X$21,$BW98,2)+0,EP$69&gt;=INDEX('Static Data'!$E$3:$X$21,$BW98,3)+0,EP$70&gt;=INDEX('Static Data'!$E$3:$X$21,$BW98,4)+0,EP$71&gt;=INDEX('Static Data'!$E$3:$X$21,$BW98,5)+0,EP$72&gt;=INDEX('Static Data'!$E$3:$X$21,$BW98,6)+0,EP$73&gt;=INDEX('Static Data'!$E$3:$X$21,$BW98,7)+0,EP$74&gt;=INDEX('Static Data'!$E$3:$X$21,$BW98,8)+0,EP$75&gt;=INDEX('Static Data'!$E$3:$X$21,$BW98,9)+0,EP$76&gt;=INDEX('Static Data'!$E$3:$X$21,$BW98,10)+0,EP$77&gt;=INDEX('Static Data'!$E$3:$X$21,$BW98,11)+0,EP$78&gt;=INDEX('Static Data'!$E$3:$X$21,$BW98,12)+0,EP$79&gt;=INDEX('Static Data'!$E$3:$X$21,$BW98,13)+0,EP$80&gt;=INDEX('Static Data'!$E$3:$X$21,$BW98,14)+0,EP$81&gt;=INDEX('Static Data'!$E$3:$X$21,$BW98,15)+0,EP$82&gt;=INDEX('Static Data'!$E$3:$X$21,$BW98,16)+0,EP$83&gt;=INDEX('Static Data'!$E$3:$X$21,$BW98,17)+0,EP$84&gt;=INDEX('Static Data'!$E$3:$X$21,$BW98,18)+0,EP$85&gt;=INDEX('Static Data'!$E$3:$X$21,$BW98,19)+0,EP$86&gt;=INDEX('Static Data'!$E$3:$X$21,$BW98,20)+0)</f>
        <v>0</v>
      </c>
      <c r="EQ98" t="b">
        <f ca="1">AND($BV98,EQ$67&gt;=INDEX('Static Data'!$E$3:$X$21,$BW98,1)+0,EQ$68&gt;=INDEX('Static Data'!$E$3:$X$21,$BW98,2)+0,EQ$69&gt;=INDEX('Static Data'!$E$3:$X$21,$BW98,3)+0,EQ$70&gt;=INDEX('Static Data'!$E$3:$X$21,$BW98,4)+0,EQ$71&gt;=INDEX('Static Data'!$E$3:$X$21,$BW98,5)+0,EQ$72&gt;=INDEX('Static Data'!$E$3:$X$21,$BW98,6)+0,EQ$73&gt;=INDEX('Static Data'!$E$3:$X$21,$BW98,7)+0,EQ$74&gt;=INDEX('Static Data'!$E$3:$X$21,$BW98,8)+0,EQ$75&gt;=INDEX('Static Data'!$E$3:$X$21,$BW98,9)+0,EQ$76&gt;=INDEX('Static Data'!$E$3:$X$21,$BW98,10)+0,EQ$77&gt;=INDEX('Static Data'!$E$3:$X$21,$BW98,11)+0,EQ$78&gt;=INDEX('Static Data'!$E$3:$X$21,$BW98,12)+0,EQ$79&gt;=INDEX('Static Data'!$E$3:$X$21,$BW98,13)+0,EQ$80&gt;=INDEX('Static Data'!$E$3:$X$21,$BW98,14)+0,EQ$81&gt;=INDEX('Static Data'!$E$3:$X$21,$BW98,15)+0,EQ$82&gt;=INDEX('Static Data'!$E$3:$X$21,$BW98,16)+0,EQ$83&gt;=INDEX('Static Data'!$E$3:$X$21,$BW98,17)+0,EQ$84&gt;=INDEX('Static Data'!$E$3:$X$21,$BW98,18)+0,EQ$85&gt;=INDEX('Static Data'!$E$3:$X$21,$BW98,19)+0,EQ$86&gt;=INDEX('Static Data'!$E$3:$X$21,$BW98,20)+0)</f>
        <v>0</v>
      </c>
      <c r="ER98" t="b">
        <f ca="1">AND($BV98,ER$67&gt;=INDEX('Static Data'!$E$3:$X$21,$BW98,1)+0,ER$68&gt;=INDEX('Static Data'!$E$3:$X$21,$BW98,2)+0,ER$69&gt;=INDEX('Static Data'!$E$3:$X$21,$BW98,3)+0,ER$70&gt;=INDEX('Static Data'!$E$3:$X$21,$BW98,4)+0,ER$71&gt;=INDEX('Static Data'!$E$3:$X$21,$BW98,5)+0,ER$72&gt;=INDEX('Static Data'!$E$3:$X$21,$BW98,6)+0,ER$73&gt;=INDEX('Static Data'!$E$3:$X$21,$BW98,7)+0,ER$74&gt;=INDEX('Static Data'!$E$3:$X$21,$BW98,8)+0,ER$75&gt;=INDEX('Static Data'!$E$3:$X$21,$BW98,9)+0,ER$76&gt;=INDEX('Static Data'!$E$3:$X$21,$BW98,10)+0,ER$77&gt;=INDEX('Static Data'!$E$3:$X$21,$BW98,11)+0,ER$78&gt;=INDEX('Static Data'!$E$3:$X$21,$BW98,12)+0,ER$79&gt;=INDEX('Static Data'!$E$3:$X$21,$BW98,13)+0,ER$80&gt;=INDEX('Static Data'!$E$3:$X$21,$BW98,14)+0,ER$81&gt;=INDEX('Static Data'!$E$3:$X$21,$BW98,15)+0,ER$82&gt;=INDEX('Static Data'!$E$3:$X$21,$BW98,16)+0,ER$83&gt;=INDEX('Static Data'!$E$3:$X$21,$BW98,17)+0,ER$84&gt;=INDEX('Static Data'!$E$3:$X$21,$BW98,18)+0,ER$85&gt;=INDEX('Static Data'!$E$3:$X$21,$BW98,19)+0,ER$86&gt;=INDEX('Static Data'!$E$3:$X$21,$BW98,20)+0)</f>
        <v>0</v>
      </c>
      <c r="ES98" t="b">
        <f ca="1">AND($BV98,ES$67&gt;=INDEX('Static Data'!$E$3:$X$21,$BW98,1)+0,ES$68&gt;=INDEX('Static Data'!$E$3:$X$21,$BW98,2)+0,ES$69&gt;=INDEX('Static Data'!$E$3:$X$21,$BW98,3)+0,ES$70&gt;=INDEX('Static Data'!$E$3:$X$21,$BW98,4)+0,ES$71&gt;=INDEX('Static Data'!$E$3:$X$21,$BW98,5)+0,ES$72&gt;=INDEX('Static Data'!$E$3:$X$21,$BW98,6)+0,ES$73&gt;=INDEX('Static Data'!$E$3:$X$21,$BW98,7)+0,ES$74&gt;=INDEX('Static Data'!$E$3:$X$21,$BW98,8)+0,ES$75&gt;=INDEX('Static Data'!$E$3:$X$21,$BW98,9)+0,ES$76&gt;=INDEX('Static Data'!$E$3:$X$21,$BW98,10)+0,ES$77&gt;=INDEX('Static Data'!$E$3:$X$21,$BW98,11)+0,ES$78&gt;=INDEX('Static Data'!$E$3:$X$21,$BW98,12)+0,ES$79&gt;=INDEX('Static Data'!$E$3:$X$21,$BW98,13)+0,ES$80&gt;=INDEX('Static Data'!$E$3:$X$21,$BW98,14)+0,ES$81&gt;=INDEX('Static Data'!$E$3:$X$21,$BW98,15)+0,ES$82&gt;=INDEX('Static Data'!$E$3:$X$21,$BW98,16)+0,ES$83&gt;=INDEX('Static Data'!$E$3:$X$21,$BW98,17)+0,ES$84&gt;=INDEX('Static Data'!$E$3:$X$21,$BW98,18)+0,ES$85&gt;=INDEX('Static Data'!$E$3:$X$21,$BW98,19)+0,ES$86&gt;=INDEX('Static Data'!$E$3:$X$21,$BW98,20)+0)</f>
        <v>0</v>
      </c>
      <c r="ET98" t="b">
        <f ca="1">AND($BV98,ET$67&gt;=INDEX('Static Data'!$E$3:$X$21,$BW98,1)+0,ET$68&gt;=INDEX('Static Data'!$E$3:$X$21,$BW98,2)+0,ET$69&gt;=INDEX('Static Data'!$E$3:$X$21,$BW98,3)+0,ET$70&gt;=INDEX('Static Data'!$E$3:$X$21,$BW98,4)+0,ET$71&gt;=INDEX('Static Data'!$E$3:$X$21,$BW98,5)+0,ET$72&gt;=INDEX('Static Data'!$E$3:$X$21,$BW98,6)+0,ET$73&gt;=INDEX('Static Data'!$E$3:$X$21,$BW98,7)+0,ET$74&gt;=INDEX('Static Data'!$E$3:$X$21,$BW98,8)+0,ET$75&gt;=INDEX('Static Data'!$E$3:$X$21,$BW98,9)+0,ET$76&gt;=INDEX('Static Data'!$E$3:$X$21,$BW98,10)+0,ET$77&gt;=INDEX('Static Data'!$E$3:$X$21,$BW98,11)+0,ET$78&gt;=INDEX('Static Data'!$E$3:$X$21,$BW98,12)+0,ET$79&gt;=INDEX('Static Data'!$E$3:$X$21,$BW98,13)+0,ET$80&gt;=INDEX('Static Data'!$E$3:$X$21,$BW98,14)+0,ET$81&gt;=INDEX('Static Data'!$E$3:$X$21,$BW98,15)+0,ET$82&gt;=INDEX('Static Data'!$E$3:$X$21,$BW98,16)+0,ET$83&gt;=INDEX('Static Data'!$E$3:$X$21,$BW98,17)+0,ET$84&gt;=INDEX('Static Data'!$E$3:$X$21,$BW98,18)+0,ET$85&gt;=INDEX('Static Data'!$E$3:$X$21,$BW98,19)+0,ET$86&gt;=INDEX('Static Data'!$E$3:$X$21,$BW98,20)+0)</f>
        <v>0</v>
      </c>
      <c r="EU98" t="b">
        <f ca="1">AND($BV98,EU$67&gt;=INDEX('Static Data'!$E$3:$X$21,$BW98,1)+0,EU$68&gt;=INDEX('Static Data'!$E$3:$X$21,$BW98,2)+0,EU$69&gt;=INDEX('Static Data'!$E$3:$X$21,$BW98,3)+0,EU$70&gt;=INDEX('Static Data'!$E$3:$X$21,$BW98,4)+0,EU$71&gt;=INDEX('Static Data'!$E$3:$X$21,$BW98,5)+0,EU$72&gt;=INDEX('Static Data'!$E$3:$X$21,$BW98,6)+0,EU$73&gt;=INDEX('Static Data'!$E$3:$X$21,$BW98,7)+0,EU$74&gt;=INDEX('Static Data'!$E$3:$X$21,$BW98,8)+0,EU$75&gt;=INDEX('Static Data'!$E$3:$X$21,$BW98,9)+0,EU$76&gt;=INDEX('Static Data'!$E$3:$X$21,$BW98,10)+0,EU$77&gt;=INDEX('Static Data'!$E$3:$X$21,$BW98,11)+0,EU$78&gt;=INDEX('Static Data'!$E$3:$X$21,$BW98,12)+0,EU$79&gt;=INDEX('Static Data'!$E$3:$X$21,$BW98,13)+0,EU$80&gt;=INDEX('Static Data'!$E$3:$X$21,$BW98,14)+0,EU$81&gt;=INDEX('Static Data'!$E$3:$X$21,$BW98,15)+0,EU$82&gt;=INDEX('Static Data'!$E$3:$X$21,$BW98,16)+0,EU$83&gt;=INDEX('Static Data'!$E$3:$X$21,$BW98,17)+0,EU$84&gt;=INDEX('Static Data'!$E$3:$X$21,$BW98,18)+0,EU$85&gt;=INDEX('Static Data'!$E$3:$X$21,$BW98,19)+0,EU$86&gt;=INDEX('Static Data'!$E$3:$X$21,$BW98,20)+0)</f>
        <v>0</v>
      </c>
      <c r="EV98" t="b">
        <f ca="1">AND($BV98,EV$67&gt;=INDEX('Static Data'!$E$3:$X$21,$BW98,1)+0,EV$68&gt;=INDEX('Static Data'!$E$3:$X$21,$BW98,2)+0,EV$69&gt;=INDEX('Static Data'!$E$3:$X$21,$BW98,3)+0,EV$70&gt;=INDEX('Static Data'!$E$3:$X$21,$BW98,4)+0,EV$71&gt;=INDEX('Static Data'!$E$3:$X$21,$BW98,5)+0,EV$72&gt;=INDEX('Static Data'!$E$3:$X$21,$BW98,6)+0,EV$73&gt;=INDEX('Static Data'!$E$3:$X$21,$BW98,7)+0,EV$74&gt;=INDEX('Static Data'!$E$3:$X$21,$BW98,8)+0,EV$75&gt;=INDEX('Static Data'!$E$3:$X$21,$BW98,9)+0,EV$76&gt;=INDEX('Static Data'!$E$3:$X$21,$BW98,10)+0,EV$77&gt;=INDEX('Static Data'!$E$3:$X$21,$BW98,11)+0,EV$78&gt;=INDEX('Static Data'!$E$3:$X$21,$BW98,12)+0,EV$79&gt;=INDEX('Static Data'!$E$3:$X$21,$BW98,13)+0,EV$80&gt;=INDEX('Static Data'!$E$3:$X$21,$BW98,14)+0,EV$81&gt;=INDEX('Static Data'!$E$3:$X$21,$BW98,15)+0,EV$82&gt;=INDEX('Static Data'!$E$3:$X$21,$BW98,16)+0,EV$83&gt;=INDEX('Static Data'!$E$3:$X$21,$BW98,17)+0,EV$84&gt;=INDEX('Static Data'!$E$3:$X$21,$BW98,18)+0,EV$85&gt;=INDEX('Static Data'!$E$3:$X$21,$BW98,19)+0,EV$86&gt;=INDEX('Static Data'!$E$3:$X$21,$BW98,20)+0)</f>
        <v>0</v>
      </c>
      <c r="EW98" t="b">
        <f ca="1">AND($BV98,EW$67&gt;=INDEX('Static Data'!$E$3:$X$21,$BW98,1)+0,EW$68&gt;=INDEX('Static Data'!$E$3:$X$21,$BW98,2)+0,EW$69&gt;=INDEX('Static Data'!$E$3:$X$21,$BW98,3)+0,EW$70&gt;=INDEX('Static Data'!$E$3:$X$21,$BW98,4)+0,EW$71&gt;=INDEX('Static Data'!$E$3:$X$21,$BW98,5)+0,EW$72&gt;=INDEX('Static Data'!$E$3:$X$21,$BW98,6)+0,EW$73&gt;=INDEX('Static Data'!$E$3:$X$21,$BW98,7)+0,EW$74&gt;=INDEX('Static Data'!$E$3:$X$21,$BW98,8)+0,EW$75&gt;=INDEX('Static Data'!$E$3:$X$21,$BW98,9)+0,EW$76&gt;=INDEX('Static Data'!$E$3:$X$21,$BW98,10)+0,EW$77&gt;=INDEX('Static Data'!$E$3:$X$21,$BW98,11)+0,EW$78&gt;=INDEX('Static Data'!$E$3:$X$21,$BW98,12)+0,EW$79&gt;=INDEX('Static Data'!$E$3:$X$21,$BW98,13)+0,EW$80&gt;=INDEX('Static Data'!$E$3:$X$21,$BW98,14)+0,EW$81&gt;=INDEX('Static Data'!$E$3:$X$21,$BW98,15)+0,EW$82&gt;=INDEX('Static Data'!$E$3:$X$21,$BW98,16)+0,EW$83&gt;=INDEX('Static Data'!$E$3:$X$21,$BW98,17)+0,EW$84&gt;=INDEX('Static Data'!$E$3:$X$21,$BW98,18)+0,EW$85&gt;=INDEX('Static Data'!$E$3:$X$21,$BW98,19)+0,EW$86&gt;=INDEX('Static Data'!$E$3:$X$21,$BW98,20)+0)</f>
        <v>0</v>
      </c>
      <c r="EX98" t="b">
        <f ca="1">AND($BV98,EX$67&gt;=INDEX('Static Data'!$E$3:$X$21,$BW98,1)+0,EX$68&gt;=INDEX('Static Data'!$E$3:$X$21,$BW98,2)+0,EX$69&gt;=INDEX('Static Data'!$E$3:$X$21,$BW98,3)+0,EX$70&gt;=INDEX('Static Data'!$E$3:$X$21,$BW98,4)+0,EX$71&gt;=INDEX('Static Data'!$E$3:$X$21,$BW98,5)+0,EX$72&gt;=INDEX('Static Data'!$E$3:$X$21,$BW98,6)+0,EX$73&gt;=INDEX('Static Data'!$E$3:$X$21,$BW98,7)+0,EX$74&gt;=INDEX('Static Data'!$E$3:$X$21,$BW98,8)+0,EX$75&gt;=INDEX('Static Data'!$E$3:$X$21,$BW98,9)+0,EX$76&gt;=INDEX('Static Data'!$E$3:$X$21,$BW98,10)+0,EX$77&gt;=INDEX('Static Data'!$E$3:$X$21,$BW98,11)+0,EX$78&gt;=INDEX('Static Data'!$E$3:$X$21,$BW98,12)+0,EX$79&gt;=INDEX('Static Data'!$E$3:$X$21,$BW98,13)+0,EX$80&gt;=INDEX('Static Data'!$E$3:$X$21,$BW98,14)+0,EX$81&gt;=INDEX('Static Data'!$E$3:$X$21,$BW98,15)+0,EX$82&gt;=INDEX('Static Data'!$E$3:$X$21,$BW98,16)+0,EX$83&gt;=INDEX('Static Data'!$E$3:$X$21,$BW98,17)+0,EX$84&gt;=INDEX('Static Data'!$E$3:$X$21,$BW98,18)+0,EX$85&gt;=INDEX('Static Data'!$E$3:$X$21,$BW98,19)+0,EX$86&gt;=INDEX('Static Data'!$E$3:$X$21,$BW98,20)+0)</f>
        <v>0</v>
      </c>
      <c r="EY98" t="b">
        <f ca="1">AND($BV98,EY$67&gt;=INDEX('Static Data'!$E$3:$X$21,$BW98,1)+0,EY$68&gt;=INDEX('Static Data'!$E$3:$X$21,$BW98,2)+0,EY$69&gt;=INDEX('Static Data'!$E$3:$X$21,$BW98,3)+0,EY$70&gt;=INDEX('Static Data'!$E$3:$X$21,$BW98,4)+0,EY$71&gt;=INDEX('Static Data'!$E$3:$X$21,$BW98,5)+0,EY$72&gt;=INDEX('Static Data'!$E$3:$X$21,$BW98,6)+0,EY$73&gt;=INDEX('Static Data'!$E$3:$X$21,$BW98,7)+0,EY$74&gt;=INDEX('Static Data'!$E$3:$X$21,$BW98,8)+0,EY$75&gt;=INDEX('Static Data'!$E$3:$X$21,$BW98,9)+0,EY$76&gt;=INDEX('Static Data'!$E$3:$X$21,$BW98,10)+0,EY$77&gt;=INDEX('Static Data'!$E$3:$X$21,$BW98,11)+0,EY$78&gt;=INDEX('Static Data'!$E$3:$X$21,$BW98,12)+0,EY$79&gt;=INDEX('Static Data'!$E$3:$X$21,$BW98,13)+0,EY$80&gt;=INDEX('Static Data'!$E$3:$X$21,$BW98,14)+0,EY$81&gt;=INDEX('Static Data'!$E$3:$X$21,$BW98,15)+0,EY$82&gt;=INDEX('Static Data'!$E$3:$X$21,$BW98,16)+0,EY$83&gt;=INDEX('Static Data'!$E$3:$X$21,$BW98,17)+0,EY$84&gt;=INDEX('Static Data'!$E$3:$X$21,$BW98,18)+0,EY$85&gt;=INDEX('Static Data'!$E$3:$X$21,$BW98,19)+0,EY$86&gt;=INDEX('Static Data'!$E$3:$X$21,$BW98,20)+0)</f>
        <v>0</v>
      </c>
      <c r="EZ98" t="b">
        <f ca="1">AND($BV98,EZ$67&gt;=INDEX('Static Data'!$E$3:$X$21,$BW98,1)+0,EZ$68&gt;=INDEX('Static Data'!$E$3:$X$21,$BW98,2)+0,EZ$69&gt;=INDEX('Static Data'!$E$3:$X$21,$BW98,3)+0,EZ$70&gt;=INDEX('Static Data'!$E$3:$X$21,$BW98,4)+0,EZ$71&gt;=INDEX('Static Data'!$E$3:$X$21,$BW98,5)+0,EZ$72&gt;=INDEX('Static Data'!$E$3:$X$21,$BW98,6)+0,EZ$73&gt;=INDEX('Static Data'!$E$3:$X$21,$BW98,7)+0,EZ$74&gt;=INDEX('Static Data'!$E$3:$X$21,$BW98,8)+0,EZ$75&gt;=INDEX('Static Data'!$E$3:$X$21,$BW98,9)+0,EZ$76&gt;=INDEX('Static Data'!$E$3:$X$21,$BW98,10)+0,EZ$77&gt;=INDEX('Static Data'!$E$3:$X$21,$BW98,11)+0,EZ$78&gt;=INDEX('Static Data'!$E$3:$X$21,$BW98,12)+0,EZ$79&gt;=INDEX('Static Data'!$E$3:$X$21,$BW98,13)+0,EZ$80&gt;=INDEX('Static Data'!$E$3:$X$21,$BW98,14)+0,EZ$81&gt;=INDEX('Static Data'!$E$3:$X$21,$BW98,15)+0,EZ$82&gt;=INDEX('Static Data'!$E$3:$X$21,$BW98,16)+0,EZ$83&gt;=INDEX('Static Data'!$E$3:$X$21,$BW98,17)+0,EZ$84&gt;=INDEX('Static Data'!$E$3:$X$21,$BW98,18)+0,EZ$85&gt;=INDEX('Static Data'!$E$3:$X$21,$BW98,19)+0,EZ$86&gt;=INDEX('Static Data'!$E$3:$X$21,$BW98,20)+0)</f>
        <v>0</v>
      </c>
      <c r="FA98" t="b">
        <f ca="1">AND($BV98,FA$67&gt;=INDEX('Static Data'!$E$3:$X$21,$BW98,1)+0,FA$68&gt;=INDEX('Static Data'!$E$3:$X$21,$BW98,2)+0,FA$69&gt;=INDEX('Static Data'!$E$3:$X$21,$BW98,3)+0,FA$70&gt;=INDEX('Static Data'!$E$3:$X$21,$BW98,4)+0,FA$71&gt;=INDEX('Static Data'!$E$3:$X$21,$BW98,5)+0,FA$72&gt;=INDEX('Static Data'!$E$3:$X$21,$BW98,6)+0,FA$73&gt;=INDEX('Static Data'!$E$3:$X$21,$BW98,7)+0,FA$74&gt;=INDEX('Static Data'!$E$3:$X$21,$BW98,8)+0,FA$75&gt;=INDEX('Static Data'!$E$3:$X$21,$BW98,9)+0,FA$76&gt;=INDEX('Static Data'!$E$3:$X$21,$BW98,10)+0,FA$77&gt;=INDEX('Static Data'!$E$3:$X$21,$BW98,11)+0,FA$78&gt;=INDEX('Static Data'!$E$3:$X$21,$BW98,12)+0,FA$79&gt;=INDEX('Static Data'!$E$3:$X$21,$BW98,13)+0,FA$80&gt;=INDEX('Static Data'!$E$3:$X$21,$BW98,14)+0,FA$81&gt;=INDEX('Static Data'!$E$3:$X$21,$BW98,15)+0,FA$82&gt;=INDEX('Static Data'!$E$3:$X$21,$BW98,16)+0,FA$83&gt;=INDEX('Static Data'!$E$3:$X$21,$BW98,17)+0,FA$84&gt;=INDEX('Static Data'!$E$3:$X$21,$BW98,18)+0,FA$85&gt;=INDEX('Static Data'!$E$3:$X$21,$BW98,19)+0,FA$86&gt;=INDEX('Static Data'!$E$3:$X$21,$BW98,20)+0)</f>
        <v>0</v>
      </c>
      <c r="FB98" t="b">
        <f ca="1">AND($BV98,FB$67&gt;=INDEX('Static Data'!$E$3:$X$21,$BW98,1)+0,FB$68&gt;=INDEX('Static Data'!$E$3:$X$21,$BW98,2)+0,FB$69&gt;=INDEX('Static Data'!$E$3:$X$21,$BW98,3)+0,FB$70&gt;=INDEX('Static Data'!$E$3:$X$21,$BW98,4)+0,FB$71&gt;=INDEX('Static Data'!$E$3:$X$21,$BW98,5)+0,FB$72&gt;=INDEX('Static Data'!$E$3:$X$21,$BW98,6)+0,FB$73&gt;=INDEX('Static Data'!$E$3:$X$21,$BW98,7)+0,FB$74&gt;=INDEX('Static Data'!$E$3:$X$21,$BW98,8)+0,FB$75&gt;=INDEX('Static Data'!$E$3:$X$21,$BW98,9)+0,FB$76&gt;=INDEX('Static Data'!$E$3:$X$21,$BW98,10)+0,FB$77&gt;=INDEX('Static Data'!$E$3:$X$21,$BW98,11)+0,FB$78&gt;=INDEX('Static Data'!$E$3:$X$21,$BW98,12)+0,FB$79&gt;=INDEX('Static Data'!$E$3:$X$21,$BW98,13)+0,FB$80&gt;=INDEX('Static Data'!$E$3:$X$21,$BW98,14)+0,FB$81&gt;=INDEX('Static Data'!$E$3:$X$21,$BW98,15)+0,FB$82&gt;=INDEX('Static Data'!$E$3:$X$21,$BW98,16)+0,FB$83&gt;=INDEX('Static Data'!$E$3:$X$21,$BW98,17)+0,FB$84&gt;=INDEX('Static Data'!$E$3:$X$21,$BW98,18)+0,FB$85&gt;=INDEX('Static Data'!$E$3:$X$21,$BW98,19)+0,FB$86&gt;=INDEX('Static Data'!$E$3:$X$21,$BW98,20)+0)</f>
        <v>0</v>
      </c>
      <c r="FC98" t="b">
        <f ca="1">AND($BV98,FC$67&gt;=INDEX('Static Data'!$E$3:$X$21,$BW98,1)+0,FC$68&gt;=INDEX('Static Data'!$E$3:$X$21,$BW98,2)+0,FC$69&gt;=INDEX('Static Data'!$E$3:$X$21,$BW98,3)+0,FC$70&gt;=INDEX('Static Data'!$E$3:$X$21,$BW98,4)+0,FC$71&gt;=INDEX('Static Data'!$E$3:$X$21,$BW98,5)+0,FC$72&gt;=INDEX('Static Data'!$E$3:$X$21,$BW98,6)+0,FC$73&gt;=INDEX('Static Data'!$E$3:$X$21,$BW98,7)+0,FC$74&gt;=INDEX('Static Data'!$E$3:$X$21,$BW98,8)+0,FC$75&gt;=INDEX('Static Data'!$E$3:$X$21,$BW98,9)+0,FC$76&gt;=INDEX('Static Data'!$E$3:$X$21,$BW98,10)+0,FC$77&gt;=INDEX('Static Data'!$E$3:$X$21,$BW98,11)+0,FC$78&gt;=INDEX('Static Data'!$E$3:$X$21,$BW98,12)+0,FC$79&gt;=INDEX('Static Data'!$E$3:$X$21,$BW98,13)+0,FC$80&gt;=INDEX('Static Data'!$E$3:$X$21,$BW98,14)+0,FC$81&gt;=INDEX('Static Data'!$E$3:$X$21,$BW98,15)+0,FC$82&gt;=INDEX('Static Data'!$E$3:$X$21,$BW98,16)+0,FC$83&gt;=INDEX('Static Data'!$E$3:$X$21,$BW98,17)+0,FC$84&gt;=INDEX('Static Data'!$E$3:$X$21,$BW98,18)+0,FC$85&gt;=INDEX('Static Data'!$E$3:$X$21,$BW98,19)+0,FC$86&gt;=INDEX('Static Data'!$E$3:$X$21,$BW98,20)+0)</f>
        <v>0</v>
      </c>
      <c r="FD98" t="b">
        <f ca="1">AND($BV98,FD$67&gt;=INDEX('Static Data'!$E$3:$X$21,$BW98,1)+0,FD$68&gt;=INDEX('Static Data'!$E$3:$X$21,$BW98,2)+0,FD$69&gt;=INDEX('Static Data'!$E$3:$X$21,$BW98,3)+0,FD$70&gt;=INDEX('Static Data'!$E$3:$X$21,$BW98,4)+0,FD$71&gt;=INDEX('Static Data'!$E$3:$X$21,$BW98,5)+0,FD$72&gt;=INDEX('Static Data'!$E$3:$X$21,$BW98,6)+0,FD$73&gt;=INDEX('Static Data'!$E$3:$X$21,$BW98,7)+0,FD$74&gt;=INDEX('Static Data'!$E$3:$X$21,$BW98,8)+0,FD$75&gt;=INDEX('Static Data'!$E$3:$X$21,$BW98,9)+0,FD$76&gt;=INDEX('Static Data'!$E$3:$X$21,$BW98,10)+0,FD$77&gt;=INDEX('Static Data'!$E$3:$X$21,$BW98,11)+0,FD$78&gt;=INDEX('Static Data'!$E$3:$X$21,$BW98,12)+0,FD$79&gt;=INDEX('Static Data'!$E$3:$X$21,$BW98,13)+0,FD$80&gt;=INDEX('Static Data'!$E$3:$X$21,$BW98,14)+0,FD$81&gt;=INDEX('Static Data'!$E$3:$X$21,$BW98,15)+0,FD$82&gt;=INDEX('Static Data'!$E$3:$X$21,$BW98,16)+0,FD$83&gt;=INDEX('Static Data'!$E$3:$X$21,$BW98,17)+0,FD$84&gt;=INDEX('Static Data'!$E$3:$X$21,$BW98,18)+0,FD$85&gt;=INDEX('Static Data'!$E$3:$X$21,$BW98,19)+0,FD$86&gt;=INDEX('Static Data'!$E$3:$X$21,$BW98,20)+0)</f>
        <v>0</v>
      </c>
      <c r="FE98" t="b">
        <f ca="1">AND($BV98,FE$67&gt;=INDEX('Static Data'!$E$3:$X$21,$BW98,1)+0,FE$68&gt;=INDEX('Static Data'!$E$3:$X$21,$BW98,2)+0,FE$69&gt;=INDEX('Static Data'!$E$3:$X$21,$BW98,3)+0,FE$70&gt;=INDEX('Static Data'!$E$3:$X$21,$BW98,4)+0,FE$71&gt;=INDEX('Static Data'!$E$3:$X$21,$BW98,5)+0,FE$72&gt;=INDEX('Static Data'!$E$3:$X$21,$BW98,6)+0,FE$73&gt;=INDEX('Static Data'!$E$3:$X$21,$BW98,7)+0,FE$74&gt;=INDEX('Static Data'!$E$3:$X$21,$BW98,8)+0,FE$75&gt;=INDEX('Static Data'!$E$3:$X$21,$BW98,9)+0,FE$76&gt;=INDEX('Static Data'!$E$3:$X$21,$BW98,10)+0,FE$77&gt;=INDEX('Static Data'!$E$3:$X$21,$BW98,11)+0,FE$78&gt;=INDEX('Static Data'!$E$3:$X$21,$BW98,12)+0,FE$79&gt;=INDEX('Static Data'!$E$3:$X$21,$BW98,13)+0,FE$80&gt;=INDEX('Static Data'!$E$3:$X$21,$BW98,14)+0,FE$81&gt;=INDEX('Static Data'!$E$3:$X$21,$BW98,15)+0,FE$82&gt;=INDEX('Static Data'!$E$3:$X$21,$BW98,16)+0,FE$83&gt;=INDEX('Static Data'!$E$3:$X$21,$BW98,17)+0,FE$84&gt;=INDEX('Static Data'!$E$3:$X$21,$BW98,18)+0,FE$85&gt;=INDEX('Static Data'!$E$3:$X$21,$BW98,19)+0,FE$86&gt;=INDEX('Static Data'!$E$3:$X$21,$BW98,20)+0)</f>
        <v>0</v>
      </c>
      <c r="FF98" t="b">
        <f ca="1">AND($BV98,FF$67&gt;=INDEX('Static Data'!$E$3:$X$21,$BW98,1)+0,FF$68&gt;=INDEX('Static Data'!$E$3:$X$21,$BW98,2)+0,FF$69&gt;=INDEX('Static Data'!$E$3:$X$21,$BW98,3)+0,FF$70&gt;=INDEX('Static Data'!$E$3:$X$21,$BW98,4)+0,FF$71&gt;=INDEX('Static Data'!$E$3:$X$21,$BW98,5)+0,FF$72&gt;=INDEX('Static Data'!$E$3:$X$21,$BW98,6)+0,FF$73&gt;=INDEX('Static Data'!$E$3:$X$21,$BW98,7)+0,FF$74&gt;=INDEX('Static Data'!$E$3:$X$21,$BW98,8)+0,FF$75&gt;=INDEX('Static Data'!$E$3:$X$21,$BW98,9)+0,FF$76&gt;=INDEX('Static Data'!$E$3:$X$21,$BW98,10)+0,FF$77&gt;=INDEX('Static Data'!$E$3:$X$21,$BW98,11)+0,FF$78&gt;=INDEX('Static Data'!$E$3:$X$21,$BW98,12)+0,FF$79&gt;=INDEX('Static Data'!$E$3:$X$21,$BW98,13)+0,FF$80&gt;=INDEX('Static Data'!$E$3:$X$21,$BW98,14)+0,FF$81&gt;=INDEX('Static Data'!$E$3:$X$21,$BW98,15)+0,FF$82&gt;=INDEX('Static Data'!$E$3:$X$21,$BW98,16)+0,FF$83&gt;=INDEX('Static Data'!$E$3:$X$21,$BW98,17)+0,FF$84&gt;=INDEX('Static Data'!$E$3:$X$21,$BW98,18)+0,FF$85&gt;=INDEX('Static Data'!$E$3:$X$21,$BW98,19)+0,FF$86&gt;=INDEX('Static Data'!$E$3:$X$21,$BW98,20)+0)</f>
        <v>0</v>
      </c>
      <c r="FG98" t="b">
        <f ca="1">AND($BV98,FG$67&gt;=INDEX('Static Data'!$E$3:$X$21,$BW98,1)+0,FG$68&gt;=INDEX('Static Data'!$E$3:$X$21,$BW98,2)+0,FG$69&gt;=INDEX('Static Data'!$E$3:$X$21,$BW98,3)+0,FG$70&gt;=INDEX('Static Data'!$E$3:$X$21,$BW98,4)+0,FG$71&gt;=INDEX('Static Data'!$E$3:$X$21,$BW98,5)+0,FG$72&gt;=INDEX('Static Data'!$E$3:$X$21,$BW98,6)+0,FG$73&gt;=INDEX('Static Data'!$E$3:$X$21,$BW98,7)+0,FG$74&gt;=INDEX('Static Data'!$E$3:$X$21,$BW98,8)+0,FG$75&gt;=INDEX('Static Data'!$E$3:$X$21,$BW98,9)+0,FG$76&gt;=INDEX('Static Data'!$E$3:$X$21,$BW98,10)+0,FG$77&gt;=INDEX('Static Data'!$E$3:$X$21,$BW98,11)+0,FG$78&gt;=INDEX('Static Data'!$E$3:$X$21,$BW98,12)+0,FG$79&gt;=INDEX('Static Data'!$E$3:$X$21,$BW98,13)+0,FG$80&gt;=INDEX('Static Data'!$E$3:$X$21,$BW98,14)+0,FG$81&gt;=INDEX('Static Data'!$E$3:$X$21,$BW98,15)+0,FG$82&gt;=INDEX('Static Data'!$E$3:$X$21,$BW98,16)+0,FG$83&gt;=INDEX('Static Data'!$E$3:$X$21,$BW98,17)+0,FG$84&gt;=INDEX('Static Data'!$E$3:$X$21,$BW98,18)+0,FG$85&gt;=INDEX('Static Data'!$E$3:$X$21,$BW98,19)+0,FG$86&gt;=INDEX('Static Data'!$E$3:$X$21,$BW98,20)+0)</f>
        <v>0</v>
      </c>
      <c r="FH98" t="b">
        <f ca="1">AND($BV98,FH$67&gt;=INDEX('Static Data'!$E$3:$X$21,$BW98,1)+0,FH$68&gt;=INDEX('Static Data'!$E$3:$X$21,$BW98,2)+0,FH$69&gt;=INDEX('Static Data'!$E$3:$X$21,$BW98,3)+0,FH$70&gt;=INDEX('Static Data'!$E$3:$X$21,$BW98,4)+0,FH$71&gt;=INDEX('Static Data'!$E$3:$X$21,$BW98,5)+0,FH$72&gt;=INDEX('Static Data'!$E$3:$X$21,$BW98,6)+0,FH$73&gt;=INDEX('Static Data'!$E$3:$X$21,$BW98,7)+0,FH$74&gt;=INDEX('Static Data'!$E$3:$X$21,$BW98,8)+0,FH$75&gt;=INDEX('Static Data'!$E$3:$X$21,$BW98,9)+0,FH$76&gt;=INDEX('Static Data'!$E$3:$X$21,$BW98,10)+0,FH$77&gt;=INDEX('Static Data'!$E$3:$X$21,$BW98,11)+0,FH$78&gt;=INDEX('Static Data'!$E$3:$X$21,$BW98,12)+0,FH$79&gt;=INDEX('Static Data'!$E$3:$X$21,$BW98,13)+0,FH$80&gt;=INDEX('Static Data'!$E$3:$X$21,$BW98,14)+0,FH$81&gt;=INDEX('Static Data'!$E$3:$X$21,$BW98,15)+0,FH$82&gt;=INDEX('Static Data'!$E$3:$X$21,$BW98,16)+0,FH$83&gt;=INDEX('Static Data'!$E$3:$X$21,$BW98,17)+0,FH$84&gt;=INDEX('Static Data'!$E$3:$X$21,$BW98,18)+0,FH$85&gt;=INDEX('Static Data'!$E$3:$X$21,$BW98,19)+0,FH$86&gt;=INDEX('Static Data'!$E$3:$X$21,$BW98,20)+0)</f>
        <v>0</v>
      </c>
      <c r="FI98" t="b">
        <f ca="1">AND($BV98,FI$67&gt;=INDEX('Static Data'!$E$3:$X$21,$BW98,1)+0,FI$68&gt;=INDEX('Static Data'!$E$3:$X$21,$BW98,2)+0,FI$69&gt;=INDEX('Static Data'!$E$3:$X$21,$BW98,3)+0,FI$70&gt;=INDEX('Static Data'!$E$3:$X$21,$BW98,4)+0,FI$71&gt;=INDEX('Static Data'!$E$3:$X$21,$BW98,5)+0,FI$72&gt;=INDEX('Static Data'!$E$3:$X$21,$BW98,6)+0,FI$73&gt;=INDEX('Static Data'!$E$3:$X$21,$BW98,7)+0,FI$74&gt;=INDEX('Static Data'!$E$3:$X$21,$BW98,8)+0,FI$75&gt;=INDEX('Static Data'!$E$3:$X$21,$BW98,9)+0,FI$76&gt;=INDEX('Static Data'!$E$3:$X$21,$BW98,10)+0,FI$77&gt;=INDEX('Static Data'!$E$3:$X$21,$BW98,11)+0,FI$78&gt;=INDEX('Static Data'!$E$3:$X$21,$BW98,12)+0,FI$79&gt;=INDEX('Static Data'!$E$3:$X$21,$BW98,13)+0,FI$80&gt;=INDEX('Static Data'!$E$3:$X$21,$BW98,14)+0,FI$81&gt;=INDEX('Static Data'!$E$3:$X$21,$BW98,15)+0,FI$82&gt;=INDEX('Static Data'!$E$3:$X$21,$BW98,16)+0,FI$83&gt;=INDEX('Static Data'!$E$3:$X$21,$BW98,17)+0,FI$84&gt;=INDEX('Static Data'!$E$3:$X$21,$BW98,18)+0,FI$85&gt;=INDEX('Static Data'!$E$3:$X$21,$BW98,19)+0,FI$86&gt;=INDEX('Static Data'!$E$3:$X$21,$BW98,20)+0)</f>
        <v>0</v>
      </c>
      <c r="FJ98" t="b">
        <f ca="1">AND($BV98,FJ$67&gt;=INDEX('Static Data'!$E$3:$X$21,$BW98,1)+0,FJ$68&gt;=INDEX('Static Data'!$E$3:$X$21,$BW98,2)+0,FJ$69&gt;=INDEX('Static Data'!$E$3:$X$21,$BW98,3)+0,FJ$70&gt;=INDEX('Static Data'!$E$3:$X$21,$BW98,4)+0,FJ$71&gt;=INDEX('Static Data'!$E$3:$X$21,$BW98,5)+0,FJ$72&gt;=INDEX('Static Data'!$E$3:$X$21,$BW98,6)+0,FJ$73&gt;=INDEX('Static Data'!$E$3:$X$21,$BW98,7)+0,FJ$74&gt;=INDEX('Static Data'!$E$3:$X$21,$BW98,8)+0,FJ$75&gt;=INDEX('Static Data'!$E$3:$X$21,$BW98,9)+0,FJ$76&gt;=INDEX('Static Data'!$E$3:$X$21,$BW98,10)+0,FJ$77&gt;=INDEX('Static Data'!$E$3:$X$21,$BW98,11)+0,FJ$78&gt;=INDEX('Static Data'!$E$3:$X$21,$BW98,12)+0,FJ$79&gt;=INDEX('Static Data'!$E$3:$X$21,$BW98,13)+0,FJ$80&gt;=INDEX('Static Data'!$E$3:$X$21,$BW98,14)+0,FJ$81&gt;=INDEX('Static Data'!$E$3:$X$21,$BW98,15)+0,FJ$82&gt;=INDEX('Static Data'!$E$3:$X$21,$BW98,16)+0,FJ$83&gt;=INDEX('Static Data'!$E$3:$X$21,$BW98,17)+0,FJ$84&gt;=INDEX('Static Data'!$E$3:$X$21,$BW98,18)+0,FJ$85&gt;=INDEX('Static Data'!$E$3:$X$21,$BW98,19)+0,FJ$86&gt;=INDEX('Static Data'!$E$3:$X$21,$BW98,20)+0)</f>
        <v>0</v>
      </c>
      <c r="FK98" t="b">
        <f ca="1">AND($BV98,FK$67&gt;=INDEX('Static Data'!$E$3:$X$21,$BW98,1)+0,FK$68&gt;=INDEX('Static Data'!$E$3:$X$21,$BW98,2)+0,FK$69&gt;=INDEX('Static Data'!$E$3:$X$21,$BW98,3)+0,FK$70&gt;=INDEX('Static Data'!$E$3:$X$21,$BW98,4)+0,FK$71&gt;=INDEX('Static Data'!$E$3:$X$21,$BW98,5)+0,FK$72&gt;=INDEX('Static Data'!$E$3:$X$21,$BW98,6)+0,FK$73&gt;=INDEX('Static Data'!$E$3:$X$21,$BW98,7)+0,FK$74&gt;=INDEX('Static Data'!$E$3:$X$21,$BW98,8)+0,FK$75&gt;=INDEX('Static Data'!$E$3:$X$21,$BW98,9)+0,FK$76&gt;=INDEX('Static Data'!$E$3:$X$21,$BW98,10)+0,FK$77&gt;=INDEX('Static Data'!$E$3:$X$21,$BW98,11)+0,FK$78&gt;=INDEX('Static Data'!$E$3:$X$21,$BW98,12)+0,FK$79&gt;=INDEX('Static Data'!$E$3:$X$21,$BW98,13)+0,FK$80&gt;=INDEX('Static Data'!$E$3:$X$21,$BW98,14)+0,FK$81&gt;=INDEX('Static Data'!$E$3:$X$21,$BW98,15)+0,FK$82&gt;=INDEX('Static Data'!$E$3:$X$21,$BW98,16)+0,FK$83&gt;=INDEX('Static Data'!$E$3:$X$21,$BW98,17)+0,FK$84&gt;=INDEX('Static Data'!$E$3:$X$21,$BW98,18)+0,FK$85&gt;=INDEX('Static Data'!$E$3:$X$21,$BW98,19)+0,FK$86&gt;=INDEX('Static Data'!$E$3:$X$21,$BW98,20)+0)</f>
        <v>0</v>
      </c>
      <c r="FL98" t="b">
        <f ca="1">AND($BV98,FL$67&gt;=INDEX('Static Data'!$E$3:$X$21,$BW98,1)+0,FL$68&gt;=INDEX('Static Data'!$E$3:$X$21,$BW98,2)+0,FL$69&gt;=INDEX('Static Data'!$E$3:$X$21,$BW98,3)+0,FL$70&gt;=INDEX('Static Data'!$E$3:$X$21,$BW98,4)+0,FL$71&gt;=INDEX('Static Data'!$E$3:$X$21,$BW98,5)+0,FL$72&gt;=INDEX('Static Data'!$E$3:$X$21,$BW98,6)+0,FL$73&gt;=INDEX('Static Data'!$E$3:$X$21,$BW98,7)+0,FL$74&gt;=INDEX('Static Data'!$E$3:$X$21,$BW98,8)+0,FL$75&gt;=INDEX('Static Data'!$E$3:$X$21,$BW98,9)+0,FL$76&gt;=INDEX('Static Data'!$E$3:$X$21,$BW98,10)+0,FL$77&gt;=INDEX('Static Data'!$E$3:$X$21,$BW98,11)+0,FL$78&gt;=INDEX('Static Data'!$E$3:$X$21,$BW98,12)+0,FL$79&gt;=INDEX('Static Data'!$E$3:$X$21,$BW98,13)+0,FL$80&gt;=INDEX('Static Data'!$E$3:$X$21,$BW98,14)+0,FL$81&gt;=INDEX('Static Data'!$E$3:$X$21,$BW98,15)+0,FL$82&gt;=INDEX('Static Data'!$E$3:$X$21,$BW98,16)+0,FL$83&gt;=INDEX('Static Data'!$E$3:$X$21,$BW98,17)+0,FL$84&gt;=INDEX('Static Data'!$E$3:$X$21,$BW98,18)+0,FL$85&gt;=INDEX('Static Data'!$E$3:$X$21,$BW98,19)+0,FL$86&gt;=INDEX('Static Data'!$E$3:$X$21,$BW98,20)+0)</f>
        <v>0</v>
      </c>
      <c r="FM98" t="b">
        <f ca="1">AND($BV98,FM$67&gt;=INDEX('Static Data'!$E$3:$X$21,$BW98,1)+0,FM$68&gt;=INDEX('Static Data'!$E$3:$X$21,$BW98,2)+0,FM$69&gt;=INDEX('Static Data'!$E$3:$X$21,$BW98,3)+0,FM$70&gt;=INDEX('Static Data'!$E$3:$X$21,$BW98,4)+0,FM$71&gt;=INDEX('Static Data'!$E$3:$X$21,$BW98,5)+0,FM$72&gt;=INDEX('Static Data'!$E$3:$X$21,$BW98,6)+0,FM$73&gt;=INDEX('Static Data'!$E$3:$X$21,$BW98,7)+0,FM$74&gt;=INDEX('Static Data'!$E$3:$X$21,$BW98,8)+0,FM$75&gt;=INDEX('Static Data'!$E$3:$X$21,$BW98,9)+0,FM$76&gt;=INDEX('Static Data'!$E$3:$X$21,$BW98,10)+0,FM$77&gt;=INDEX('Static Data'!$E$3:$X$21,$BW98,11)+0,FM$78&gt;=INDEX('Static Data'!$E$3:$X$21,$BW98,12)+0,FM$79&gt;=INDEX('Static Data'!$E$3:$X$21,$BW98,13)+0,FM$80&gt;=INDEX('Static Data'!$E$3:$X$21,$BW98,14)+0,FM$81&gt;=INDEX('Static Data'!$E$3:$X$21,$BW98,15)+0,FM$82&gt;=INDEX('Static Data'!$E$3:$X$21,$BW98,16)+0,FM$83&gt;=INDEX('Static Data'!$E$3:$X$21,$BW98,17)+0,FM$84&gt;=INDEX('Static Data'!$E$3:$X$21,$BW98,18)+0,FM$85&gt;=INDEX('Static Data'!$E$3:$X$21,$BW98,19)+0,FM$86&gt;=INDEX('Static Data'!$E$3:$X$21,$BW98,20)+0)</f>
        <v>0</v>
      </c>
      <c r="FN98" t="b">
        <f ca="1">AND($BV98,FN$67&gt;=INDEX('Static Data'!$E$3:$X$21,$BW98,1)+0,FN$68&gt;=INDEX('Static Data'!$E$3:$X$21,$BW98,2)+0,FN$69&gt;=INDEX('Static Data'!$E$3:$X$21,$BW98,3)+0,FN$70&gt;=INDEX('Static Data'!$E$3:$X$21,$BW98,4)+0,FN$71&gt;=INDEX('Static Data'!$E$3:$X$21,$BW98,5)+0,FN$72&gt;=INDEX('Static Data'!$E$3:$X$21,$BW98,6)+0,FN$73&gt;=INDEX('Static Data'!$E$3:$X$21,$BW98,7)+0,FN$74&gt;=INDEX('Static Data'!$E$3:$X$21,$BW98,8)+0,FN$75&gt;=INDEX('Static Data'!$E$3:$X$21,$BW98,9)+0,FN$76&gt;=INDEX('Static Data'!$E$3:$X$21,$BW98,10)+0,FN$77&gt;=INDEX('Static Data'!$E$3:$X$21,$BW98,11)+0,FN$78&gt;=INDEX('Static Data'!$E$3:$X$21,$BW98,12)+0,FN$79&gt;=INDEX('Static Data'!$E$3:$X$21,$BW98,13)+0,FN$80&gt;=INDEX('Static Data'!$E$3:$X$21,$BW98,14)+0,FN$81&gt;=INDEX('Static Data'!$E$3:$X$21,$BW98,15)+0,FN$82&gt;=INDEX('Static Data'!$E$3:$X$21,$BW98,16)+0,FN$83&gt;=INDEX('Static Data'!$E$3:$X$21,$BW98,17)+0,FN$84&gt;=INDEX('Static Data'!$E$3:$X$21,$BW98,18)+0,FN$85&gt;=INDEX('Static Data'!$E$3:$X$21,$BW98,19)+0,FN$86&gt;=INDEX('Static Data'!$E$3:$X$21,$BW98,20)+0)</f>
        <v>0</v>
      </c>
      <c r="FO98" t="b">
        <f ca="1">AND($BV98,FO$67&gt;=INDEX('Static Data'!$E$3:$X$21,$BW98,1)+0,FO$68&gt;=INDEX('Static Data'!$E$3:$X$21,$BW98,2)+0,FO$69&gt;=INDEX('Static Data'!$E$3:$X$21,$BW98,3)+0,FO$70&gt;=INDEX('Static Data'!$E$3:$X$21,$BW98,4)+0,FO$71&gt;=INDEX('Static Data'!$E$3:$X$21,$BW98,5)+0,FO$72&gt;=INDEX('Static Data'!$E$3:$X$21,$BW98,6)+0,FO$73&gt;=INDEX('Static Data'!$E$3:$X$21,$BW98,7)+0,FO$74&gt;=INDEX('Static Data'!$E$3:$X$21,$BW98,8)+0,FO$75&gt;=INDEX('Static Data'!$E$3:$X$21,$BW98,9)+0,FO$76&gt;=INDEX('Static Data'!$E$3:$X$21,$BW98,10)+0,FO$77&gt;=INDEX('Static Data'!$E$3:$X$21,$BW98,11)+0,FO$78&gt;=INDEX('Static Data'!$E$3:$X$21,$BW98,12)+0,FO$79&gt;=INDEX('Static Data'!$E$3:$X$21,$BW98,13)+0,FO$80&gt;=INDEX('Static Data'!$E$3:$X$21,$BW98,14)+0,FO$81&gt;=INDEX('Static Data'!$E$3:$X$21,$BW98,15)+0,FO$82&gt;=INDEX('Static Data'!$E$3:$X$21,$BW98,16)+0,FO$83&gt;=INDEX('Static Data'!$E$3:$X$21,$BW98,17)+0,FO$84&gt;=INDEX('Static Data'!$E$3:$X$21,$BW98,18)+0,FO$85&gt;=INDEX('Static Data'!$E$3:$X$21,$BW98,19)+0,FO$86&gt;=INDEX('Static Data'!$E$3:$X$21,$BW98,20)+0)</f>
        <v>0</v>
      </c>
      <c r="FP98" t="b">
        <f ca="1">AND($BV98,FP$67&gt;=INDEX('Static Data'!$E$3:$X$21,$BW98,1)+0,FP$68&gt;=INDEX('Static Data'!$E$3:$X$21,$BW98,2)+0,FP$69&gt;=INDEX('Static Data'!$E$3:$X$21,$BW98,3)+0,FP$70&gt;=INDEX('Static Data'!$E$3:$X$21,$BW98,4)+0,FP$71&gt;=INDEX('Static Data'!$E$3:$X$21,$BW98,5)+0,FP$72&gt;=INDEX('Static Data'!$E$3:$X$21,$BW98,6)+0,FP$73&gt;=INDEX('Static Data'!$E$3:$X$21,$BW98,7)+0,FP$74&gt;=INDEX('Static Data'!$E$3:$X$21,$BW98,8)+0,FP$75&gt;=INDEX('Static Data'!$E$3:$X$21,$BW98,9)+0,FP$76&gt;=INDEX('Static Data'!$E$3:$X$21,$BW98,10)+0,FP$77&gt;=INDEX('Static Data'!$E$3:$X$21,$BW98,11)+0,FP$78&gt;=INDEX('Static Data'!$E$3:$X$21,$BW98,12)+0,FP$79&gt;=INDEX('Static Data'!$E$3:$X$21,$BW98,13)+0,FP$80&gt;=INDEX('Static Data'!$E$3:$X$21,$BW98,14)+0,FP$81&gt;=INDEX('Static Data'!$E$3:$X$21,$BW98,15)+0,FP$82&gt;=INDEX('Static Data'!$E$3:$X$21,$BW98,16)+0,FP$83&gt;=INDEX('Static Data'!$E$3:$X$21,$BW98,17)+0,FP$84&gt;=INDEX('Static Data'!$E$3:$X$21,$BW98,18)+0,FP$85&gt;=INDEX('Static Data'!$E$3:$X$21,$BW98,19)+0,FP$86&gt;=INDEX('Static Data'!$E$3:$X$21,$BW98,20)+0)</f>
        <v>0</v>
      </c>
      <c r="FQ98" t="b">
        <f ca="1">AND($BV98,FQ$67&gt;=INDEX('Static Data'!$E$3:$X$21,$BW98,1)+0,FQ$68&gt;=INDEX('Static Data'!$E$3:$X$21,$BW98,2)+0,FQ$69&gt;=INDEX('Static Data'!$E$3:$X$21,$BW98,3)+0,FQ$70&gt;=INDEX('Static Data'!$E$3:$X$21,$BW98,4)+0,FQ$71&gt;=INDEX('Static Data'!$E$3:$X$21,$BW98,5)+0,FQ$72&gt;=INDEX('Static Data'!$E$3:$X$21,$BW98,6)+0,FQ$73&gt;=INDEX('Static Data'!$E$3:$X$21,$BW98,7)+0,FQ$74&gt;=INDEX('Static Data'!$E$3:$X$21,$BW98,8)+0,FQ$75&gt;=INDEX('Static Data'!$E$3:$X$21,$BW98,9)+0,FQ$76&gt;=INDEX('Static Data'!$E$3:$X$21,$BW98,10)+0,FQ$77&gt;=INDEX('Static Data'!$E$3:$X$21,$BW98,11)+0,FQ$78&gt;=INDEX('Static Data'!$E$3:$X$21,$BW98,12)+0,FQ$79&gt;=INDEX('Static Data'!$E$3:$X$21,$BW98,13)+0,FQ$80&gt;=INDEX('Static Data'!$E$3:$X$21,$BW98,14)+0,FQ$81&gt;=INDEX('Static Data'!$E$3:$X$21,$BW98,15)+0,FQ$82&gt;=INDEX('Static Data'!$E$3:$X$21,$BW98,16)+0,FQ$83&gt;=INDEX('Static Data'!$E$3:$X$21,$BW98,17)+0,FQ$84&gt;=INDEX('Static Data'!$E$3:$X$21,$BW98,18)+0,FQ$85&gt;=INDEX('Static Data'!$E$3:$X$21,$BW98,19)+0,FQ$86&gt;=INDEX('Static Data'!$E$3:$X$21,$BW98,20)+0)</f>
        <v>0</v>
      </c>
      <c r="FR98" t="b">
        <f ca="1">AND($BV98,FR$67&gt;=INDEX('Static Data'!$E$3:$X$21,$BW98,1)+0,FR$68&gt;=INDEX('Static Data'!$E$3:$X$21,$BW98,2)+0,FR$69&gt;=INDEX('Static Data'!$E$3:$X$21,$BW98,3)+0,FR$70&gt;=INDEX('Static Data'!$E$3:$X$21,$BW98,4)+0,FR$71&gt;=INDEX('Static Data'!$E$3:$X$21,$BW98,5)+0,FR$72&gt;=INDEX('Static Data'!$E$3:$X$21,$BW98,6)+0,FR$73&gt;=INDEX('Static Data'!$E$3:$X$21,$BW98,7)+0,FR$74&gt;=INDEX('Static Data'!$E$3:$X$21,$BW98,8)+0,FR$75&gt;=INDEX('Static Data'!$E$3:$X$21,$BW98,9)+0,FR$76&gt;=INDEX('Static Data'!$E$3:$X$21,$BW98,10)+0,FR$77&gt;=INDEX('Static Data'!$E$3:$X$21,$BW98,11)+0,FR$78&gt;=INDEX('Static Data'!$E$3:$X$21,$BW98,12)+0,FR$79&gt;=INDEX('Static Data'!$E$3:$X$21,$BW98,13)+0,FR$80&gt;=INDEX('Static Data'!$E$3:$X$21,$BW98,14)+0,FR$81&gt;=INDEX('Static Data'!$E$3:$X$21,$BW98,15)+0,FR$82&gt;=INDEX('Static Data'!$E$3:$X$21,$BW98,16)+0,FR$83&gt;=INDEX('Static Data'!$E$3:$X$21,$BW98,17)+0,FR$84&gt;=INDEX('Static Data'!$E$3:$X$21,$BW98,18)+0,FR$85&gt;=INDEX('Static Data'!$E$3:$X$21,$BW98,19)+0,FR$86&gt;=INDEX('Static Data'!$E$3:$X$21,$BW98,20)+0)</f>
        <v>0</v>
      </c>
      <c r="FS98" t="b">
        <f ca="1">AND($BV98,FS$67&gt;=INDEX('Static Data'!$E$3:$X$21,$BW98,1)+0,FS$68&gt;=INDEX('Static Data'!$E$3:$X$21,$BW98,2)+0,FS$69&gt;=INDEX('Static Data'!$E$3:$X$21,$BW98,3)+0,FS$70&gt;=INDEX('Static Data'!$E$3:$X$21,$BW98,4)+0,FS$71&gt;=INDEX('Static Data'!$E$3:$X$21,$BW98,5)+0,FS$72&gt;=INDEX('Static Data'!$E$3:$X$21,$BW98,6)+0,FS$73&gt;=INDEX('Static Data'!$E$3:$X$21,$BW98,7)+0,FS$74&gt;=INDEX('Static Data'!$E$3:$X$21,$BW98,8)+0,FS$75&gt;=INDEX('Static Data'!$E$3:$X$21,$BW98,9)+0,FS$76&gt;=INDEX('Static Data'!$E$3:$X$21,$BW98,10)+0,FS$77&gt;=INDEX('Static Data'!$E$3:$X$21,$BW98,11)+0,FS$78&gt;=INDEX('Static Data'!$E$3:$X$21,$BW98,12)+0,FS$79&gt;=INDEX('Static Data'!$E$3:$X$21,$BW98,13)+0,FS$80&gt;=INDEX('Static Data'!$E$3:$X$21,$BW98,14)+0,FS$81&gt;=INDEX('Static Data'!$E$3:$X$21,$BW98,15)+0,FS$82&gt;=INDEX('Static Data'!$E$3:$X$21,$BW98,16)+0,FS$83&gt;=INDEX('Static Data'!$E$3:$X$21,$BW98,17)+0,FS$84&gt;=INDEX('Static Data'!$E$3:$X$21,$BW98,18)+0,FS$85&gt;=INDEX('Static Data'!$E$3:$X$21,$BW98,19)+0,FS$86&gt;=INDEX('Static Data'!$E$3:$X$21,$BW98,20)+0)</f>
        <v>0</v>
      </c>
      <c r="FT98" t="b">
        <f ca="1">AND($BV98,FT$67&gt;=INDEX('Static Data'!$E$3:$X$21,$BW98,1)+0,FT$68&gt;=INDEX('Static Data'!$E$3:$X$21,$BW98,2)+0,FT$69&gt;=INDEX('Static Data'!$E$3:$X$21,$BW98,3)+0,FT$70&gt;=INDEX('Static Data'!$E$3:$X$21,$BW98,4)+0,FT$71&gt;=INDEX('Static Data'!$E$3:$X$21,$BW98,5)+0,FT$72&gt;=INDEX('Static Data'!$E$3:$X$21,$BW98,6)+0,FT$73&gt;=INDEX('Static Data'!$E$3:$X$21,$BW98,7)+0,FT$74&gt;=INDEX('Static Data'!$E$3:$X$21,$BW98,8)+0,FT$75&gt;=INDEX('Static Data'!$E$3:$X$21,$BW98,9)+0,FT$76&gt;=INDEX('Static Data'!$E$3:$X$21,$BW98,10)+0,FT$77&gt;=INDEX('Static Data'!$E$3:$X$21,$BW98,11)+0,FT$78&gt;=INDEX('Static Data'!$E$3:$X$21,$BW98,12)+0,FT$79&gt;=INDEX('Static Data'!$E$3:$X$21,$BW98,13)+0,FT$80&gt;=INDEX('Static Data'!$E$3:$X$21,$BW98,14)+0,FT$81&gt;=INDEX('Static Data'!$E$3:$X$21,$BW98,15)+0,FT$82&gt;=INDEX('Static Data'!$E$3:$X$21,$BW98,16)+0,FT$83&gt;=INDEX('Static Data'!$E$3:$X$21,$BW98,17)+0,FT$84&gt;=INDEX('Static Data'!$E$3:$X$21,$BW98,18)+0,FT$85&gt;=INDEX('Static Data'!$E$3:$X$21,$BW98,19)+0,FT$86&gt;=INDEX('Static Data'!$E$3:$X$21,$BW98,20)+0)</f>
        <v>0</v>
      </c>
      <c r="FU98" t="b">
        <f ca="1">AND($BV98,FU$67&gt;=INDEX('Static Data'!$E$3:$X$21,$BW98,1)+0,FU$68&gt;=INDEX('Static Data'!$E$3:$X$21,$BW98,2)+0,FU$69&gt;=INDEX('Static Data'!$E$3:$X$21,$BW98,3)+0,FU$70&gt;=INDEX('Static Data'!$E$3:$X$21,$BW98,4)+0,FU$71&gt;=INDEX('Static Data'!$E$3:$X$21,$BW98,5)+0,FU$72&gt;=INDEX('Static Data'!$E$3:$X$21,$BW98,6)+0,FU$73&gt;=INDEX('Static Data'!$E$3:$X$21,$BW98,7)+0,FU$74&gt;=INDEX('Static Data'!$E$3:$X$21,$BW98,8)+0,FU$75&gt;=INDEX('Static Data'!$E$3:$X$21,$BW98,9)+0,FU$76&gt;=INDEX('Static Data'!$E$3:$X$21,$BW98,10)+0,FU$77&gt;=INDEX('Static Data'!$E$3:$X$21,$BW98,11)+0,FU$78&gt;=INDEX('Static Data'!$E$3:$X$21,$BW98,12)+0,FU$79&gt;=INDEX('Static Data'!$E$3:$X$21,$BW98,13)+0,FU$80&gt;=INDEX('Static Data'!$E$3:$X$21,$BW98,14)+0,FU$81&gt;=INDEX('Static Data'!$E$3:$X$21,$BW98,15)+0,FU$82&gt;=INDEX('Static Data'!$E$3:$X$21,$BW98,16)+0,FU$83&gt;=INDEX('Static Data'!$E$3:$X$21,$BW98,17)+0,FU$84&gt;=INDEX('Static Data'!$E$3:$X$21,$BW98,18)+0,FU$85&gt;=INDEX('Static Data'!$E$3:$X$21,$BW98,19)+0,FU$86&gt;=INDEX('Static Data'!$E$3:$X$21,$BW98,20)+0)</f>
        <v>0</v>
      </c>
      <c r="FV98" t="b">
        <f ca="1">AND($BV98,FV$67&gt;=INDEX('Static Data'!$E$3:$X$21,$BW98,1)+0,FV$68&gt;=INDEX('Static Data'!$E$3:$X$21,$BW98,2)+0,FV$69&gt;=INDEX('Static Data'!$E$3:$X$21,$BW98,3)+0,FV$70&gt;=INDEX('Static Data'!$E$3:$X$21,$BW98,4)+0,FV$71&gt;=INDEX('Static Data'!$E$3:$X$21,$BW98,5)+0,FV$72&gt;=INDEX('Static Data'!$E$3:$X$21,$BW98,6)+0,FV$73&gt;=INDEX('Static Data'!$E$3:$X$21,$BW98,7)+0,FV$74&gt;=INDEX('Static Data'!$E$3:$X$21,$BW98,8)+0,FV$75&gt;=INDEX('Static Data'!$E$3:$X$21,$BW98,9)+0,FV$76&gt;=INDEX('Static Data'!$E$3:$X$21,$BW98,10)+0,FV$77&gt;=INDEX('Static Data'!$E$3:$X$21,$BW98,11)+0,FV$78&gt;=INDEX('Static Data'!$E$3:$X$21,$BW98,12)+0,FV$79&gt;=INDEX('Static Data'!$E$3:$X$21,$BW98,13)+0,FV$80&gt;=INDEX('Static Data'!$E$3:$X$21,$BW98,14)+0,FV$81&gt;=INDEX('Static Data'!$E$3:$X$21,$BW98,15)+0,FV$82&gt;=INDEX('Static Data'!$E$3:$X$21,$BW98,16)+0,FV$83&gt;=INDEX('Static Data'!$E$3:$X$21,$BW98,17)+0,FV$84&gt;=INDEX('Static Data'!$E$3:$X$21,$BW98,18)+0,FV$85&gt;=INDEX('Static Data'!$E$3:$X$21,$BW98,19)+0,FV$86&gt;=INDEX('Static Data'!$E$3:$X$21,$BW98,20)+0)</f>
        <v>0</v>
      </c>
      <c r="FW98" t="b">
        <f ca="1">AND($BV98,FW$67&gt;=INDEX('Static Data'!$E$3:$X$21,$BW98,1)+0,FW$68&gt;=INDEX('Static Data'!$E$3:$X$21,$BW98,2)+0,FW$69&gt;=INDEX('Static Data'!$E$3:$X$21,$BW98,3)+0,FW$70&gt;=INDEX('Static Data'!$E$3:$X$21,$BW98,4)+0,FW$71&gt;=INDEX('Static Data'!$E$3:$X$21,$BW98,5)+0,FW$72&gt;=INDEX('Static Data'!$E$3:$X$21,$BW98,6)+0,FW$73&gt;=INDEX('Static Data'!$E$3:$X$21,$BW98,7)+0,FW$74&gt;=INDEX('Static Data'!$E$3:$X$21,$BW98,8)+0,FW$75&gt;=INDEX('Static Data'!$E$3:$X$21,$BW98,9)+0,FW$76&gt;=INDEX('Static Data'!$E$3:$X$21,$BW98,10)+0,FW$77&gt;=INDEX('Static Data'!$E$3:$X$21,$BW98,11)+0,FW$78&gt;=INDEX('Static Data'!$E$3:$X$21,$BW98,12)+0,FW$79&gt;=INDEX('Static Data'!$E$3:$X$21,$BW98,13)+0,FW$80&gt;=INDEX('Static Data'!$E$3:$X$21,$BW98,14)+0,FW$81&gt;=INDEX('Static Data'!$E$3:$X$21,$BW98,15)+0,FW$82&gt;=INDEX('Static Data'!$E$3:$X$21,$BW98,16)+0,FW$83&gt;=INDEX('Static Data'!$E$3:$X$21,$BW98,17)+0,FW$84&gt;=INDEX('Static Data'!$E$3:$X$21,$BW98,18)+0,FW$85&gt;=INDEX('Static Data'!$E$3:$X$21,$BW98,19)+0,FW$86&gt;=INDEX('Static Data'!$E$3:$X$21,$BW98,20)+0)</f>
        <v>0</v>
      </c>
      <c r="FX98" t="b">
        <f ca="1">AND($BV98,FX$67&gt;=INDEX('Static Data'!$E$3:$X$21,$BW98,1)+0,FX$68&gt;=INDEX('Static Data'!$E$3:$X$21,$BW98,2)+0,FX$69&gt;=INDEX('Static Data'!$E$3:$X$21,$BW98,3)+0,FX$70&gt;=INDEX('Static Data'!$E$3:$X$21,$BW98,4)+0,FX$71&gt;=INDEX('Static Data'!$E$3:$X$21,$BW98,5)+0,FX$72&gt;=INDEX('Static Data'!$E$3:$X$21,$BW98,6)+0,FX$73&gt;=INDEX('Static Data'!$E$3:$X$21,$BW98,7)+0,FX$74&gt;=INDEX('Static Data'!$E$3:$X$21,$BW98,8)+0,FX$75&gt;=INDEX('Static Data'!$E$3:$X$21,$BW98,9)+0,FX$76&gt;=INDEX('Static Data'!$E$3:$X$21,$BW98,10)+0,FX$77&gt;=INDEX('Static Data'!$E$3:$X$21,$BW98,11)+0,FX$78&gt;=INDEX('Static Data'!$E$3:$X$21,$BW98,12)+0,FX$79&gt;=INDEX('Static Data'!$E$3:$X$21,$BW98,13)+0,FX$80&gt;=INDEX('Static Data'!$E$3:$X$21,$BW98,14)+0,FX$81&gt;=INDEX('Static Data'!$E$3:$X$21,$BW98,15)+0,FX$82&gt;=INDEX('Static Data'!$E$3:$X$21,$BW98,16)+0,FX$83&gt;=INDEX('Static Data'!$E$3:$X$21,$BW98,17)+0,FX$84&gt;=INDEX('Static Data'!$E$3:$X$21,$BW98,18)+0,FX$85&gt;=INDEX('Static Data'!$E$3:$X$21,$BW98,19)+0,FX$86&gt;=INDEX('Static Data'!$E$3:$X$21,$BW98,20)+0)</f>
        <v>0</v>
      </c>
      <c r="FY98" t="b">
        <f ca="1">AND($BV98,FY$67&gt;=INDEX('Static Data'!$E$3:$X$21,$BW98,1)+0,FY$68&gt;=INDEX('Static Data'!$E$3:$X$21,$BW98,2)+0,FY$69&gt;=INDEX('Static Data'!$E$3:$X$21,$BW98,3)+0,FY$70&gt;=INDEX('Static Data'!$E$3:$X$21,$BW98,4)+0,FY$71&gt;=INDEX('Static Data'!$E$3:$X$21,$BW98,5)+0,FY$72&gt;=INDEX('Static Data'!$E$3:$X$21,$BW98,6)+0,FY$73&gt;=INDEX('Static Data'!$E$3:$X$21,$BW98,7)+0,FY$74&gt;=INDEX('Static Data'!$E$3:$X$21,$BW98,8)+0,FY$75&gt;=INDEX('Static Data'!$E$3:$X$21,$BW98,9)+0,FY$76&gt;=INDEX('Static Data'!$E$3:$X$21,$BW98,10)+0,FY$77&gt;=INDEX('Static Data'!$E$3:$X$21,$BW98,11)+0,FY$78&gt;=INDEX('Static Data'!$E$3:$X$21,$BW98,12)+0,FY$79&gt;=INDEX('Static Data'!$E$3:$X$21,$BW98,13)+0,FY$80&gt;=INDEX('Static Data'!$E$3:$X$21,$BW98,14)+0,FY$81&gt;=INDEX('Static Data'!$E$3:$X$21,$BW98,15)+0,FY$82&gt;=INDEX('Static Data'!$E$3:$X$21,$BW98,16)+0,FY$83&gt;=INDEX('Static Data'!$E$3:$X$21,$BW98,17)+0,FY$84&gt;=INDEX('Static Data'!$E$3:$X$21,$BW98,18)+0,FY$85&gt;=INDEX('Static Data'!$E$3:$X$21,$BW98,19)+0,FY$86&gt;=INDEX('Static Data'!$E$3:$X$21,$BW98,20)+0)</f>
        <v>0</v>
      </c>
      <c r="FZ98" t="b">
        <f ca="1">AND($BV98,FZ$67&gt;=INDEX('Static Data'!$E$3:$X$21,$BW98,1)+0,FZ$68&gt;=INDEX('Static Data'!$E$3:$X$21,$BW98,2)+0,FZ$69&gt;=INDEX('Static Data'!$E$3:$X$21,$BW98,3)+0,FZ$70&gt;=INDEX('Static Data'!$E$3:$X$21,$BW98,4)+0,FZ$71&gt;=INDEX('Static Data'!$E$3:$X$21,$BW98,5)+0,FZ$72&gt;=INDEX('Static Data'!$E$3:$X$21,$BW98,6)+0,FZ$73&gt;=INDEX('Static Data'!$E$3:$X$21,$BW98,7)+0,FZ$74&gt;=INDEX('Static Data'!$E$3:$X$21,$BW98,8)+0,FZ$75&gt;=INDEX('Static Data'!$E$3:$X$21,$BW98,9)+0,FZ$76&gt;=INDEX('Static Data'!$E$3:$X$21,$BW98,10)+0,FZ$77&gt;=INDEX('Static Data'!$E$3:$X$21,$BW98,11)+0,FZ$78&gt;=INDEX('Static Data'!$E$3:$X$21,$BW98,12)+0,FZ$79&gt;=INDEX('Static Data'!$E$3:$X$21,$BW98,13)+0,FZ$80&gt;=INDEX('Static Data'!$E$3:$X$21,$BW98,14)+0,FZ$81&gt;=INDEX('Static Data'!$E$3:$X$21,$BW98,15)+0,FZ$82&gt;=INDEX('Static Data'!$E$3:$X$21,$BW98,16)+0,FZ$83&gt;=INDEX('Static Data'!$E$3:$X$21,$BW98,17)+0,FZ$84&gt;=INDEX('Static Data'!$E$3:$X$21,$BW98,18)+0,FZ$85&gt;=INDEX('Static Data'!$E$3:$X$21,$BW98,19)+0,FZ$86&gt;=INDEX('Static Data'!$E$3:$X$21,$BW98,20)+0)</f>
        <v>0</v>
      </c>
      <c r="GA98" t="b">
        <f ca="1">AND($BV98,GA$67&gt;=INDEX('Static Data'!$E$3:$X$21,$BW98,1)+0,GA$68&gt;=INDEX('Static Data'!$E$3:$X$21,$BW98,2)+0,GA$69&gt;=INDEX('Static Data'!$E$3:$X$21,$BW98,3)+0,GA$70&gt;=INDEX('Static Data'!$E$3:$X$21,$BW98,4)+0,GA$71&gt;=INDEX('Static Data'!$E$3:$X$21,$BW98,5)+0,GA$72&gt;=INDEX('Static Data'!$E$3:$X$21,$BW98,6)+0,GA$73&gt;=INDEX('Static Data'!$E$3:$X$21,$BW98,7)+0,GA$74&gt;=INDEX('Static Data'!$E$3:$X$21,$BW98,8)+0,GA$75&gt;=INDEX('Static Data'!$E$3:$X$21,$BW98,9)+0,GA$76&gt;=INDEX('Static Data'!$E$3:$X$21,$BW98,10)+0,GA$77&gt;=INDEX('Static Data'!$E$3:$X$21,$BW98,11)+0,GA$78&gt;=INDEX('Static Data'!$E$3:$X$21,$BW98,12)+0,GA$79&gt;=INDEX('Static Data'!$E$3:$X$21,$BW98,13)+0,GA$80&gt;=INDEX('Static Data'!$E$3:$X$21,$BW98,14)+0,GA$81&gt;=INDEX('Static Data'!$E$3:$X$21,$BW98,15)+0,GA$82&gt;=INDEX('Static Data'!$E$3:$X$21,$BW98,16)+0,GA$83&gt;=INDEX('Static Data'!$E$3:$X$21,$BW98,17)+0,GA$84&gt;=INDEX('Static Data'!$E$3:$X$21,$BW98,18)+0,GA$85&gt;=INDEX('Static Data'!$E$3:$X$21,$BW98,19)+0,GA$86&gt;=INDEX('Static Data'!$E$3:$X$21,$BW98,20)+0)</f>
        <v>0</v>
      </c>
      <c r="GB98" t="b">
        <f ca="1">AND($BV98,GB$67&gt;=INDEX('Static Data'!$E$3:$X$21,$BW98,1)+0,GB$68&gt;=INDEX('Static Data'!$E$3:$X$21,$BW98,2)+0,GB$69&gt;=INDEX('Static Data'!$E$3:$X$21,$BW98,3)+0,GB$70&gt;=INDEX('Static Data'!$E$3:$X$21,$BW98,4)+0,GB$71&gt;=INDEX('Static Data'!$E$3:$X$21,$BW98,5)+0,GB$72&gt;=INDEX('Static Data'!$E$3:$X$21,$BW98,6)+0,GB$73&gt;=INDEX('Static Data'!$E$3:$X$21,$BW98,7)+0,GB$74&gt;=INDEX('Static Data'!$E$3:$X$21,$BW98,8)+0,GB$75&gt;=INDEX('Static Data'!$E$3:$X$21,$BW98,9)+0,GB$76&gt;=INDEX('Static Data'!$E$3:$X$21,$BW98,10)+0,GB$77&gt;=INDEX('Static Data'!$E$3:$X$21,$BW98,11)+0,GB$78&gt;=INDEX('Static Data'!$E$3:$X$21,$BW98,12)+0,GB$79&gt;=INDEX('Static Data'!$E$3:$X$21,$BW98,13)+0,GB$80&gt;=INDEX('Static Data'!$E$3:$X$21,$BW98,14)+0,GB$81&gt;=INDEX('Static Data'!$E$3:$X$21,$BW98,15)+0,GB$82&gt;=INDEX('Static Data'!$E$3:$X$21,$BW98,16)+0,GB$83&gt;=INDEX('Static Data'!$E$3:$X$21,$BW98,17)+0,GB$84&gt;=INDEX('Static Data'!$E$3:$X$21,$BW98,18)+0,GB$85&gt;=INDEX('Static Data'!$E$3:$X$21,$BW98,19)+0,GB$86&gt;=INDEX('Static Data'!$E$3:$X$21,$BW98,20)+0)</f>
        <v>0</v>
      </c>
      <c r="GC98" t="b">
        <f ca="1">AND($BV98,GC$67&gt;=INDEX('Static Data'!$E$3:$X$21,$BW98,1)+0,GC$68&gt;=INDEX('Static Data'!$E$3:$X$21,$BW98,2)+0,GC$69&gt;=INDEX('Static Data'!$E$3:$X$21,$BW98,3)+0,GC$70&gt;=INDEX('Static Data'!$E$3:$X$21,$BW98,4)+0,GC$71&gt;=INDEX('Static Data'!$E$3:$X$21,$BW98,5)+0,GC$72&gt;=INDEX('Static Data'!$E$3:$X$21,$BW98,6)+0,GC$73&gt;=INDEX('Static Data'!$E$3:$X$21,$BW98,7)+0,GC$74&gt;=INDEX('Static Data'!$E$3:$X$21,$BW98,8)+0,GC$75&gt;=INDEX('Static Data'!$E$3:$X$21,$BW98,9)+0,GC$76&gt;=INDEX('Static Data'!$E$3:$X$21,$BW98,10)+0,GC$77&gt;=INDEX('Static Data'!$E$3:$X$21,$BW98,11)+0,GC$78&gt;=INDEX('Static Data'!$E$3:$X$21,$BW98,12)+0,GC$79&gt;=INDEX('Static Data'!$E$3:$X$21,$BW98,13)+0,GC$80&gt;=INDEX('Static Data'!$E$3:$X$21,$BW98,14)+0,GC$81&gt;=INDEX('Static Data'!$E$3:$X$21,$BW98,15)+0,GC$82&gt;=INDEX('Static Data'!$E$3:$X$21,$BW98,16)+0,GC$83&gt;=INDEX('Static Data'!$E$3:$X$21,$BW98,17)+0,GC$84&gt;=INDEX('Static Data'!$E$3:$X$21,$BW98,18)+0,GC$85&gt;=INDEX('Static Data'!$E$3:$X$21,$BW98,19)+0,GC$86&gt;=INDEX('Static Data'!$E$3:$X$21,$BW98,20)+0)</f>
        <v>0</v>
      </c>
      <c r="GD98" t="b">
        <f ca="1">AND($BV98,GD$67&gt;=INDEX('Static Data'!$E$3:$X$21,$BW98,1)+0,GD$68&gt;=INDEX('Static Data'!$E$3:$X$21,$BW98,2)+0,GD$69&gt;=INDEX('Static Data'!$E$3:$X$21,$BW98,3)+0,GD$70&gt;=INDEX('Static Data'!$E$3:$X$21,$BW98,4)+0,GD$71&gt;=INDEX('Static Data'!$E$3:$X$21,$BW98,5)+0,GD$72&gt;=INDEX('Static Data'!$E$3:$X$21,$BW98,6)+0,GD$73&gt;=INDEX('Static Data'!$E$3:$X$21,$BW98,7)+0,GD$74&gt;=INDEX('Static Data'!$E$3:$X$21,$BW98,8)+0,GD$75&gt;=INDEX('Static Data'!$E$3:$X$21,$BW98,9)+0,GD$76&gt;=INDEX('Static Data'!$E$3:$X$21,$BW98,10)+0,GD$77&gt;=INDEX('Static Data'!$E$3:$X$21,$BW98,11)+0,GD$78&gt;=INDEX('Static Data'!$E$3:$X$21,$BW98,12)+0,GD$79&gt;=INDEX('Static Data'!$E$3:$X$21,$BW98,13)+0,GD$80&gt;=INDEX('Static Data'!$E$3:$X$21,$BW98,14)+0,GD$81&gt;=INDEX('Static Data'!$E$3:$X$21,$BW98,15)+0,GD$82&gt;=INDEX('Static Data'!$E$3:$X$21,$BW98,16)+0,GD$83&gt;=INDEX('Static Data'!$E$3:$X$21,$BW98,17)+0,GD$84&gt;=INDEX('Static Data'!$E$3:$X$21,$BW98,18)+0,GD$85&gt;=INDEX('Static Data'!$E$3:$X$21,$BW98,19)+0,GD$86&gt;=INDEX('Static Data'!$E$3:$X$21,$BW98,20)+0)</f>
        <v>0</v>
      </c>
      <c r="GE98" t="b">
        <f ca="1">AND($BV98,GE$67&gt;=INDEX('Static Data'!$E$3:$X$21,$BW98,1)+0,GE$68&gt;=INDEX('Static Data'!$E$3:$X$21,$BW98,2)+0,GE$69&gt;=INDEX('Static Data'!$E$3:$X$21,$BW98,3)+0,GE$70&gt;=INDEX('Static Data'!$E$3:$X$21,$BW98,4)+0,GE$71&gt;=INDEX('Static Data'!$E$3:$X$21,$BW98,5)+0,GE$72&gt;=INDEX('Static Data'!$E$3:$X$21,$BW98,6)+0,GE$73&gt;=INDEX('Static Data'!$E$3:$X$21,$BW98,7)+0,GE$74&gt;=INDEX('Static Data'!$E$3:$X$21,$BW98,8)+0,GE$75&gt;=INDEX('Static Data'!$E$3:$X$21,$BW98,9)+0,GE$76&gt;=INDEX('Static Data'!$E$3:$X$21,$BW98,10)+0,GE$77&gt;=INDEX('Static Data'!$E$3:$X$21,$BW98,11)+0,GE$78&gt;=INDEX('Static Data'!$E$3:$X$21,$BW98,12)+0,GE$79&gt;=INDEX('Static Data'!$E$3:$X$21,$BW98,13)+0,GE$80&gt;=INDEX('Static Data'!$E$3:$X$21,$BW98,14)+0,GE$81&gt;=INDEX('Static Data'!$E$3:$X$21,$BW98,15)+0,GE$82&gt;=INDEX('Static Data'!$E$3:$X$21,$BW98,16)+0,GE$83&gt;=INDEX('Static Data'!$E$3:$X$21,$BW98,17)+0,GE$84&gt;=INDEX('Static Data'!$E$3:$X$21,$BW98,18)+0,GE$85&gt;=INDEX('Static Data'!$E$3:$X$21,$BW98,19)+0,GE$86&gt;=INDEX('Static Data'!$E$3:$X$21,$BW98,20)+0)</f>
        <v>0</v>
      </c>
      <c r="GF98" t="b">
        <f ca="1">AND($BV98,GF$67&gt;=INDEX('Static Data'!$E$3:$X$21,$BW98,1)+0,GF$68&gt;=INDEX('Static Data'!$E$3:$X$21,$BW98,2)+0,GF$69&gt;=INDEX('Static Data'!$E$3:$X$21,$BW98,3)+0,GF$70&gt;=INDEX('Static Data'!$E$3:$X$21,$BW98,4)+0,GF$71&gt;=INDEX('Static Data'!$E$3:$X$21,$BW98,5)+0,GF$72&gt;=INDEX('Static Data'!$E$3:$X$21,$BW98,6)+0,GF$73&gt;=INDEX('Static Data'!$E$3:$X$21,$BW98,7)+0,GF$74&gt;=INDEX('Static Data'!$E$3:$X$21,$BW98,8)+0,GF$75&gt;=INDEX('Static Data'!$E$3:$X$21,$BW98,9)+0,GF$76&gt;=INDEX('Static Data'!$E$3:$X$21,$BW98,10)+0,GF$77&gt;=INDEX('Static Data'!$E$3:$X$21,$BW98,11)+0,GF$78&gt;=INDEX('Static Data'!$E$3:$X$21,$BW98,12)+0,GF$79&gt;=INDEX('Static Data'!$E$3:$X$21,$BW98,13)+0,GF$80&gt;=INDEX('Static Data'!$E$3:$X$21,$BW98,14)+0,GF$81&gt;=INDEX('Static Data'!$E$3:$X$21,$BW98,15)+0,GF$82&gt;=INDEX('Static Data'!$E$3:$X$21,$BW98,16)+0,GF$83&gt;=INDEX('Static Data'!$E$3:$X$21,$BW98,17)+0,GF$84&gt;=INDEX('Static Data'!$E$3:$X$21,$BW98,18)+0,GF$85&gt;=INDEX('Static Data'!$E$3:$X$21,$BW98,19)+0,GF$86&gt;=INDEX('Static Data'!$E$3:$X$21,$BW98,20)+0)</f>
        <v>0</v>
      </c>
      <c r="GG98" t="b">
        <f ca="1">AND($BV98,GG$67&gt;=INDEX('Static Data'!$E$3:$X$21,$BW98,1)+0,GG$68&gt;=INDEX('Static Data'!$E$3:$X$21,$BW98,2)+0,GG$69&gt;=INDEX('Static Data'!$E$3:$X$21,$BW98,3)+0,GG$70&gt;=INDEX('Static Data'!$E$3:$X$21,$BW98,4)+0,GG$71&gt;=INDEX('Static Data'!$E$3:$X$21,$BW98,5)+0,GG$72&gt;=INDEX('Static Data'!$E$3:$X$21,$BW98,6)+0,GG$73&gt;=INDEX('Static Data'!$E$3:$X$21,$BW98,7)+0,GG$74&gt;=INDEX('Static Data'!$E$3:$X$21,$BW98,8)+0,GG$75&gt;=INDEX('Static Data'!$E$3:$X$21,$BW98,9)+0,GG$76&gt;=INDEX('Static Data'!$E$3:$X$21,$BW98,10)+0,GG$77&gt;=INDEX('Static Data'!$E$3:$X$21,$BW98,11)+0,GG$78&gt;=INDEX('Static Data'!$E$3:$X$21,$BW98,12)+0,GG$79&gt;=INDEX('Static Data'!$E$3:$X$21,$BW98,13)+0,GG$80&gt;=INDEX('Static Data'!$E$3:$X$21,$BW98,14)+0,GG$81&gt;=INDEX('Static Data'!$E$3:$X$21,$BW98,15)+0,GG$82&gt;=INDEX('Static Data'!$E$3:$X$21,$BW98,16)+0,GG$83&gt;=INDEX('Static Data'!$E$3:$X$21,$BW98,17)+0,GG$84&gt;=INDEX('Static Data'!$E$3:$X$21,$BW98,18)+0,GG$85&gt;=INDEX('Static Data'!$E$3:$X$21,$BW98,19)+0,GG$86&gt;=INDEX('Static Data'!$E$3:$X$21,$BW98,20)+0)</f>
        <v>0</v>
      </c>
      <c r="GH98" t="b">
        <f ca="1">AND($BV98,GH$67&gt;=INDEX('Static Data'!$E$3:$X$21,$BW98,1)+0,GH$68&gt;=INDEX('Static Data'!$E$3:$X$21,$BW98,2)+0,GH$69&gt;=INDEX('Static Data'!$E$3:$X$21,$BW98,3)+0,GH$70&gt;=INDEX('Static Data'!$E$3:$X$21,$BW98,4)+0,GH$71&gt;=INDEX('Static Data'!$E$3:$X$21,$BW98,5)+0,GH$72&gt;=INDEX('Static Data'!$E$3:$X$21,$BW98,6)+0,GH$73&gt;=INDEX('Static Data'!$E$3:$X$21,$BW98,7)+0,GH$74&gt;=INDEX('Static Data'!$E$3:$X$21,$BW98,8)+0,GH$75&gt;=INDEX('Static Data'!$E$3:$X$21,$BW98,9)+0,GH$76&gt;=INDEX('Static Data'!$E$3:$X$21,$BW98,10)+0,GH$77&gt;=INDEX('Static Data'!$E$3:$X$21,$BW98,11)+0,GH$78&gt;=INDEX('Static Data'!$E$3:$X$21,$BW98,12)+0,GH$79&gt;=INDEX('Static Data'!$E$3:$X$21,$BW98,13)+0,GH$80&gt;=INDEX('Static Data'!$E$3:$X$21,$BW98,14)+0,GH$81&gt;=INDEX('Static Data'!$E$3:$X$21,$BW98,15)+0,GH$82&gt;=INDEX('Static Data'!$E$3:$X$21,$BW98,16)+0,GH$83&gt;=INDEX('Static Data'!$E$3:$X$21,$BW98,17)+0,GH$84&gt;=INDEX('Static Data'!$E$3:$X$21,$BW98,18)+0,GH$85&gt;=INDEX('Static Data'!$E$3:$X$21,$BW98,19)+0,GH$86&gt;=INDEX('Static Data'!$E$3:$X$21,$BW98,20)+0)</f>
        <v>0</v>
      </c>
      <c r="GI98" t="b">
        <f ca="1">AND($BV98,GI$67&gt;=INDEX('Static Data'!$E$3:$X$21,$BW98,1)+0,GI$68&gt;=INDEX('Static Data'!$E$3:$X$21,$BW98,2)+0,GI$69&gt;=INDEX('Static Data'!$E$3:$X$21,$BW98,3)+0,GI$70&gt;=INDEX('Static Data'!$E$3:$X$21,$BW98,4)+0,GI$71&gt;=INDEX('Static Data'!$E$3:$X$21,$BW98,5)+0,GI$72&gt;=INDEX('Static Data'!$E$3:$X$21,$BW98,6)+0,GI$73&gt;=INDEX('Static Data'!$E$3:$X$21,$BW98,7)+0,GI$74&gt;=INDEX('Static Data'!$E$3:$X$21,$BW98,8)+0,GI$75&gt;=INDEX('Static Data'!$E$3:$X$21,$BW98,9)+0,GI$76&gt;=INDEX('Static Data'!$E$3:$X$21,$BW98,10)+0,GI$77&gt;=INDEX('Static Data'!$E$3:$X$21,$BW98,11)+0,GI$78&gt;=INDEX('Static Data'!$E$3:$X$21,$BW98,12)+0,GI$79&gt;=INDEX('Static Data'!$E$3:$X$21,$BW98,13)+0,GI$80&gt;=INDEX('Static Data'!$E$3:$X$21,$BW98,14)+0,GI$81&gt;=INDEX('Static Data'!$E$3:$X$21,$BW98,15)+0,GI$82&gt;=INDEX('Static Data'!$E$3:$X$21,$BW98,16)+0,GI$83&gt;=INDEX('Static Data'!$E$3:$X$21,$BW98,17)+0,GI$84&gt;=INDEX('Static Data'!$E$3:$X$21,$BW98,18)+0,GI$85&gt;=INDEX('Static Data'!$E$3:$X$21,$BW98,19)+0,GI$86&gt;=INDEX('Static Data'!$E$3:$X$21,$BW98,20)+0)</f>
        <v>0</v>
      </c>
      <c r="GJ98" t="b">
        <f ca="1">AND($BV98,GJ$67&gt;=INDEX('Static Data'!$E$3:$X$21,$BW98,1)+0,GJ$68&gt;=INDEX('Static Data'!$E$3:$X$21,$BW98,2)+0,GJ$69&gt;=INDEX('Static Data'!$E$3:$X$21,$BW98,3)+0,GJ$70&gt;=INDEX('Static Data'!$E$3:$X$21,$BW98,4)+0,GJ$71&gt;=INDEX('Static Data'!$E$3:$X$21,$BW98,5)+0,GJ$72&gt;=INDEX('Static Data'!$E$3:$X$21,$BW98,6)+0,GJ$73&gt;=INDEX('Static Data'!$E$3:$X$21,$BW98,7)+0,GJ$74&gt;=INDEX('Static Data'!$E$3:$X$21,$BW98,8)+0,GJ$75&gt;=INDEX('Static Data'!$E$3:$X$21,$BW98,9)+0,GJ$76&gt;=INDEX('Static Data'!$E$3:$X$21,$BW98,10)+0,GJ$77&gt;=INDEX('Static Data'!$E$3:$X$21,$BW98,11)+0,GJ$78&gt;=INDEX('Static Data'!$E$3:$X$21,$BW98,12)+0,GJ$79&gt;=INDEX('Static Data'!$E$3:$X$21,$BW98,13)+0,GJ$80&gt;=INDEX('Static Data'!$E$3:$X$21,$BW98,14)+0,GJ$81&gt;=INDEX('Static Data'!$E$3:$X$21,$BW98,15)+0,GJ$82&gt;=INDEX('Static Data'!$E$3:$X$21,$BW98,16)+0,GJ$83&gt;=INDEX('Static Data'!$E$3:$X$21,$BW98,17)+0,GJ$84&gt;=INDEX('Static Data'!$E$3:$X$21,$BW98,18)+0,GJ$85&gt;=INDEX('Static Data'!$E$3:$X$21,$BW98,19)+0,GJ$86&gt;=INDEX('Static Data'!$E$3:$X$21,$BW98,20)+0)</f>
        <v>0</v>
      </c>
      <c r="GK98" t="b">
        <f ca="1">AND($BV98,GK$67&gt;=INDEX('Static Data'!$E$3:$X$21,$BW98,1)+0,GK$68&gt;=INDEX('Static Data'!$E$3:$X$21,$BW98,2)+0,GK$69&gt;=INDEX('Static Data'!$E$3:$X$21,$BW98,3)+0,GK$70&gt;=INDEX('Static Data'!$E$3:$X$21,$BW98,4)+0,GK$71&gt;=INDEX('Static Data'!$E$3:$X$21,$BW98,5)+0,GK$72&gt;=INDEX('Static Data'!$E$3:$X$21,$BW98,6)+0,GK$73&gt;=INDEX('Static Data'!$E$3:$X$21,$BW98,7)+0,GK$74&gt;=INDEX('Static Data'!$E$3:$X$21,$BW98,8)+0,GK$75&gt;=INDEX('Static Data'!$E$3:$X$21,$BW98,9)+0,GK$76&gt;=INDEX('Static Data'!$E$3:$X$21,$BW98,10)+0,GK$77&gt;=INDEX('Static Data'!$E$3:$X$21,$BW98,11)+0,GK$78&gt;=INDEX('Static Data'!$E$3:$X$21,$BW98,12)+0,GK$79&gt;=INDEX('Static Data'!$E$3:$X$21,$BW98,13)+0,GK$80&gt;=INDEX('Static Data'!$E$3:$X$21,$BW98,14)+0,GK$81&gt;=INDEX('Static Data'!$E$3:$X$21,$BW98,15)+0,GK$82&gt;=INDEX('Static Data'!$E$3:$X$21,$BW98,16)+0,GK$83&gt;=INDEX('Static Data'!$E$3:$X$21,$BW98,17)+0,GK$84&gt;=INDEX('Static Data'!$E$3:$X$21,$BW98,18)+0,GK$85&gt;=INDEX('Static Data'!$E$3:$X$21,$BW98,19)+0,GK$86&gt;=INDEX('Static Data'!$E$3:$X$21,$BW98,20)+0)</f>
        <v>0</v>
      </c>
      <c r="GL98" t="b">
        <f ca="1">AND($BV98,GL$67&gt;=INDEX('Static Data'!$E$3:$X$21,$BW98,1)+0,GL$68&gt;=INDEX('Static Data'!$E$3:$X$21,$BW98,2)+0,GL$69&gt;=INDEX('Static Data'!$E$3:$X$21,$BW98,3)+0,GL$70&gt;=INDEX('Static Data'!$E$3:$X$21,$BW98,4)+0,GL$71&gt;=INDEX('Static Data'!$E$3:$X$21,$BW98,5)+0,GL$72&gt;=INDEX('Static Data'!$E$3:$X$21,$BW98,6)+0,GL$73&gt;=INDEX('Static Data'!$E$3:$X$21,$BW98,7)+0,GL$74&gt;=INDEX('Static Data'!$E$3:$X$21,$BW98,8)+0,GL$75&gt;=INDEX('Static Data'!$E$3:$X$21,$BW98,9)+0,GL$76&gt;=INDEX('Static Data'!$E$3:$X$21,$BW98,10)+0,GL$77&gt;=INDEX('Static Data'!$E$3:$X$21,$BW98,11)+0,GL$78&gt;=INDEX('Static Data'!$E$3:$X$21,$BW98,12)+0,GL$79&gt;=INDEX('Static Data'!$E$3:$X$21,$BW98,13)+0,GL$80&gt;=INDEX('Static Data'!$E$3:$X$21,$BW98,14)+0,GL$81&gt;=INDEX('Static Data'!$E$3:$X$21,$BW98,15)+0,GL$82&gt;=INDEX('Static Data'!$E$3:$X$21,$BW98,16)+0,GL$83&gt;=INDEX('Static Data'!$E$3:$X$21,$BW98,17)+0,GL$84&gt;=INDEX('Static Data'!$E$3:$X$21,$BW98,18)+0,GL$85&gt;=INDEX('Static Data'!$E$3:$X$21,$BW98,19)+0,GL$86&gt;=INDEX('Static Data'!$E$3:$X$21,$BW98,20)+0)</f>
        <v>0</v>
      </c>
      <c r="GM98" t="b">
        <f ca="1">AND($BV98,GM$67&gt;=INDEX('Static Data'!$E$3:$X$21,$BW98,1)+0,GM$68&gt;=INDEX('Static Data'!$E$3:$X$21,$BW98,2)+0,GM$69&gt;=INDEX('Static Data'!$E$3:$X$21,$BW98,3)+0,GM$70&gt;=INDEX('Static Data'!$E$3:$X$21,$BW98,4)+0,GM$71&gt;=INDEX('Static Data'!$E$3:$X$21,$BW98,5)+0,GM$72&gt;=INDEX('Static Data'!$E$3:$X$21,$BW98,6)+0,GM$73&gt;=INDEX('Static Data'!$E$3:$X$21,$BW98,7)+0,GM$74&gt;=INDEX('Static Data'!$E$3:$X$21,$BW98,8)+0,GM$75&gt;=INDEX('Static Data'!$E$3:$X$21,$BW98,9)+0,GM$76&gt;=INDEX('Static Data'!$E$3:$X$21,$BW98,10)+0,GM$77&gt;=INDEX('Static Data'!$E$3:$X$21,$BW98,11)+0,GM$78&gt;=INDEX('Static Data'!$E$3:$X$21,$BW98,12)+0,GM$79&gt;=INDEX('Static Data'!$E$3:$X$21,$BW98,13)+0,GM$80&gt;=INDEX('Static Data'!$E$3:$X$21,$BW98,14)+0,GM$81&gt;=INDEX('Static Data'!$E$3:$X$21,$BW98,15)+0,GM$82&gt;=INDEX('Static Data'!$E$3:$X$21,$BW98,16)+0,GM$83&gt;=INDEX('Static Data'!$E$3:$X$21,$BW98,17)+0,GM$84&gt;=INDEX('Static Data'!$E$3:$X$21,$BW98,18)+0,GM$85&gt;=INDEX('Static Data'!$E$3:$X$21,$BW98,19)+0,GM$86&gt;=INDEX('Static Data'!$E$3:$X$21,$BW98,20)+0)</f>
        <v>0</v>
      </c>
      <c r="GN98" t="b">
        <f ca="1">AND($BV98,GN$67&gt;=INDEX('Static Data'!$E$3:$X$21,$BW98,1)+0,GN$68&gt;=INDEX('Static Data'!$E$3:$X$21,$BW98,2)+0,GN$69&gt;=INDEX('Static Data'!$E$3:$X$21,$BW98,3)+0,GN$70&gt;=INDEX('Static Data'!$E$3:$X$21,$BW98,4)+0,GN$71&gt;=INDEX('Static Data'!$E$3:$X$21,$BW98,5)+0,GN$72&gt;=INDEX('Static Data'!$E$3:$X$21,$BW98,6)+0,GN$73&gt;=INDEX('Static Data'!$E$3:$X$21,$BW98,7)+0,GN$74&gt;=INDEX('Static Data'!$E$3:$X$21,$BW98,8)+0,GN$75&gt;=INDEX('Static Data'!$E$3:$X$21,$BW98,9)+0,GN$76&gt;=INDEX('Static Data'!$E$3:$X$21,$BW98,10)+0,GN$77&gt;=INDEX('Static Data'!$E$3:$X$21,$BW98,11)+0,GN$78&gt;=INDEX('Static Data'!$E$3:$X$21,$BW98,12)+0,GN$79&gt;=INDEX('Static Data'!$E$3:$X$21,$BW98,13)+0,GN$80&gt;=INDEX('Static Data'!$E$3:$X$21,$BW98,14)+0,GN$81&gt;=INDEX('Static Data'!$E$3:$X$21,$BW98,15)+0,GN$82&gt;=INDEX('Static Data'!$E$3:$X$21,$BW98,16)+0,GN$83&gt;=INDEX('Static Data'!$E$3:$X$21,$BW98,17)+0,GN$84&gt;=INDEX('Static Data'!$E$3:$X$21,$BW98,18)+0,GN$85&gt;=INDEX('Static Data'!$E$3:$X$21,$BW98,19)+0,GN$86&gt;=INDEX('Static Data'!$E$3:$X$21,$BW98,20)+0)</f>
        <v>0</v>
      </c>
      <c r="GO98" t="b">
        <f ca="1">AND($BV98,GO$67&gt;=INDEX('Static Data'!$E$3:$X$21,$BW98,1)+0,GO$68&gt;=INDEX('Static Data'!$E$3:$X$21,$BW98,2)+0,GO$69&gt;=INDEX('Static Data'!$E$3:$X$21,$BW98,3)+0,GO$70&gt;=INDEX('Static Data'!$E$3:$X$21,$BW98,4)+0,GO$71&gt;=INDEX('Static Data'!$E$3:$X$21,$BW98,5)+0,GO$72&gt;=INDEX('Static Data'!$E$3:$X$21,$BW98,6)+0,GO$73&gt;=INDEX('Static Data'!$E$3:$X$21,$BW98,7)+0,GO$74&gt;=INDEX('Static Data'!$E$3:$X$21,$BW98,8)+0,GO$75&gt;=INDEX('Static Data'!$E$3:$X$21,$BW98,9)+0,GO$76&gt;=INDEX('Static Data'!$E$3:$X$21,$BW98,10)+0,GO$77&gt;=INDEX('Static Data'!$E$3:$X$21,$BW98,11)+0,GO$78&gt;=INDEX('Static Data'!$E$3:$X$21,$BW98,12)+0,GO$79&gt;=INDEX('Static Data'!$E$3:$X$21,$BW98,13)+0,GO$80&gt;=INDEX('Static Data'!$E$3:$X$21,$BW98,14)+0,GO$81&gt;=INDEX('Static Data'!$E$3:$X$21,$BW98,15)+0,GO$82&gt;=INDEX('Static Data'!$E$3:$X$21,$BW98,16)+0,GO$83&gt;=INDEX('Static Data'!$E$3:$X$21,$BW98,17)+0,GO$84&gt;=INDEX('Static Data'!$E$3:$X$21,$BW98,18)+0,GO$85&gt;=INDEX('Static Data'!$E$3:$X$21,$BW98,19)+0,GO$86&gt;=INDEX('Static Data'!$E$3:$X$21,$BW98,20)+0)</f>
        <v>0</v>
      </c>
      <c r="GP98" t="b">
        <f ca="1">AND($BV98,GP$67&gt;=INDEX('Static Data'!$E$3:$X$21,$BW98,1)+0,GP$68&gt;=INDEX('Static Data'!$E$3:$X$21,$BW98,2)+0,GP$69&gt;=INDEX('Static Data'!$E$3:$X$21,$BW98,3)+0,GP$70&gt;=INDEX('Static Data'!$E$3:$X$21,$BW98,4)+0,GP$71&gt;=INDEX('Static Data'!$E$3:$X$21,$BW98,5)+0,GP$72&gt;=INDEX('Static Data'!$E$3:$X$21,$BW98,6)+0,GP$73&gt;=INDEX('Static Data'!$E$3:$X$21,$BW98,7)+0,GP$74&gt;=INDEX('Static Data'!$E$3:$X$21,$BW98,8)+0,GP$75&gt;=INDEX('Static Data'!$E$3:$X$21,$BW98,9)+0,GP$76&gt;=INDEX('Static Data'!$E$3:$X$21,$BW98,10)+0,GP$77&gt;=INDEX('Static Data'!$E$3:$X$21,$BW98,11)+0,GP$78&gt;=INDEX('Static Data'!$E$3:$X$21,$BW98,12)+0,GP$79&gt;=INDEX('Static Data'!$E$3:$X$21,$BW98,13)+0,GP$80&gt;=INDEX('Static Data'!$E$3:$X$21,$BW98,14)+0,GP$81&gt;=INDEX('Static Data'!$E$3:$X$21,$BW98,15)+0,GP$82&gt;=INDEX('Static Data'!$E$3:$X$21,$BW98,16)+0,GP$83&gt;=INDEX('Static Data'!$E$3:$X$21,$BW98,17)+0,GP$84&gt;=INDEX('Static Data'!$E$3:$X$21,$BW98,18)+0,GP$85&gt;=INDEX('Static Data'!$E$3:$X$21,$BW98,19)+0,GP$86&gt;=INDEX('Static Data'!$E$3:$X$21,$BW98,20)+0)</f>
        <v>0</v>
      </c>
      <c r="GQ98" t="b">
        <f ca="1">AND($BV98,GQ$67&gt;=INDEX('Static Data'!$E$3:$X$21,$BW98,1)+0,GQ$68&gt;=INDEX('Static Data'!$E$3:$X$21,$BW98,2)+0,GQ$69&gt;=INDEX('Static Data'!$E$3:$X$21,$BW98,3)+0,GQ$70&gt;=INDEX('Static Data'!$E$3:$X$21,$BW98,4)+0,GQ$71&gt;=INDEX('Static Data'!$E$3:$X$21,$BW98,5)+0,GQ$72&gt;=INDEX('Static Data'!$E$3:$X$21,$BW98,6)+0,GQ$73&gt;=INDEX('Static Data'!$E$3:$X$21,$BW98,7)+0,GQ$74&gt;=INDEX('Static Data'!$E$3:$X$21,$BW98,8)+0,GQ$75&gt;=INDEX('Static Data'!$E$3:$X$21,$BW98,9)+0,GQ$76&gt;=INDEX('Static Data'!$E$3:$X$21,$BW98,10)+0,GQ$77&gt;=INDEX('Static Data'!$E$3:$X$21,$BW98,11)+0,GQ$78&gt;=INDEX('Static Data'!$E$3:$X$21,$BW98,12)+0,GQ$79&gt;=INDEX('Static Data'!$E$3:$X$21,$BW98,13)+0,GQ$80&gt;=INDEX('Static Data'!$E$3:$X$21,$BW98,14)+0,GQ$81&gt;=INDEX('Static Data'!$E$3:$X$21,$BW98,15)+0,GQ$82&gt;=INDEX('Static Data'!$E$3:$X$21,$BW98,16)+0,GQ$83&gt;=INDEX('Static Data'!$E$3:$X$21,$BW98,17)+0,GQ$84&gt;=INDEX('Static Data'!$E$3:$X$21,$BW98,18)+0,GQ$85&gt;=INDEX('Static Data'!$E$3:$X$21,$BW98,19)+0,GQ$86&gt;=INDEX('Static Data'!$E$3:$X$21,$BW98,20)+0)</f>
        <v>0</v>
      </c>
      <c r="GR98" t="b">
        <f ca="1">AND($BV98,GR$67&gt;=INDEX('Static Data'!$E$3:$X$21,$BW98,1)+0,GR$68&gt;=INDEX('Static Data'!$E$3:$X$21,$BW98,2)+0,GR$69&gt;=INDEX('Static Data'!$E$3:$X$21,$BW98,3)+0,GR$70&gt;=INDEX('Static Data'!$E$3:$X$21,$BW98,4)+0,GR$71&gt;=INDEX('Static Data'!$E$3:$X$21,$BW98,5)+0,GR$72&gt;=INDEX('Static Data'!$E$3:$X$21,$BW98,6)+0,GR$73&gt;=INDEX('Static Data'!$E$3:$X$21,$BW98,7)+0,GR$74&gt;=INDEX('Static Data'!$E$3:$X$21,$BW98,8)+0,GR$75&gt;=INDEX('Static Data'!$E$3:$X$21,$BW98,9)+0,GR$76&gt;=INDEX('Static Data'!$E$3:$X$21,$BW98,10)+0,GR$77&gt;=INDEX('Static Data'!$E$3:$X$21,$BW98,11)+0,GR$78&gt;=INDEX('Static Data'!$E$3:$X$21,$BW98,12)+0,GR$79&gt;=INDEX('Static Data'!$E$3:$X$21,$BW98,13)+0,GR$80&gt;=INDEX('Static Data'!$E$3:$X$21,$BW98,14)+0,GR$81&gt;=INDEX('Static Data'!$E$3:$X$21,$BW98,15)+0,GR$82&gt;=INDEX('Static Data'!$E$3:$X$21,$BW98,16)+0,GR$83&gt;=INDEX('Static Data'!$E$3:$X$21,$BW98,17)+0,GR$84&gt;=INDEX('Static Data'!$E$3:$X$21,$BW98,18)+0,GR$85&gt;=INDEX('Static Data'!$E$3:$X$21,$BW98,19)+0,GR$86&gt;=INDEX('Static Data'!$E$3:$X$21,$BW98,20)+0)</f>
        <v>0</v>
      </c>
      <c r="GS98" t="b">
        <f ca="1">AND($BV98,GS$67&gt;=INDEX('Static Data'!$E$3:$X$21,$BW98,1)+0,GS$68&gt;=INDEX('Static Data'!$E$3:$X$21,$BW98,2)+0,GS$69&gt;=INDEX('Static Data'!$E$3:$X$21,$BW98,3)+0,GS$70&gt;=INDEX('Static Data'!$E$3:$X$21,$BW98,4)+0,GS$71&gt;=INDEX('Static Data'!$E$3:$X$21,$BW98,5)+0,GS$72&gt;=INDEX('Static Data'!$E$3:$X$21,$BW98,6)+0,GS$73&gt;=INDEX('Static Data'!$E$3:$X$21,$BW98,7)+0,GS$74&gt;=INDEX('Static Data'!$E$3:$X$21,$BW98,8)+0,GS$75&gt;=INDEX('Static Data'!$E$3:$X$21,$BW98,9)+0,GS$76&gt;=INDEX('Static Data'!$E$3:$X$21,$BW98,10)+0,GS$77&gt;=INDEX('Static Data'!$E$3:$X$21,$BW98,11)+0,GS$78&gt;=INDEX('Static Data'!$E$3:$X$21,$BW98,12)+0,GS$79&gt;=INDEX('Static Data'!$E$3:$X$21,$BW98,13)+0,GS$80&gt;=INDEX('Static Data'!$E$3:$X$21,$BW98,14)+0,GS$81&gt;=INDEX('Static Data'!$E$3:$X$21,$BW98,15)+0,GS$82&gt;=INDEX('Static Data'!$E$3:$X$21,$BW98,16)+0,GS$83&gt;=INDEX('Static Data'!$E$3:$X$21,$BW98,17)+0,GS$84&gt;=INDEX('Static Data'!$E$3:$X$21,$BW98,18)+0,GS$85&gt;=INDEX('Static Data'!$E$3:$X$21,$BW98,19)+0,GS$86&gt;=INDEX('Static Data'!$E$3:$X$21,$BW98,20)+0)</f>
        <v>0</v>
      </c>
      <c r="GT98" t="b">
        <f ca="1">AND($BV98,GT$67&gt;=INDEX('Static Data'!$E$3:$X$21,$BW98,1)+0,GT$68&gt;=INDEX('Static Data'!$E$3:$X$21,$BW98,2)+0,GT$69&gt;=INDEX('Static Data'!$E$3:$X$21,$BW98,3)+0,GT$70&gt;=INDEX('Static Data'!$E$3:$X$21,$BW98,4)+0,GT$71&gt;=INDEX('Static Data'!$E$3:$X$21,$BW98,5)+0,GT$72&gt;=INDEX('Static Data'!$E$3:$X$21,$BW98,6)+0,GT$73&gt;=INDEX('Static Data'!$E$3:$X$21,$BW98,7)+0,GT$74&gt;=INDEX('Static Data'!$E$3:$X$21,$BW98,8)+0,GT$75&gt;=INDEX('Static Data'!$E$3:$X$21,$BW98,9)+0,GT$76&gt;=INDEX('Static Data'!$E$3:$X$21,$BW98,10)+0,GT$77&gt;=INDEX('Static Data'!$E$3:$X$21,$BW98,11)+0,GT$78&gt;=INDEX('Static Data'!$E$3:$X$21,$BW98,12)+0,GT$79&gt;=INDEX('Static Data'!$E$3:$X$21,$BW98,13)+0,GT$80&gt;=INDEX('Static Data'!$E$3:$X$21,$BW98,14)+0,GT$81&gt;=INDEX('Static Data'!$E$3:$X$21,$BW98,15)+0,GT$82&gt;=INDEX('Static Data'!$E$3:$X$21,$BW98,16)+0,GT$83&gt;=INDEX('Static Data'!$E$3:$X$21,$BW98,17)+0,GT$84&gt;=INDEX('Static Data'!$E$3:$X$21,$BW98,18)+0,GT$85&gt;=INDEX('Static Data'!$E$3:$X$21,$BW98,19)+0,GT$86&gt;=INDEX('Static Data'!$E$3:$X$21,$BW98,20)+0)</f>
        <v>0</v>
      </c>
      <c r="GU98" t="b">
        <f ca="1">AND($BV98,GU$67&gt;=INDEX('Static Data'!$E$3:$X$21,$BW98,1)+0,GU$68&gt;=INDEX('Static Data'!$E$3:$X$21,$BW98,2)+0,GU$69&gt;=INDEX('Static Data'!$E$3:$X$21,$BW98,3)+0,GU$70&gt;=INDEX('Static Data'!$E$3:$X$21,$BW98,4)+0,GU$71&gt;=INDEX('Static Data'!$E$3:$X$21,$BW98,5)+0,GU$72&gt;=INDEX('Static Data'!$E$3:$X$21,$BW98,6)+0,GU$73&gt;=INDEX('Static Data'!$E$3:$X$21,$BW98,7)+0,GU$74&gt;=INDEX('Static Data'!$E$3:$X$21,$BW98,8)+0,GU$75&gt;=INDEX('Static Data'!$E$3:$X$21,$BW98,9)+0,GU$76&gt;=INDEX('Static Data'!$E$3:$X$21,$BW98,10)+0,GU$77&gt;=INDEX('Static Data'!$E$3:$X$21,$BW98,11)+0,GU$78&gt;=INDEX('Static Data'!$E$3:$X$21,$BW98,12)+0,GU$79&gt;=INDEX('Static Data'!$E$3:$X$21,$BW98,13)+0,GU$80&gt;=INDEX('Static Data'!$E$3:$X$21,$BW98,14)+0,GU$81&gt;=INDEX('Static Data'!$E$3:$X$21,$BW98,15)+0,GU$82&gt;=INDEX('Static Data'!$E$3:$X$21,$BW98,16)+0,GU$83&gt;=INDEX('Static Data'!$E$3:$X$21,$BW98,17)+0,GU$84&gt;=INDEX('Static Data'!$E$3:$X$21,$BW98,18)+0,GU$85&gt;=INDEX('Static Data'!$E$3:$X$21,$BW98,19)+0,GU$86&gt;=INDEX('Static Data'!$E$3:$X$21,$BW98,20)+0)</f>
        <v>0</v>
      </c>
    </row>
    <row r="99" spans="9:203">
      <c r="I99" s="11"/>
      <c r="M99" s="1">
        <f t="shared" si="39"/>
        <v>62</v>
      </c>
      <c r="N99" s="1" t="str">
        <f t="shared" si="205"/>
        <v>00740F</v>
      </c>
      <c r="R99" s="90" t="str">
        <f t="shared" si="36"/>
        <v>0F7400</v>
      </c>
      <c r="T99" s="60">
        <f t="shared" si="209"/>
        <v>92</v>
      </c>
      <c r="U99" s="123">
        <f t="shared" si="208"/>
        <v>881.6330002895404</v>
      </c>
      <c r="V99" s="62">
        <f t="shared" si="206"/>
        <v>53745</v>
      </c>
      <c r="W99" s="59">
        <f t="shared" si="207"/>
        <v>92</v>
      </c>
      <c r="BV99" t="b">
        <f>TRUE()</f>
        <v>1</v>
      </c>
      <c r="BW99">
        <f t="shared" si="211"/>
        <v>11</v>
      </c>
      <c r="BX99" t="b">
        <f ca="1">AND($BV99,BX$67&gt;=INDEX('Static Data'!$E$3:$X$21,$BW99,1)+0,BX$68&gt;=INDEX('Static Data'!$E$3:$X$21,$BW99,2)+0,BX$69&gt;=INDEX('Static Data'!$E$3:$X$21,$BW99,3)+0,BX$70&gt;=INDEX('Static Data'!$E$3:$X$21,$BW99,4)+0,BX$71&gt;=INDEX('Static Data'!$E$3:$X$21,$BW99,5)+0,BX$72&gt;=INDEX('Static Data'!$E$3:$X$21,$BW99,6)+0,BX$73&gt;=INDEX('Static Data'!$E$3:$X$21,$BW99,7)+0,BX$74&gt;=INDEX('Static Data'!$E$3:$X$21,$BW99,8)+0,BX$75&gt;=INDEX('Static Data'!$E$3:$X$21,$BW99,9)+0,BX$76&gt;=INDEX('Static Data'!$E$3:$X$21,$BW99,10)+0,BX$77&gt;=INDEX('Static Data'!$E$3:$X$21,$BW99,11)+0,BX$78&gt;=INDEX('Static Data'!$E$3:$X$21,$BW99,12)+0,BX$79&gt;=INDEX('Static Data'!$E$3:$X$21,$BW99,13)+0,BX$80&gt;=INDEX('Static Data'!$E$3:$X$21,$BW99,14)+0,BX$81&gt;=INDEX('Static Data'!$E$3:$X$21,$BW99,15)+0,BX$82&gt;=INDEX('Static Data'!$E$3:$X$21,$BW99,16)+0,BX$83&gt;=INDEX('Static Data'!$E$3:$X$21,$BW99,17)+0,BX$84&gt;=INDEX('Static Data'!$E$3:$X$21,$BW99,18)+0,BX$85&gt;=INDEX('Static Data'!$E$3:$X$21,$BW99,19)+0,BX$86&gt;=INDEX('Static Data'!$E$3:$X$21,$BW99,20)+0)</f>
        <v>0</v>
      </c>
      <c r="BY99" t="b">
        <f ca="1">AND($BV99,BY$67&gt;=INDEX('Static Data'!$E$3:$X$21,$BW99,1)+0,BY$68&gt;=INDEX('Static Data'!$E$3:$X$21,$BW99,2)+0,BY$69&gt;=INDEX('Static Data'!$E$3:$X$21,$BW99,3)+0,BY$70&gt;=INDEX('Static Data'!$E$3:$X$21,$BW99,4)+0,BY$71&gt;=INDEX('Static Data'!$E$3:$X$21,$BW99,5)+0,BY$72&gt;=INDEX('Static Data'!$E$3:$X$21,$BW99,6)+0,BY$73&gt;=INDEX('Static Data'!$E$3:$X$21,$BW99,7)+0,BY$74&gt;=INDEX('Static Data'!$E$3:$X$21,$BW99,8)+0,BY$75&gt;=INDEX('Static Data'!$E$3:$X$21,$BW99,9)+0,BY$76&gt;=INDEX('Static Data'!$E$3:$X$21,$BW99,10)+0,BY$77&gt;=INDEX('Static Data'!$E$3:$X$21,$BW99,11)+0,BY$78&gt;=INDEX('Static Data'!$E$3:$X$21,$BW99,12)+0,BY$79&gt;=INDEX('Static Data'!$E$3:$X$21,$BW99,13)+0,BY$80&gt;=INDEX('Static Data'!$E$3:$X$21,$BW99,14)+0,BY$81&gt;=INDEX('Static Data'!$E$3:$X$21,$BW99,15)+0,BY$82&gt;=INDEX('Static Data'!$E$3:$X$21,$BW99,16)+0,BY$83&gt;=INDEX('Static Data'!$E$3:$X$21,$BW99,17)+0,BY$84&gt;=INDEX('Static Data'!$E$3:$X$21,$BW99,18)+0,BY$85&gt;=INDEX('Static Data'!$E$3:$X$21,$BW99,19)+0,BY$86&gt;=INDEX('Static Data'!$E$3:$X$21,$BW99,20)+0)</f>
        <v>0</v>
      </c>
      <c r="BZ99" t="b">
        <f ca="1">AND($BV99,BZ$67&gt;=INDEX('Static Data'!$E$3:$X$21,$BW99,1)+0,BZ$68&gt;=INDEX('Static Data'!$E$3:$X$21,$BW99,2)+0,BZ$69&gt;=INDEX('Static Data'!$E$3:$X$21,$BW99,3)+0,BZ$70&gt;=INDEX('Static Data'!$E$3:$X$21,$BW99,4)+0,BZ$71&gt;=INDEX('Static Data'!$E$3:$X$21,$BW99,5)+0,BZ$72&gt;=INDEX('Static Data'!$E$3:$X$21,$BW99,6)+0,BZ$73&gt;=INDEX('Static Data'!$E$3:$X$21,$BW99,7)+0,BZ$74&gt;=INDEX('Static Data'!$E$3:$X$21,$BW99,8)+0,BZ$75&gt;=INDEX('Static Data'!$E$3:$X$21,$BW99,9)+0,BZ$76&gt;=INDEX('Static Data'!$E$3:$X$21,$BW99,10)+0,BZ$77&gt;=INDEX('Static Data'!$E$3:$X$21,$BW99,11)+0,BZ$78&gt;=INDEX('Static Data'!$E$3:$X$21,$BW99,12)+0,BZ$79&gt;=INDEX('Static Data'!$E$3:$X$21,$BW99,13)+0,BZ$80&gt;=INDEX('Static Data'!$E$3:$X$21,$BW99,14)+0,BZ$81&gt;=INDEX('Static Data'!$E$3:$X$21,$BW99,15)+0,BZ$82&gt;=INDEX('Static Data'!$E$3:$X$21,$BW99,16)+0,BZ$83&gt;=INDEX('Static Data'!$E$3:$X$21,$BW99,17)+0,BZ$84&gt;=INDEX('Static Data'!$E$3:$X$21,$BW99,18)+0,BZ$85&gt;=INDEX('Static Data'!$E$3:$X$21,$BW99,19)+0,BZ$86&gt;=INDEX('Static Data'!$E$3:$X$21,$BW99,20)+0)</f>
        <v>0</v>
      </c>
      <c r="CA99" t="b">
        <f ca="1">AND($BV99,CA$67&gt;=INDEX('Static Data'!$E$3:$X$21,$BW99,1)+0,CA$68&gt;=INDEX('Static Data'!$E$3:$X$21,$BW99,2)+0,CA$69&gt;=INDEX('Static Data'!$E$3:$X$21,$BW99,3)+0,CA$70&gt;=INDEX('Static Data'!$E$3:$X$21,$BW99,4)+0,CA$71&gt;=INDEX('Static Data'!$E$3:$X$21,$BW99,5)+0,CA$72&gt;=INDEX('Static Data'!$E$3:$X$21,$BW99,6)+0,CA$73&gt;=INDEX('Static Data'!$E$3:$X$21,$BW99,7)+0,CA$74&gt;=INDEX('Static Data'!$E$3:$X$21,$BW99,8)+0,CA$75&gt;=INDEX('Static Data'!$E$3:$X$21,$BW99,9)+0,CA$76&gt;=INDEX('Static Data'!$E$3:$X$21,$BW99,10)+0,CA$77&gt;=INDEX('Static Data'!$E$3:$X$21,$BW99,11)+0,CA$78&gt;=INDEX('Static Data'!$E$3:$X$21,$BW99,12)+0,CA$79&gt;=INDEX('Static Data'!$E$3:$X$21,$BW99,13)+0,CA$80&gt;=INDEX('Static Data'!$E$3:$X$21,$BW99,14)+0,CA$81&gt;=INDEX('Static Data'!$E$3:$X$21,$BW99,15)+0,CA$82&gt;=INDEX('Static Data'!$E$3:$X$21,$BW99,16)+0,CA$83&gt;=INDEX('Static Data'!$E$3:$X$21,$BW99,17)+0,CA$84&gt;=INDEX('Static Data'!$E$3:$X$21,$BW99,18)+0,CA$85&gt;=INDEX('Static Data'!$E$3:$X$21,$BW99,19)+0,CA$86&gt;=INDEX('Static Data'!$E$3:$X$21,$BW99,20)+0)</f>
        <v>0</v>
      </c>
      <c r="CB99" t="b">
        <f ca="1">AND($BV99,CB$67&gt;=INDEX('Static Data'!$E$3:$X$21,$BW99,1)+0,CB$68&gt;=INDEX('Static Data'!$E$3:$X$21,$BW99,2)+0,CB$69&gt;=INDEX('Static Data'!$E$3:$X$21,$BW99,3)+0,CB$70&gt;=INDEX('Static Data'!$E$3:$X$21,$BW99,4)+0,CB$71&gt;=INDEX('Static Data'!$E$3:$X$21,$BW99,5)+0,CB$72&gt;=INDEX('Static Data'!$E$3:$X$21,$BW99,6)+0,CB$73&gt;=INDEX('Static Data'!$E$3:$X$21,$BW99,7)+0,CB$74&gt;=INDEX('Static Data'!$E$3:$X$21,$BW99,8)+0,CB$75&gt;=INDEX('Static Data'!$E$3:$X$21,$BW99,9)+0,CB$76&gt;=INDEX('Static Data'!$E$3:$X$21,$BW99,10)+0,CB$77&gt;=INDEX('Static Data'!$E$3:$X$21,$BW99,11)+0,CB$78&gt;=INDEX('Static Data'!$E$3:$X$21,$BW99,12)+0,CB$79&gt;=INDEX('Static Data'!$E$3:$X$21,$BW99,13)+0,CB$80&gt;=INDEX('Static Data'!$E$3:$X$21,$BW99,14)+0,CB$81&gt;=INDEX('Static Data'!$E$3:$X$21,$BW99,15)+0,CB$82&gt;=INDEX('Static Data'!$E$3:$X$21,$BW99,16)+0,CB$83&gt;=INDEX('Static Data'!$E$3:$X$21,$BW99,17)+0,CB$84&gt;=INDEX('Static Data'!$E$3:$X$21,$BW99,18)+0,CB$85&gt;=INDEX('Static Data'!$E$3:$X$21,$BW99,19)+0,CB$86&gt;=INDEX('Static Data'!$E$3:$X$21,$BW99,20)+0)</f>
        <v>0</v>
      </c>
      <c r="CC99" t="b">
        <f ca="1">AND($BV99,CC$67&gt;=INDEX('Static Data'!$E$3:$X$21,$BW99,1)+0,CC$68&gt;=INDEX('Static Data'!$E$3:$X$21,$BW99,2)+0,CC$69&gt;=INDEX('Static Data'!$E$3:$X$21,$BW99,3)+0,CC$70&gt;=INDEX('Static Data'!$E$3:$X$21,$BW99,4)+0,CC$71&gt;=INDEX('Static Data'!$E$3:$X$21,$BW99,5)+0,CC$72&gt;=INDEX('Static Data'!$E$3:$X$21,$BW99,6)+0,CC$73&gt;=INDEX('Static Data'!$E$3:$X$21,$BW99,7)+0,CC$74&gt;=INDEX('Static Data'!$E$3:$X$21,$BW99,8)+0,CC$75&gt;=INDEX('Static Data'!$E$3:$X$21,$BW99,9)+0,CC$76&gt;=INDEX('Static Data'!$E$3:$X$21,$BW99,10)+0,CC$77&gt;=INDEX('Static Data'!$E$3:$X$21,$BW99,11)+0,CC$78&gt;=INDEX('Static Data'!$E$3:$X$21,$BW99,12)+0,CC$79&gt;=INDEX('Static Data'!$E$3:$X$21,$BW99,13)+0,CC$80&gt;=INDEX('Static Data'!$E$3:$X$21,$BW99,14)+0,CC$81&gt;=INDEX('Static Data'!$E$3:$X$21,$BW99,15)+0,CC$82&gt;=INDEX('Static Data'!$E$3:$X$21,$BW99,16)+0,CC$83&gt;=INDEX('Static Data'!$E$3:$X$21,$BW99,17)+0,CC$84&gt;=INDEX('Static Data'!$E$3:$X$21,$BW99,18)+0,CC$85&gt;=INDEX('Static Data'!$E$3:$X$21,$BW99,19)+0,CC$86&gt;=INDEX('Static Data'!$E$3:$X$21,$BW99,20)+0)</f>
        <v>0</v>
      </c>
      <c r="CD99" t="b">
        <f ca="1">AND($BV99,CD$67&gt;=INDEX('Static Data'!$E$3:$X$21,$BW99,1)+0,CD$68&gt;=INDEX('Static Data'!$E$3:$X$21,$BW99,2)+0,CD$69&gt;=INDEX('Static Data'!$E$3:$X$21,$BW99,3)+0,CD$70&gt;=INDEX('Static Data'!$E$3:$X$21,$BW99,4)+0,CD$71&gt;=INDEX('Static Data'!$E$3:$X$21,$BW99,5)+0,CD$72&gt;=INDEX('Static Data'!$E$3:$X$21,$BW99,6)+0,CD$73&gt;=INDEX('Static Data'!$E$3:$X$21,$BW99,7)+0,CD$74&gt;=INDEX('Static Data'!$E$3:$X$21,$BW99,8)+0,CD$75&gt;=INDEX('Static Data'!$E$3:$X$21,$BW99,9)+0,CD$76&gt;=INDEX('Static Data'!$E$3:$X$21,$BW99,10)+0,CD$77&gt;=INDEX('Static Data'!$E$3:$X$21,$BW99,11)+0,CD$78&gt;=INDEX('Static Data'!$E$3:$X$21,$BW99,12)+0,CD$79&gt;=INDEX('Static Data'!$E$3:$X$21,$BW99,13)+0,CD$80&gt;=INDEX('Static Data'!$E$3:$X$21,$BW99,14)+0,CD$81&gt;=INDEX('Static Data'!$E$3:$X$21,$BW99,15)+0,CD$82&gt;=INDEX('Static Data'!$E$3:$X$21,$BW99,16)+0,CD$83&gt;=INDEX('Static Data'!$E$3:$X$21,$BW99,17)+0,CD$84&gt;=INDEX('Static Data'!$E$3:$X$21,$BW99,18)+0,CD$85&gt;=INDEX('Static Data'!$E$3:$X$21,$BW99,19)+0,CD$86&gt;=INDEX('Static Data'!$E$3:$X$21,$BW99,20)+0)</f>
        <v>0</v>
      </c>
      <c r="CE99" t="b">
        <f ca="1">AND($BV99,CE$67&gt;=INDEX('Static Data'!$E$3:$X$21,$BW99,1)+0,CE$68&gt;=INDEX('Static Data'!$E$3:$X$21,$BW99,2)+0,CE$69&gt;=INDEX('Static Data'!$E$3:$X$21,$BW99,3)+0,CE$70&gt;=INDEX('Static Data'!$E$3:$X$21,$BW99,4)+0,CE$71&gt;=INDEX('Static Data'!$E$3:$X$21,$BW99,5)+0,CE$72&gt;=INDEX('Static Data'!$E$3:$X$21,$BW99,6)+0,CE$73&gt;=INDEX('Static Data'!$E$3:$X$21,$BW99,7)+0,CE$74&gt;=INDEX('Static Data'!$E$3:$X$21,$BW99,8)+0,CE$75&gt;=INDEX('Static Data'!$E$3:$X$21,$BW99,9)+0,CE$76&gt;=INDEX('Static Data'!$E$3:$X$21,$BW99,10)+0,CE$77&gt;=INDEX('Static Data'!$E$3:$X$21,$BW99,11)+0,CE$78&gt;=INDEX('Static Data'!$E$3:$X$21,$BW99,12)+0,CE$79&gt;=INDEX('Static Data'!$E$3:$X$21,$BW99,13)+0,CE$80&gt;=INDEX('Static Data'!$E$3:$X$21,$BW99,14)+0,CE$81&gt;=INDEX('Static Data'!$E$3:$X$21,$BW99,15)+0,CE$82&gt;=INDEX('Static Data'!$E$3:$X$21,$BW99,16)+0,CE$83&gt;=INDEX('Static Data'!$E$3:$X$21,$BW99,17)+0,CE$84&gt;=INDEX('Static Data'!$E$3:$X$21,$BW99,18)+0,CE$85&gt;=INDEX('Static Data'!$E$3:$X$21,$BW99,19)+0,CE$86&gt;=INDEX('Static Data'!$E$3:$X$21,$BW99,20)+0)</f>
        <v>0</v>
      </c>
      <c r="CF99" t="b">
        <f ca="1">AND($BV99,CF$67&gt;=INDEX('Static Data'!$E$3:$X$21,$BW99,1)+0,CF$68&gt;=INDEX('Static Data'!$E$3:$X$21,$BW99,2)+0,CF$69&gt;=INDEX('Static Data'!$E$3:$X$21,$BW99,3)+0,CF$70&gt;=INDEX('Static Data'!$E$3:$X$21,$BW99,4)+0,CF$71&gt;=INDEX('Static Data'!$E$3:$X$21,$BW99,5)+0,CF$72&gt;=INDEX('Static Data'!$E$3:$X$21,$BW99,6)+0,CF$73&gt;=INDEX('Static Data'!$E$3:$X$21,$BW99,7)+0,CF$74&gt;=INDEX('Static Data'!$E$3:$X$21,$BW99,8)+0,CF$75&gt;=INDEX('Static Data'!$E$3:$X$21,$BW99,9)+0,CF$76&gt;=INDEX('Static Data'!$E$3:$X$21,$BW99,10)+0,CF$77&gt;=INDEX('Static Data'!$E$3:$X$21,$BW99,11)+0,CF$78&gt;=INDEX('Static Data'!$E$3:$X$21,$BW99,12)+0,CF$79&gt;=INDEX('Static Data'!$E$3:$X$21,$BW99,13)+0,CF$80&gt;=INDEX('Static Data'!$E$3:$X$21,$BW99,14)+0,CF$81&gt;=INDEX('Static Data'!$E$3:$X$21,$BW99,15)+0,CF$82&gt;=INDEX('Static Data'!$E$3:$X$21,$BW99,16)+0,CF$83&gt;=INDEX('Static Data'!$E$3:$X$21,$BW99,17)+0,CF$84&gt;=INDEX('Static Data'!$E$3:$X$21,$BW99,18)+0,CF$85&gt;=INDEX('Static Data'!$E$3:$X$21,$BW99,19)+0,CF$86&gt;=INDEX('Static Data'!$E$3:$X$21,$BW99,20)+0)</f>
        <v>0</v>
      </c>
      <c r="CG99" t="b">
        <f ca="1">AND($BV99,CG$67&gt;=INDEX('Static Data'!$E$3:$X$21,$BW99,1)+0,CG$68&gt;=INDEX('Static Data'!$E$3:$X$21,$BW99,2)+0,CG$69&gt;=INDEX('Static Data'!$E$3:$X$21,$BW99,3)+0,CG$70&gt;=INDEX('Static Data'!$E$3:$X$21,$BW99,4)+0,CG$71&gt;=INDEX('Static Data'!$E$3:$X$21,$BW99,5)+0,CG$72&gt;=INDEX('Static Data'!$E$3:$X$21,$BW99,6)+0,CG$73&gt;=INDEX('Static Data'!$E$3:$X$21,$BW99,7)+0,CG$74&gt;=INDEX('Static Data'!$E$3:$X$21,$BW99,8)+0,CG$75&gt;=INDEX('Static Data'!$E$3:$X$21,$BW99,9)+0,CG$76&gt;=INDEX('Static Data'!$E$3:$X$21,$BW99,10)+0,CG$77&gt;=INDEX('Static Data'!$E$3:$X$21,$BW99,11)+0,CG$78&gt;=INDEX('Static Data'!$E$3:$X$21,$BW99,12)+0,CG$79&gt;=INDEX('Static Data'!$E$3:$X$21,$BW99,13)+0,CG$80&gt;=INDEX('Static Data'!$E$3:$X$21,$BW99,14)+0,CG$81&gt;=INDEX('Static Data'!$E$3:$X$21,$BW99,15)+0,CG$82&gt;=INDEX('Static Data'!$E$3:$X$21,$BW99,16)+0,CG$83&gt;=INDEX('Static Data'!$E$3:$X$21,$BW99,17)+0,CG$84&gt;=INDEX('Static Data'!$E$3:$X$21,$BW99,18)+0,CG$85&gt;=INDEX('Static Data'!$E$3:$X$21,$BW99,19)+0,CG$86&gt;=INDEX('Static Data'!$E$3:$X$21,$BW99,20)+0)</f>
        <v>0</v>
      </c>
      <c r="CH99" t="b">
        <f ca="1">AND($BV99,CH$67&gt;=INDEX('Static Data'!$E$3:$X$21,$BW99,1)+0,CH$68&gt;=INDEX('Static Data'!$E$3:$X$21,$BW99,2)+0,CH$69&gt;=INDEX('Static Data'!$E$3:$X$21,$BW99,3)+0,CH$70&gt;=INDEX('Static Data'!$E$3:$X$21,$BW99,4)+0,CH$71&gt;=INDEX('Static Data'!$E$3:$X$21,$BW99,5)+0,CH$72&gt;=INDEX('Static Data'!$E$3:$X$21,$BW99,6)+0,CH$73&gt;=INDEX('Static Data'!$E$3:$X$21,$BW99,7)+0,CH$74&gt;=INDEX('Static Data'!$E$3:$X$21,$BW99,8)+0,CH$75&gt;=INDEX('Static Data'!$E$3:$X$21,$BW99,9)+0,CH$76&gt;=INDEX('Static Data'!$E$3:$X$21,$BW99,10)+0,CH$77&gt;=INDEX('Static Data'!$E$3:$X$21,$BW99,11)+0,CH$78&gt;=INDEX('Static Data'!$E$3:$X$21,$BW99,12)+0,CH$79&gt;=INDEX('Static Data'!$E$3:$X$21,$BW99,13)+0,CH$80&gt;=INDEX('Static Data'!$E$3:$X$21,$BW99,14)+0,CH$81&gt;=INDEX('Static Data'!$E$3:$X$21,$BW99,15)+0,CH$82&gt;=INDEX('Static Data'!$E$3:$X$21,$BW99,16)+0,CH$83&gt;=INDEX('Static Data'!$E$3:$X$21,$BW99,17)+0,CH$84&gt;=INDEX('Static Data'!$E$3:$X$21,$BW99,18)+0,CH$85&gt;=INDEX('Static Data'!$E$3:$X$21,$BW99,19)+0,CH$86&gt;=INDEX('Static Data'!$E$3:$X$21,$BW99,20)+0)</f>
        <v>0</v>
      </c>
      <c r="CI99" t="b">
        <f ca="1">AND($BV99,CI$67&gt;=INDEX('Static Data'!$E$3:$X$21,$BW99,1)+0,CI$68&gt;=INDEX('Static Data'!$E$3:$X$21,$BW99,2)+0,CI$69&gt;=INDEX('Static Data'!$E$3:$X$21,$BW99,3)+0,CI$70&gt;=INDEX('Static Data'!$E$3:$X$21,$BW99,4)+0,CI$71&gt;=INDEX('Static Data'!$E$3:$X$21,$BW99,5)+0,CI$72&gt;=INDEX('Static Data'!$E$3:$X$21,$BW99,6)+0,CI$73&gt;=INDEX('Static Data'!$E$3:$X$21,$BW99,7)+0,CI$74&gt;=INDEX('Static Data'!$E$3:$X$21,$BW99,8)+0,CI$75&gt;=INDEX('Static Data'!$E$3:$X$21,$BW99,9)+0,CI$76&gt;=INDEX('Static Data'!$E$3:$X$21,$BW99,10)+0,CI$77&gt;=INDEX('Static Data'!$E$3:$X$21,$BW99,11)+0,CI$78&gt;=INDEX('Static Data'!$E$3:$X$21,$BW99,12)+0,CI$79&gt;=INDEX('Static Data'!$E$3:$X$21,$BW99,13)+0,CI$80&gt;=INDEX('Static Data'!$E$3:$X$21,$BW99,14)+0,CI$81&gt;=INDEX('Static Data'!$E$3:$X$21,$BW99,15)+0,CI$82&gt;=INDEX('Static Data'!$E$3:$X$21,$BW99,16)+0,CI$83&gt;=INDEX('Static Data'!$E$3:$X$21,$BW99,17)+0,CI$84&gt;=INDEX('Static Data'!$E$3:$X$21,$BW99,18)+0,CI$85&gt;=INDEX('Static Data'!$E$3:$X$21,$BW99,19)+0,CI$86&gt;=INDEX('Static Data'!$E$3:$X$21,$BW99,20)+0)</f>
        <v>0</v>
      </c>
      <c r="CJ99" t="b">
        <f ca="1">AND($BV99,CJ$67&gt;=INDEX('Static Data'!$E$3:$X$21,$BW99,1)+0,CJ$68&gt;=INDEX('Static Data'!$E$3:$X$21,$BW99,2)+0,CJ$69&gt;=INDEX('Static Data'!$E$3:$X$21,$BW99,3)+0,CJ$70&gt;=INDEX('Static Data'!$E$3:$X$21,$BW99,4)+0,CJ$71&gt;=INDEX('Static Data'!$E$3:$X$21,$BW99,5)+0,CJ$72&gt;=INDEX('Static Data'!$E$3:$X$21,$BW99,6)+0,CJ$73&gt;=INDEX('Static Data'!$E$3:$X$21,$BW99,7)+0,CJ$74&gt;=INDEX('Static Data'!$E$3:$X$21,$BW99,8)+0,CJ$75&gt;=INDEX('Static Data'!$E$3:$X$21,$BW99,9)+0,CJ$76&gt;=INDEX('Static Data'!$E$3:$X$21,$BW99,10)+0,CJ$77&gt;=INDEX('Static Data'!$E$3:$X$21,$BW99,11)+0,CJ$78&gt;=INDEX('Static Data'!$E$3:$X$21,$BW99,12)+0,CJ$79&gt;=INDEX('Static Data'!$E$3:$X$21,$BW99,13)+0,CJ$80&gt;=INDEX('Static Data'!$E$3:$X$21,$BW99,14)+0,CJ$81&gt;=INDEX('Static Data'!$E$3:$X$21,$BW99,15)+0,CJ$82&gt;=INDEX('Static Data'!$E$3:$X$21,$BW99,16)+0,CJ$83&gt;=INDEX('Static Data'!$E$3:$X$21,$BW99,17)+0,CJ$84&gt;=INDEX('Static Data'!$E$3:$X$21,$BW99,18)+0,CJ$85&gt;=INDEX('Static Data'!$E$3:$X$21,$BW99,19)+0,CJ$86&gt;=INDEX('Static Data'!$E$3:$X$21,$BW99,20)+0)</f>
        <v>0</v>
      </c>
      <c r="CK99" t="b">
        <f ca="1">AND($BV99,CK$67&gt;=INDEX('Static Data'!$E$3:$X$21,$BW99,1)+0,CK$68&gt;=INDEX('Static Data'!$E$3:$X$21,$BW99,2)+0,CK$69&gt;=INDEX('Static Data'!$E$3:$X$21,$BW99,3)+0,CK$70&gt;=INDEX('Static Data'!$E$3:$X$21,$BW99,4)+0,CK$71&gt;=INDEX('Static Data'!$E$3:$X$21,$BW99,5)+0,CK$72&gt;=INDEX('Static Data'!$E$3:$X$21,$BW99,6)+0,CK$73&gt;=INDEX('Static Data'!$E$3:$X$21,$BW99,7)+0,CK$74&gt;=INDEX('Static Data'!$E$3:$X$21,$BW99,8)+0,CK$75&gt;=INDEX('Static Data'!$E$3:$X$21,$BW99,9)+0,CK$76&gt;=INDEX('Static Data'!$E$3:$X$21,$BW99,10)+0,CK$77&gt;=INDEX('Static Data'!$E$3:$X$21,$BW99,11)+0,CK$78&gt;=INDEX('Static Data'!$E$3:$X$21,$BW99,12)+0,CK$79&gt;=INDEX('Static Data'!$E$3:$X$21,$BW99,13)+0,CK$80&gt;=INDEX('Static Data'!$E$3:$X$21,$BW99,14)+0,CK$81&gt;=INDEX('Static Data'!$E$3:$X$21,$BW99,15)+0,CK$82&gt;=INDEX('Static Data'!$E$3:$X$21,$BW99,16)+0,CK$83&gt;=INDEX('Static Data'!$E$3:$X$21,$BW99,17)+0,CK$84&gt;=INDEX('Static Data'!$E$3:$X$21,$BW99,18)+0,CK$85&gt;=INDEX('Static Data'!$E$3:$X$21,$BW99,19)+0,CK$86&gt;=INDEX('Static Data'!$E$3:$X$21,$BW99,20)+0)</f>
        <v>0</v>
      </c>
      <c r="CL99" t="b">
        <f ca="1">AND($BV99,CL$67&gt;=INDEX('Static Data'!$E$3:$X$21,$BW99,1)+0,CL$68&gt;=INDEX('Static Data'!$E$3:$X$21,$BW99,2)+0,CL$69&gt;=INDEX('Static Data'!$E$3:$X$21,$BW99,3)+0,CL$70&gt;=INDEX('Static Data'!$E$3:$X$21,$BW99,4)+0,CL$71&gt;=INDEX('Static Data'!$E$3:$X$21,$BW99,5)+0,CL$72&gt;=INDEX('Static Data'!$E$3:$X$21,$BW99,6)+0,CL$73&gt;=INDEX('Static Data'!$E$3:$X$21,$BW99,7)+0,CL$74&gt;=INDEX('Static Data'!$E$3:$X$21,$BW99,8)+0,CL$75&gt;=INDEX('Static Data'!$E$3:$X$21,$BW99,9)+0,CL$76&gt;=INDEX('Static Data'!$E$3:$X$21,$BW99,10)+0,CL$77&gt;=INDEX('Static Data'!$E$3:$X$21,$BW99,11)+0,CL$78&gt;=INDEX('Static Data'!$E$3:$X$21,$BW99,12)+0,CL$79&gt;=INDEX('Static Data'!$E$3:$X$21,$BW99,13)+0,CL$80&gt;=INDEX('Static Data'!$E$3:$X$21,$BW99,14)+0,CL$81&gt;=INDEX('Static Data'!$E$3:$X$21,$BW99,15)+0,CL$82&gt;=INDEX('Static Data'!$E$3:$X$21,$BW99,16)+0,CL$83&gt;=INDEX('Static Data'!$E$3:$X$21,$BW99,17)+0,CL$84&gt;=INDEX('Static Data'!$E$3:$X$21,$BW99,18)+0,CL$85&gt;=INDEX('Static Data'!$E$3:$X$21,$BW99,19)+0,CL$86&gt;=INDEX('Static Data'!$E$3:$X$21,$BW99,20)+0)</f>
        <v>0</v>
      </c>
      <c r="CM99" t="b">
        <f ca="1">AND($BV99,CM$67&gt;=INDEX('Static Data'!$E$3:$X$21,$BW99,1)+0,CM$68&gt;=INDEX('Static Data'!$E$3:$X$21,$BW99,2)+0,CM$69&gt;=INDEX('Static Data'!$E$3:$X$21,$BW99,3)+0,CM$70&gt;=INDEX('Static Data'!$E$3:$X$21,$BW99,4)+0,CM$71&gt;=INDEX('Static Data'!$E$3:$X$21,$BW99,5)+0,CM$72&gt;=INDEX('Static Data'!$E$3:$X$21,$BW99,6)+0,CM$73&gt;=INDEX('Static Data'!$E$3:$X$21,$BW99,7)+0,CM$74&gt;=INDEX('Static Data'!$E$3:$X$21,$BW99,8)+0,CM$75&gt;=INDEX('Static Data'!$E$3:$X$21,$BW99,9)+0,CM$76&gt;=INDEX('Static Data'!$E$3:$X$21,$BW99,10)+0,CM$77&gt;=INDEX('Static Data'!$E$3:$X$21,$BW99,11)+0,CM$78&gt;=INDEX('Static Data'!$E$3:$X$21,$BW99,12)+0,CM$79&gt;=INDEX('Static Data'!$E$3:$X$21,$BW99,13)+0,CM$80&gt;=INDEX('Static Data'!$E$3:$X$21,$BW99,14)+0,CM$81&gt;=INDEX('Static Data'!$E$3:$X$21,$BW99,15)+0,CM$82&gt;=INDEX('Static Data'!$E$3:$X$21,$BW99,16)+0,CM$83&gt;=INDEX('Static Data'!$E$3:$X$21,$BW99,17)+0,CM$84&gt;=INDEX('Static Data'!$E$3:$X$21,$BW99,18)+0,CM$85&gt;=INDEX('Static Data'!$E$3:$X$21,$BW99,19)+0,CM$86&gt;=INDEX('Static Data'!$E$3:$X$21,$BW99,20)+0)</f>
        <v>0</v>
      </c>
      <c r="CN99" t="b">
        <f ca="1">AND($BV99,CN$67&gt;=INDEX('Static Data'!$E$3:$X$21,$BW99,1)+0,CN$68&gt;=INDEX('Static Data'!$E$3:$X$21,$BW99,2)+0,CN$69&gt;=INDEX('Static Data'!$E$3:$X$21,$BW99,3)+0,CN$70&gt;=INDEX('Static Data'!$E$3:$X$21,$BW99,4)+0,CN$71&gt;=INDEX('Static Data'!$E$3:$X$21,$BW99,5)+0,CN$72&gt;=INDEX('Static Data'!$E$3:$X$21,$BW99,6)+0,CN$73&gt;=INDEX('Static Data'!$E$3:$X$21,$BW99,7)+0,CN$74&gt;=INDEX('Static Data'!$E$3:$X$21,$BW99,8)+0,CN$75&gt;=INDEX('Static Data'!$E$3:$X$21,$BW99,9)+0,CN$76&gt;=INDEX('Static Data'!$E$3:$X$21,$BW99,10)+0,CN$77&gt;=INDEX('Static Data'!$E$3:$X$21,$BW99,11)+0,CN$78&gt;=INDEX('Static Data'!$E$3:$X$21,$BW99,12)+0,CN$79&gt;=INDEX('Static Data'!$E$3:$X$21,$BW99,13)+0,CN$80&gt;=INDEX('Static Data'!$E$3:$X$21,$BW99,14)+0,CN$81&gt;=INDEX('Static Data'!$E$3:$X$21,$BW99,15)+0,CN$82&gt;=INDEX('Static Data'!$E$3:$X$21,$BW99,16)+0,CN$83&gt;=INDEX('Static Data'!$E$3:$X$21,$BW99,17)+0,CN$84&gt;=INDEX('Static Data'!$E$3:$X$21,$BW99,18)+0,CN$85&gt;=INDEX('Static Data'!$E$3:$X$21,$BW99,19)+0,CN$86&gt;=INDEX('Static Data'!$E$3:$X$21,$BW99,20)+0)</f>
        <v>0</v>
      </c>
      <c r="CO99" t="b">
        <f ca="1">AND($BV99,CO$67&gt;=INDEX('Static Data'!$E$3:$X$21,$BW99,1)+0,CO$68&gt;=INDEX('Static Data'!$E$3:$X$21,$BW99,2)+0,CO$69&gt;=INDEX('Static Data'!$E$3:$X$21,$BW99,3)+0,CO$70&gt;=INDEX('Static Data'!$E$3:$X$21,$BW99,4)+0,CO$71&gt;=INDEX('Static Data'!$E$3:$X$21,$BW99,5)+0,CO$72&gt;=INDEX('Static Data'!$E$3:$X$21,$BW99,6)+0,CO$73&gt;=INDEX('Static Data'!$E$3:$X$21,$BW99,7)+0,CO$74&gt;=INDEX('Static Data'!$E$3:$X$21,$BW99,8)+0,CO$75&gt;=INDEX('Static Data'!$E$3:$X$21,$BW99,9)+0,CO$76&gt;=INDEX('Static Data'!$E$3:$X$21,$BW99,10)+0,CO$77&gt;=INDEX('Static Data'!$E$3:$X$21,$BW99,11)+0,CO$78&gt;=INDEX('Static Data'!$E$3:$X$21,$BW99,12)+0,CO$79&gt;=INDEX('Static Data'!$E$3:$X$21,$BW99,13)+0,CO$80&gt;=INDEX('Static Data'!$E$3:$X$21,$BW99,14)+0,CO$81&gt;=INDEX('Static Data'!$E$3:$X$21,$BW99,15)+0,CO$82&gt;=INDEX('Static Data'!$E$3:$X$21,$BW99,16)+0,CO$83&gt;=INDEX('Static Data'!$E$3:$X$21,$BW99,17)+0,CO$84&gt;=INDEX('Static Data'!$E$3:$X$21,$BW99,18)+0,CO$85&gt;=INDEX('Static Data'!$E$3:$X$21,$BW99,19)+0,CO$86&gt;=INDEX('Static Data'!$E$3:$X$21,$BW99,20)+0)</f>
        <v>0</v>
      </c>
      <c r="CP99" t="b">
        <f ca="1">AND($BV99,CP$67&gt;=INDEX('Static Data'!$E$3:$X$21,$BW99,1)+0,CP$68&gt;=INDEX('Static Data'!$E$3:$X$21,$BW99,2)+0,CP$69&gt;=INDEX('Static Data'!$E$3:$X$21,$BW99,3)+0,CP$70&gt;=INDEX('Static Data'!$E$3:$X$21,$BW99,4)+0,CP$71&gt;=INDEX('Static Data'!$E$3:$X$21,$BW99,5)+0,CP$72&gt;=INDEX('Static Data'!$E$3:$X$21,$BW99,6)+0,CP$73&gt;=INDEX('Static Data'!$E$3:$X$21,$BW99,7)+0,CP$74&gt;=INDEX('Static Data'!$E$3:$X$21,$BW99,8)+0,CP$75&gt;=INDEX('Static Data'!$E$3:$X$21,$BW99,9)+0,CP$76&gt;=INDEX('Static Data'!$E$3:$X$21,$BW99,10)+0,CP$77&gt;=INDEX('Static Data'!$E$3:$X$21,$BW99,11)+0,CP$78&gt;=INDEX('Static Data'!$E$3:$X$21,$BW99,12)+0,CP$79&gt;=INDEX('Static Data'!$E$3:$X$21,$BW99,13)+0,CP$80&gt;=INDEX('Static Data'!$E$3:$X$21,$BW99,14)+0,CP$81&gt;=INDEX('Static Data'!$E$3:$X$21,$BW99,15)+0,CP$82&gt;=INDEX('Static Data'!$E$3:$X$21,$BW99,16)+0,CP$83&gt;=INDEX('Static Data'!$E$3:$X$21,$BW99,17)+0,CP$84&gt;=INDEX('Static Data'!$E$3:$X$21,$BW99,18)+0,CP$85&gt;=INDEX('Static Data'!$E$3:$X$21,$BW99,19)+0,CP$86&gt;=INDEX('Static Data'!$E$3:$X$21,$BW99,20)+0)</f>
        <v>0</v>
      </c>
      <c r="CQ99" t="b">
        <f ca="1">AND($BV99,CQ$67&gt;=INDEX('Static Data'!$E$3:$X$21,$BW99,1)+0,CQ$68&gt;=INDEX('Static Data'!$E$3:$X$21,$BW99,2)+0,CQ$69&gt;=INDEX('Static Data'!$E$3:$X$21,$BW99,3)+0,CQ$70&gt;=INDEX('Static Data'!$E$3:$X$21,$BW99,4)+0,CQ$71&gt;=INDEX('Static Data'!$E$3:$X$21,$BW99,5)+0,CQ$72&gt;=INDEX('Static Data'!$E$3:$X$21,$BW99,6)+0,CQ$73&gt;=INDEX('Static Data'!$E$3:$X$21,$BW99,7)+0,CQ$74&gt;=INDEX('Static Data'!$E$3:$X$21,$BW99,8)+0,CQ$75&gt;=INDEX('Static Data'!$E$3:$X$21,$BW99,9)+0,CQ$76&gt;=INDEX('Static Data'!$E$3:$X$21,$BW99,10)+0,CQ$77&gt;=INDEX('Static Data'!$E$3:$X$21,$BW99,11)+0,CQ$78&gt;=INDEX('Static Data'!$E$3:$X$21,$BW99,12)+0,CQ$79&gt;=INDEX('Static Data'!$E$3:$X$21,$BW99,13)+0,CQ$80&gt;=INDEX('Static Data'!$E$3:$X$21,$BW99,14)+0,CQ$81&gt;=INDEX('Static Data'!$E$3:$X$21,$BW99,15)+0,CQ$82&gt;=INDEX('Static Data'!$E$3:$X$21,$BW99,16)+0,CQ$83&gt;=INDEX('Static Data'!$E$3:$X$21,$BW99,17)+0,CQ$84&gt;=INDEX('Static Data'!$E$3:$X$21,$BW99,18)+0,CQ$85&gt;=INDEX('Static Data'!$E$3:$X$21,$BW99,19)+0,CQ$86&gt;=INDEX('Static Data'!$E$3:$X$21,$BW99,20)+0)</f>
        <v>0</v>
      </c>
      <c r="CR99" t="b">
        <f ca="1">AND($BV99,CR$67&gt;=INDEX('Static Data'!$E$3:$X$21,$BW99,1)+0,CR$68&gt;=INDEX('Static Data'!$E$3:$X$21,$BW99,2)+0,CR$69&gt;=INDEX('Static Data'!$E$3:$X$21,$BW99,3)+0,CR$70&gt;=INDEX('Static Data'!$E$3:$X$21,$BW99,4)+0,CR$71&gt;=INDEX('Static Data'!$E$3:$X$21,$BW99,5)+0,CR$72&gt;=INDEX('Static Data'!$E$3:$X$21,$BW99,6)+0,CR$73&gt;=INDEX('Static Data'!$E$3:$X$21,$BW99,7)+0,CR$74&gt;=INDEX('Static Data'!$E$3:$X$21,$BW99,8)+0,CR$75&gt;=INDEX('Static Data'!$E$3:$X$21,$BW99,9)+0,CR$76&gt;=INDEX('Static Data'!$E$3:$X$21,$BW99,10)+0,CR$77&gt;=INDEX('Static Data'!$E$3:$X$21,$BW99,11)+0,CR$78&gt;=INDEX('Static Data'!$E$3:$X$21,$BW99,12)+0,CR$79&gt;=INDEX('Static Data'!$E$3:$X$21,$BW99,13)+0,CR$80&gt;=INDEX('Static Data'!$E$3:$X$21,$BW99,14)+0,CR$81&gt;=INDEX('Static Data'!$E$3:$X$21,$BW99,15)+0,CR$82&gt;=INDEX('Static Data'!$E$3:$X$21,$BW99,16)+0,CR$83&gt;=INDEX('Static Data'!$E$3:$X$21,$BW99,17)+0,CR$84&gt;=INDEX('Static Data'!$E$3:$X$21,$BW99,18)+0,CR$85&gt;=INDEX('Static Data'!$E$3:$X$21,$BW99,19)+0,CR$86&gt;=INDEX('Static Data'!$E$3:$X$21,$BW99,20)+0)</f>
        <v>0</v>
      </c>
      <c r="CS99" t="b">
        <f ca="1">AND($BV99,CS$67&gt;=INDEX('Static Data'!$E$3:$X$21,$BW99,1)+0,CS$68&gt;=INDEX('Static Data'!$E$3:$X$21,$BW99,2)+0,CS$69&gt;=INDEX('Static Data'!$E$3:$X$21,$BW99,3)+0,CS$70&gt;=INDEX('Static Data'!$E$3:$X$21,$BW99,4)+0,CS$71&gt;=INDEX('Static Data'!$E$3:$X$21,$BW99,5)+0,CS$72&gt;=INDEX('Static Data'!$E$3:$X$21,$BW99,6)+0,CS$73&gt;=INDEX('Static Data'!$E$3:$X$21,$BW99,7)+0,CS$74&gt;=INDEX('Static Data'!$E$3:$X$21,$BW99,8)+0,CS$75&gt;=INDEX('Static Data'!$E$3:$X$21,$BW99,9)+0,CS$76&gt;=INDEX('Static Data'!$E$3:$X$21,$BW99,10)+0,CS$77&gt;=INDEX('Static Data'!$E$3:$X$21,$BW99,11)+0,CS$78&gt;=INDEX('Static Data'!$E$3:$X$21,$BW99,12)+0,CS$79&gt;=INDEX('Static Data'!$E$3:$X$21,$BW99,13)+0,CS$80&gt;=INDEX('Static Data'!$E$3:$X$21,$BW99,14)+0,CS$81&gt;=INDEX('Static Data'!$E$3:$X$21,$BW99,15)+0,CS$82&gt;=INDEX('Static Data'!$E$3:$X$21,$BW99,16)+0,CS$83&gt;=INDEX('Static Data'!$E$3:$X$21,$BW99,17)+0,CS$84&gt;=INDEX('Static Data'!$E$3:$X$21,$BW99,18)+0,CS$85&gt;=INDEX('Static Data'!$E$3:$X$21,$BW99,19)+0,CS$86&gt;=INDEX('Static Data'!$E$3:$X$21,$BW99,20)+0)</f>
        <v>0</v>
      </c>
      <c r="CT99" t="b">
        <f ca="1">AND($BV99,CT$67&gt;=INDEX('Static Data'!$E$3:$X$21,$BW99,1)+0,CT$68&gt;=INDEX('Static Data'!$E$3:$X$21,$BW99,2)+0,CT$69&gt;=INDEX('Static Data'!$E$3:$X$21,$BW99,3)+0,CT$70&gt;=INDEX('Static Data'!$E$3:$X$21,$BW99,4)+0,CT$71&gt;=INDEX('Static Data'!$E$3:$X$21,$BW99,5)+0,CT$72&gt;=INDEX('Static Data'!$E$3:$X$21,$BW99,6)+0,CT$73&gt;=INDEX('Static Data'!$E$3:$X$21,$BW99,7)+0,CT$74&gt;=INDEX('Static Data'!$E$3:$X$21,$BW99,8)+0,CT$75&gt;=INDEX('Static Data'!$E$3:$X$21,$BW99,9)+0,CT$76&gt;=INDEX('Static Data'!$E$3:$X$21,$BW99,10)+0,CT$77&gt;=INDEX('Static Data'!$E$3:$X$21,$BW99,11)+0,CT$78&gt;=INDEX('Static Data'!$E$3:$X$21,$BW99,12)+0,CT$79&gt;=INDEX('Static Data'!$E$3:$X$21,$BW99,13)+0,CT$80&gt;=INDEX('Static Data'!$E$3:$X$21,$BW99,14)+0,CT$81&gt;=INDEX('Static Data'!$E$3:$X$21,$BW99,15)+0,CT$82&gt;=INDEX('Static Data'!$E$3:$X$21,$BW99,16)+0,CT$83&gt;=INDEX('Static Data'!$E$3:$X$21,$BW99,17)+0,CT$84&gt;=INDEX('Static Data'!$E$3:$X$21,$BW99,18)+0,CT$85&gt;=INDEX('Static Data'!$E$3:$X$21,$BW99,19)+0,CT$86&gt;=INDEX('Static Data'!$E$3:$X$21,$BW99,20)+0)</f>
        <v>0</v>
      </c>
      <c r="CU99" t="b">
        <f ca="1">AND($BV99,CU$67&gt;=INDEX('Static Data'!$E$3:$X$21,$BW99,1)+0,CU$68&gt;=INDEX('Static Data'!$E$3:$X$21,$BW99,2)+0,CU$69&gt;=INDEX('Static Data'!$E$3:$X$21,$BW99,3)+0,CU$70&gt;=INDEX('Static Data'!$E$3:$X$21,$BW99,4)+0,CU$71&gt;=INDEX('Static Data'!$E$3:$X$21,$BW99,5)+0,CU$72&gt;=INDEX('Static Data'!$E$3:$X$21,$BW99,6)+0,CU$73&gt;=INDEX('Static Data'!$E$3:$X$21,$BW99,7)+0,CU$74&gt;=INDEX('Static Data'!$E$3:$X$21,$BW99,8)+0,CU$75&gt;=INDEX('Static Data'!$E$3:$X$21,$BW99,9)+0,CU$76&gt;=INDEX('Static Data'!$E$3:$X$21,$BW99,10)+0,CU$77&gt;=INDEX('Static Data'!$E$3:$X$21,$BW99,11)+0,CU$78&gt;=INDEX('Static Data'!$E$3:$X$21,$BW99,12)+0,CU$79&gt;=INDEX('Static Data'!$E$3:$X$21,$BW99,13)+0,CU$80&gt;=INDEX('Static Data'!$E$3:$X$21,$BW99,14)+0,CU$81&gt;=INDEX('Static Data'!$E$3:$X$21,$BW99,15)+0,CU$82&gt;=INDEX('Static Data'!$E$3:$X$21,$BW99,16)+0,CU$83&gt;=INDEX('Static Data'!$E$3:$X$21,$BW99,17)+0,CU$84&gt;=INDEX('Static Data'!$E$3:$X$21,$BW99,18)+0,CU$85&gt;=INDEX('Static Data'!$E$3:$X$21,$BW99,19)+0,CU$86&gt;=INDEX('Static Data'!$E$3:$X$21,$BW99,20)+0)</f>
        <v>0</v>
      </c>
      <c r="CV99" t="b">
        <f ca="1">AND($BV99,CV$67&gt;=INDEX('Static Data'!$E$3:$X$21,$BW99,1)+0,CV$68&gt;=INDEX('Static Data'!$E$3:$X$21,$BW99,2)+0,CV$69&gt;=INDEX('Static Data'!$E$3:$X$21,$BW99,3)+0,CV$70&gt;=INDEX('Static Data'!$E$3:$X$21,$BW99,4)+0,CV$71&gt;=INDEX('Static Data'!$E$3:$X$21,$BW99,5)+0,CV$72&gt;=INDEX('Static Data'!$E$3:$X$21,$BW99,6)+0,CV$73&gt;=INDEX('Static Data'!$E$3:$X$21,$BW99,7)+0,CV$74&gt;=INDEX('Static Data'!$E$3:$X$21,$BW99,8)+0,CV$75&gt;=INDEX('Static Data'!$E$3:$X$21,$BW99,9)+0,CV$76&gt;=INDEX('Static Data'!$E$3:$X$21,$BW99,10)+0,CV$77&gt;=INDEX('Static Data'!$E$3:$X$21,$BW99,11)+0,CV$78&gt;=INDEX('Static Data'!$E$3:$X$21,$BW99,12)+0,CV$79&gt;=INDEX('Static Data'!$E$3:$X$21,$BW99,13)+0,CV$80&gt;=INDEX('Static Data'!$E$3:$X$21,$BW99,14)+0,CV$81&gt;=INDEX('Static Data'!$E$3:$X$21,$BW99,15)+0,CV$82&gt;=INDEX('Static Data'!$E$3:$X$21,$BW99,16)+0,CV$83&gt;=INDEX('Static Data'!$E$3:$X$21,$BW99,17)+0,CV$84&gt;=INDEX('Static Data'!$E$3:$X$21,$BW99,18)+0,CV$85&gt;=INDEX('Static Data'!$E$3:$X$21,$BW99,19)+0,CV$86&gt;=INDEX('Static Data'!$E$3:$X$21,$BW99,20)+0)</f>
        <v>0</v>
      </c>
      <c r="CW99" t="b">
        <f ca="1">AND($BV99,CW$67&gt;=INDEX('Static Data'!$E$3:$X$21,$BW99,1)+0,CW$68&gt;=INDEX('Static Data'!$E$3:$X$21,$BW99,2)+0,CW$69&gt;=INDEX('Static Data'!$E$3:$X$21,$BW99,3)+0,CW$70&gt;=INDEX('Static Data'!$E$3:$X$21,$BW99,4)+0,CW$71&gt;=INDEX('Static Data'!$E$3:$X$21,$BW99,5)+0,CW$72&gt;=INDEX('Static Data'!$E$3:$X$21,$BW99,6)+0,CW$73&gt;=INDEX('Static Data'!$E$3:$X$21,$BW99,7)+0,CW$74&gt;=INDEX('Static Data'!$E$3:$X$21,$BW99,8)+0,CW$75&gt;=INDEX('Static Data'!$E$3:$X$21,$BW99,9)+0,CW$76&gt;=INDEX('Static Data'!$E$3:$X$21,$BW99,10)+0,CW$77&gt;=INDEX('Static Data'!$E$3:$X$21,$BW99,11)+0,CW$78&gt;=INDEX('Static Data'!$E$3:$X$21,$BW99,12)+0,CW$79&gt;=INDEX('Static Data'!$E$3:$X$21,$BW99,13)+0,CW$80&gt;=INDEX('Static Data'!$E$3:$X$21,$BW99,14)+0,CW$81&gt;=INDEX('Static Data'!$E$3:$X$21,$BW99,15)+0,CW$82&gt;=INDEX('Static Data'!$E$3:$X$21,$BW99,16)+0,CW$83&gt;=INDEX('Static Data'!$E$3:$X$21,$BW99,17)+0,CW$84&gt;=INDEX('Static Data'!$E$3:$X$21,$BW99,18)+0,CW$85&gt;=INDEX('Static Data'!$E$3:$X$21,$BW99,19)+0,CW$86&gt;=INDEX('Static Data'!$E$3:$X$21,$BW99,20)+0)</f>
        <v>0</v>
      </c>
      <c r="CX99" t="b">
        <f ca="1">AND($BV99,CX$67&gt;=INDEX('Static Data'!$E$3:$X$21,$BW99,1)+0,CX$68&gt;=INDEX('Static Data'!$E$3:$X$21,$BW99,2)+0,CX$69&gt;=INDEX('Static Data'!$E$3:$X$21,$BW99,3)+0,CX$70&gt;=INDEX('Static Data'!$E$3:$X$21,$BW99,4)+0,CX$71&gt;=INDEX('Static Data'!$E$3:$X$21,$BW99,5)+0,CX$72&gt;=INDEX('Static Data'!$E$3:$X$21,$BW99,6)+0,CX$73&gt;=INDEX('Static Data'!$E$3:$X$21,$BW99,7)+0,CX$74&gt;=INDEX('Static Data'!$E$3:$X$21,$BW99,8)+0,CX$75&gt;=INDEX('Static Data'!$E$3:$X$21,$BW99,9)+0,CX$76&gt;=INDEX('Static Data'!$E$3:$X$21,$BW99,10)+0,CX$77&gt;=INDEX('Static Data'!$E$3:$X$21,$BW99,11)+0,CX$78&gt;=INDEX('Static Data'!$E$3:$X$21,$BW99,12)+0,CX$79&gt;=INDEX('Static Data'!$E$3:$X$21,$BW99,13)+0,CX$80&gt;=INDEX('Static Data'!$E$3:$X$21,$BW99,14)+0,CX$81&gt;=INDEX('Static Data'!$E$3:$X$21,$BW99,15)+0,CX$82&gt;=INDEX('Static Data'!$E$3:$X$21,$BW99,16)+0,CX$83&gt;=INDEX('Static Data'!$E$3:$X$21,$BW99,17)+0,CX$84&gt;=INDEX('Static Data'!$E$3:$X$21,$BW99,18)+0,CX$85&gt;=INDEX('Static Data'!$E$3:$X$21,$BW99,19)+0,CX$86&gt;=INDEX('Static Data'!$E$3:$X$21,$BW99,20)+0)</f>
        <v>0</v>
      </c>
      <c r="CY99" t="b">
        <f ca="1">AND($BV99,CY$67&gt;=INDEX('Static Data'!$E$3:$X$21,$BW99,1)+0,CY$68&gt;=INDEX('Static Data'!$E$3:$X$21,$BW99,2)+0,CY$69&gt;=INDEX('Static Data'!$E$3:$X$21,$BW99,3)+0,CY$70&gt;=INDEX('Static Data'!$E$3:$X$21,$BW99,4)+0,CY$71&gt;=INDEX('Static Data'!$E$3:$X$21,$BW99,5)+0,CY$72&gt;=INDEX('Static Data'!$E$3:$X$21,$BW99,6)+0,CY$73&gt;=INDEX('Static Data'!$E$3:$X$21,$BW99,7)+0,CY$74&gt;=INDEX('Static Data'!$E$3:$X$21,$BW99,8)+0,CY$75&gt;=INDEX('Static Data'!$E$3:$X$21,$BW99,9)+0,CY$76&gt;=INDEX('Static Data'!$E$3:$X$21,$BW99,10)+0,CY$77&gt;=INDEX('Static Data'!$E$3:$X$21,$BW99,11)+0,CY$78&gt;=INDEX('Static Data'!$E$3:$X$21,$BW99,12)+0,CY$79&gt;=INDEX('Static Data'!$E$3:$X$21,$BW99,13)+0,CY$80&gt;=INDEX('Static Data'!$E$3:$X$21,$BW99,14)+0,CY$81&gt;=INDEX('Static Data'!$E$3:$X$21,$BW99,15)+0,CY$82&gt;=INDEX('Static Data'!$E$3:$X$21,$BW99,16)+0,CY$83&gt;=INDEX('Static Data'!$E$3:$X$21,$BW99,17)+0,CY$84&gt;=INDEX('Static Data'!$E$3:$X$21,$BW99,18)+0,CY$85&gt;=INDEX('Static Data'!$E$3:$X$21,$BW99,19)+0,CY$86&gt;=INDEX('Static Data'!$E$3:$X$21,$BW99,20)+0)</f>
        <v>0</v>
      </c>
      <c r="CZ99" t="b">
        <f ca="1">AND($BV99,CZ$67&gt;=INDEX('Static Data'!$E$3:$X$21,$BW99,1)+0,CZ$68&gt;=INDEX('Static Data'!$E$3:$X$21,$BW99,2)+0,CZ$69&gt;=INDEX('Static Data'!$E$3:$X$21,$BW99,3)+0,CZ$70&gt;=INDEX('Static Data'!$E$3:$X$21,$BW99,4)+0,CZ$71&gt;=INDEX('Static Data'!$E$3:$X$21,$BW99,5)+0,CZ$72&gt;=INDEX('Static Data'!$E$3:$X$21,$BW99,6)+0,CZ$73&gt;=INDEX('Static Data'!$E$3:$X$21,$BW99,7)+0,CZ$74&gt;=INDEX('Static Data'!$E$3:$X$21,$BW99,8)+0,CZ$75&gt;=INDEX('Static Data'!$E$3:$X$21,$BW99,9)+0,CZ$76&gt;=INDEX('Static Data'!$E$3:$X$21,$BW99,10)+0,CZ$77&gt;=INDEX('Static Data'!$E$3:$X$21,$BW99,11)+0,CZ$78&gt;=INDEX('Static Data'!$E$3:$X$21,$BW99,12)+0,CZ$79&gt;=INDEX('Static Data'!$E$3:$X$21,$BW99,13)+0,CZ$80&gt;=INDEX('Static Data'!$E$3:$X$21,$BW99,14)+0,CZ$81&gt;=INDEX('Static Data'!$E$3:$X$21,$BW99,15)+0,CZ$82&gt;=INDEX('Static Data'!$E$3:$X$21,$BW99,16)+0,CZ$83&gt;=INDEX('Static Data'!$E$3:$X$21,$BW99,17)+0,CZ$84&gt;=INDEX('Static Data'!$E$3:$X$21,$BW99,18)+0,CZ$85&gt;=INDEX('Static Data'!$E$3:$X$21,$BW99,19)+0,CZ$86&gt;=INDEX('Static Data'!$E$3:$X$21,$BW99,20)+0)</f>
        <v>0</v>
      </c>
      <c r="DA99" t="b">
        <f ca="1">AND($BV99,DA$67&gt;=INDEX('Static Data'!$E$3:$X$21,$BW99,1)+0,DA$68&gt;=INDEX('Static Data'!$E$3:$X$21,$BW99,2)+0,DA$69&gt;=INDEX('Static Data'!$E$3:$X$21,$BW99,3)+0,DA$70&gt;=INDEX('Static Data'!$E$3:$X$21,$BW99,4)+0,DA$71&gt;=INDEX('Static Data'!$E$3:$X$21,$BW99,5)+0,DA$72&gt;=INDEX('Static Data'!$E$3:$X$21,$BW99,6)+0,DA$73&gt;=INDEX('Static Data'!$E$3:$X$21,$BW99,7)+0,DA$74&gt;=INDEX('Static Data'!$E$3:$X$21,$BW99,8)+0,DA$75&gt;=INDEX('Static Data'!$E$3:$X$21,$BW99,9)+0,DA$76&gt;=INDEX('Static Data'!$E$3:$X$21,$BW99,10)+0,DA$77&gt;=INDEX('Static Data'!$E$3:$X$21,$BW99,11)+0,DA$78&gt;=INDEX('Static Data'!$E$3:$X$21,$BW99,12)+0,DA$79&gt;=INDEX('Static Data'!$E$3:$X$21,$BW99,13)+0,DA$80&gt;=INDEX('Static Data'!$E$3:$X$21,$BW99,14)+0,DA$81&gt;=INDEX('Static Data'!$E$3:$X$21,$BW99,15)+0,DA$82&gt;=INDEX('Static Data'!$E$3:$X$21,$BW99,16)+0,DA$83&gt;=INDEX('Static Data'!$E$3:$X$21,$BW99,17)+0,DA$84&gt;=INDEX('Static Data'!$E$3:$X$21,$BW99,18)+0,DA$85&gt;=INDEX('Static Data'!$E$3:$X$21,$BW99,19)+0,DA$86&gt;=INDEX('Static Data'!$E$3:$X$21,$BW99,20)+0)</f>
        <v>0</v>
      </c>
      <c r="DB99" t="b">
        <f ca="1">AND($BV99,DB$67&gt;=INDEX('Static Data'!$E$3:$X$21,$BW99,1)+0,DB$68&gt;=INDEX('Static Data'!$E$3:$X$21,$BW99,2)+0,DB$69&gt;=INDEX('Static Data'!$E$3:$X$21,$BW99,3)+0,DB$70&gt;=INDEX('Static Data'!$E$3:$X$21,$BW99,4)+0,DB$71&gt;=INDEX('Static Data'!$E$3:$X$21,$BW99,5)+0,DB$72&gt;=INDEX('Static Data'!$E$3:$X$21,$BW99,6)+0,DB$73&gt;=INDEX('Static Data'!$E$3:$X$21,$BW99,7)+0,DB$74&gt;=INDEX('Static Data'!$E$3:$X$21,$BW99,8)+0,DB$75&gt;=INDEX('Static Data'!$E$3:$X$21,$BW99,9)+0,DB$76&gt;=INDEX('Static Data'!$E$3:$X$21,$BW99,10)+0,DB$77&gt;=INDEX('Static Data'!$E$3:$X$21,$BW99,11)+0,DB$78&gt;=INDEX('Static Data'!$E$3:$X$21,$BW99,12)+0,DB$79&gt;=INDEX('Static Data'!$E$3:$X$21,$BW99,13)+0,DB$80&gt;=INDEX('Static Data'!$E$3:$X$21,$BW99,14)+0,DB$81&gt;=INDEX('Static Data'!$E$3:$X$21,$BW99,15)+0,DB$82&gt;=INDEX('Static Data'!$E$3:$X$21,$BW99,16)+0,DB$83&gt;=INDEX('Static Data'!$E$3:$X$21,$BW99,17)+0,DB$84&gt;=INDEX('Static Data'!$E$3:$X$21,$BW99,18)+0,DB$85&gt;=INDEX('Static Data'!$E$3:$X$21,$BW99,19)+0,DB$86&gt;=INDEX('Static Data'!$E$3:$X$21,$BW99,20)+0)</f>
        <v>0</v>
      </c>
      <c r="DC99" t="b">
        <f ca="1">AND($BV99,DC$67&gt;=INDEX('Static Data'!$E$3:$X$21,$BW99,1)+0,DC$68&gt;=INDEX('Static Data'!$E$3:$X$21,$BW99,2)+0,DC$69&gt;=INDEX('Static Data'!$E$3:$X$21,$BW99,3)+0,DC$70&gt;=INDEX('Static Data'!$E$3:$X$21,$BW99,4)+0,DC$71&gt;=INDEX('Static Data'!$E$3:$X$21,$BW99,5)+0,DC$72&gt;=INDEX('Static Data'!$E$3:$X$21,$BW99,6)+0,DC$73&gt;=INDEX('Static Data'!$E$3:$X$21,$BW99,7)+0,DC$74&gt;=INDEX('Static Data'!$E$3:$X$21,$BW99,8)+0,DC$75&gt;=INDEX('Static Data'!$E$3:$X$21,$BW99,9)+0,DC$76&gt;=INDEX('Static Data'!$E$3:$X$21,$BW99,10)+0,DC$77&gt;=INDEX('Static Data'!$E$3:$X$21,$BW99,11)+0,DC$78&gt;=INDEX('Static Data'!$E$3:$X$21,$BW99,12)+0,DC$79&gt;=INDEX('Static Data'!$E$3:$X$21,$BW99,13)+0,DC$80&gt;=INDEX('Static Data'!$E$3:$X$21,$BW99,14)+0,DC$81&gt;=INDEX('Static Data'!$E$3:$X$21,$BW99,15)+0,DC$82&gt;=INDEX('Static Data'!$E$3:$X$21,$BW99,16)+0,DC$83&gt;=INDEX('Static Data'!$E$3:$X$21,$BW99,17)+0,DC$84&gt;=INDEX('Static Data'!$E$3:$X$21,$BW99,18)+0,DC$85&gt;=INDEX('Static Data'!$E$3:$X$21,$BW99,19)+0,DC$86&gt;=INDEX('Static Data'!$E$3:$X$21,$BW99,20)+0)</f>
        <v>0</v>
      </c>
      <c r="DD99" t="b">
        <f ca="1">AND($BV99,DD$67&gt;=INDEX('Static Data'!$E$3:$X$21,$BW99,1)+0,DD$68&gt;=INDEX('Static Data'!$E$3:$X$21,$BW99,2)+0,DD$69&gt;=INDEX('Static Data'!$E$3:$X$21,$BW99,3)+0,DD$70&gt;=INDEX('Static Data'!$E$3:$X$21,$BW99,4)+0,DD$71&gt;=INDEX('Static Data'!$E$3:$X$21,$BW99,5)+0,DD$72&gt;=INDEX('Static Data'!$E$3:$X$21,$BW99,6)+0,DD$73&gt;=INDEX('Static Data'!$E$3:$X$21,$BW99,7)+0,DD$74&gt;=INDEX('Static Data'!$E$3:$X$21,$BW99,8)+0,DD$75&gt;=INDEX('Static Data'!$E$3:$X$21,$BW99,9)+0,DD$76&gt;=INDEX('Static Data'!$E$3:$X$21,$BW99,10)+0,DD$77&gt;=INDEX('Static Data'!$E$3:$X$21,$BW99,11)+0,DD$78&gt;=INDEX('Static Data'!$E$3:$X$21,$BW99,12)+0,DD$79&gt;=INDEX('Static Data'!$E$3:$X$21,$BW99,13)+0,DD$80&gt;=INDEX('Static Data'!$E$3:$X$21,$BW99,14)+0,DD$81&gt;=INDEX('Static Data'!$E$3:$X$21,$BW99,15)+0,DD$82&gt;=INDEX('Static Data'!$E$3:$X$21,$BW99,16)+0,DD$83&gt;=INDEX('Static Data'!$E$3:$X$21,$BW99,17)+0,DD$84&gt;=INDEX('Static Data'!$E$3:$X$21,$BW99,18)+0,DD$85&gt;=INDEX('Static Data'!$E$3:$X$21,$BW99,19)+0,DD$86&gt;=INDEX('Static Data'!$E$3:$X$21,$BW99,20)+0)</f>
        <v>0</v>
      </c>
      <c r="DE99" t="b">
        <f ca="1">AND($BV99,DE$67&gt;=INDEX('Static Data'!$E$3:$X$21,$BW99,1)+0,DE$68&gt;=INDEX('Static Data'!$E$3:$X$21,$BW99,2)+0,DE$69&gt;=INDEX('Static Data'!$E$3:$X$21,$BW99,3)+0,DE$70&gt;=INDEX('Static Data'!$E$3:$X$21,$BW99,4)+0,DE$71&gt;=INDEX('Static Data'!$E$3:$X$21,$BW99,5)+0,DE$72&gt;=INDEX('Static Data'!$E$3:$X$21,$BW99,6)+0,DE$73&gt;=INDEX('Static Data'!$E$3:$X$21,$BW99,7)+0,DE$74&gt;=INDEX('Static Data'!$E$3:$X$21,$BW99,8)+0,DE$75&gt;=INDEX('Static Data'!$E$3:$X$21,$BW99,9)+0,DE$76&gt;=INDEX('Static Data'!$E$3:$X$21,$BW99,10)+0,DE$77&gt;=INDEX('Static Data'!$E$3:$X$21,$BW99,11)+0,DE$78&gt;=INDEX('Static Data'!$E$3:$X$21,$BW99,12)+0,DE$79&gt;=INDEX('Static Data'!$E$3:$X$21,$BW99,13)+0,DE$80&gt;=INDEX('Static Data'!$E$3:$X$21,$BW99,14)+0,DE$81&gt;=INDEX('Static Data'!$E$3:$X$21,$BW99,15)+0,DE$82&gt;=INDEX('Static Data'!$E$3:$X$21,$BW99,16)+0,DE$83&gt;=INDEX('Static Data'!$E$3:$X$21,$BW99,17)+0,DE$84&gt;=INDEX('Static Data'!$E$3:$X$21,$BW99,18)+0,DE$85&gt;=INDEX('Static Data'!$E$3:$X$21,$BW99,19)+0,DE$86&gt;=INDEX('Static Data'!$E$3:$X$21,$BW99,20)+0)</f>
        <v>0</v>
      </c>
      <c r="DF99" t="b">
        <f ca="1">AND($BV99,DF$67&gt;=INDEX('Static Data'!$E$3:$X$21,$BW99,1)+0,DF$68&gt;=INDEX('Static Data'!$E$3:$X$21,$BW99,2)+0,DF$69&gt;=INDEX('Static Data'!$E$3:$X$21,$BW99,3)+0,DF$70&gt;=INDEX('Static Data'!$E$3:$X$21,$BW99,4)+0,DF$71&gt;=INDEX('Static Data'!$E$3:$X$21,$BW99,5)+0,DF$72&gt;=INDEX('Static Data'!$E$3:$X$21,$BW99,6)+0,DF$73&gt;=INDEX('Static Data'!$E$3:$X$21,$BW99,7)+0,DF$74&gt;=INDEX('Static Data'!$E$3:$X$21,$BW99,8)+0,DF$75&gt;=INDEX('Static Data'!$E$3:$X$21,$BW99,9)+0,DF$76&gt;=INDEX('Static Data'!$E$3:$X$21,$BW99,10)+0,DF$77&gt;=INDEX('Static Data'!$E$3:$X$21,$BW99,11)+0,DF$78&gt;=INDEX('Static Data'!$E$3:$X$21,$BW99,12)+0,DF$79&gt;=INDEX('Static Data'!$E$3:$X$21,$BW99,13)+0,DF$80&gt;=INDEX('Static Data'!$E$3:$X$21,$BW99,14)+0,DF$81&gt;=INDEX('Static Data'!$E$3:$X$21,$BW99,15)+0,DF$82&gt;=INDEX('Static Data'!$E$3:$X$21,$BW99,16)+0,DF$83&gt;=INDEX('Static Data'!$E$3:$X$21,$BW99,17)+0,DF$84&gt;=INDEX('Static Data'!$E$3:$X$21,$BW99,18)+0,DF$85&gt;=INDEX('Static Data'!$E$3:$X$21,$BW99,19)+0,DF$86&gt;=INDEX('Static Data'!$E$3:$X$21,$BW99,20)+0)</f>
        <v>0</v>
      </c>
      <c r="DG99" t="b">
        <f ca="1">AND($BV99,DG$67&gt;=INDEX('Static Data'!$E$3:$X$21,$BW99,1)+0,DG$68&gt;=INDEX('Static Data'!$E$3:$X$21,$BW99,2)+0,DG$69&gt;=INDEX('Static Data'!$E$3:$X$21,$BW99,3)+0,DG$70&gt;=INDEX('Static Data'!$E$3:$X$21,$BW99,4)+0,DG$71&gt;=INDEX('Static Data'!$E$3:$X$21,$BW99,5)+0,DG$72&gt;=INDEX('Static Data'!$E$3:$X$21,$BW99,6)+0,DG$73&gt;=INDEX('Static Data'!$E$3:$X$21,$BW99,7)+0,DG$74&gt;=INDEX('Static Data'!$E$3:$X$21,$BW99,8)+0,DG$75&gt;=INDEX('Static Data'!$E$3:$X$21,$BW99,9)+0,DG$76&gt;=INDEX('Static Data'!$E$3:$X$21,$BW99,10)+0,DG$77&gt;=INDEX('Static Data'!$E$3:$X$21,$BW99,11)+0,DG$78&gt;=INDEX('Static Data'!$E$3:$X$21,$BW99,12)+0,DG$79&gt;=INDEX('Static Data'!$E$3:$X$21,$BW99,13)+0,DG$80&gt;=INDEX('Static Data'!$E$3:$X$21,$BW99,14)+0,DG$81&gt;=INDEX('Static Data'!$E$3:$X$21,$BW99,15)+0,DG$82&gt;=INDEX('Static Data'!$E$3:$X$21,$BW99,16)+0,DG$83&gt;=INDEX('Static Data'!$E$3:$X$21,$BW99,17)+0,DG$84&gt;=INDEX('Static Data'!$E$3:$X$21,$BW99,18)+0,DG$85&gt;=INDEX('Static Data'!$E$3:$X$21,$BW99,19)+0,DG$86&gt;=INDEX('Static Data'!$E$3:$X$21,$BW99,20)+0)</f>
        <v>0</v>
      </c>
      <c r="DH99" t="b">
        <f ca="1">AND($BV99,DH$67&gt;=INDEX('Static Data'!$E$3:$X$21,$BW99,1)+0,DH$68&gt;=INDEX('Static Data'!$E$3:$X$21,$BW99,2)+0,DH$69&gt;=INDEX('Static Data'!$E$3:$X$21,$BW99,3)+0,DH$70&gt;=INDEX('Static Data'!$E$3:$X$21,$BW99,4)+0,DH$71&gt;=INDEX('Static Data'!$E$3:$X$21,$BW99,5)+0,DH$72&gt;=INDEX('Static Data'!$E$3:$X$21,$BW99,6)+0,DH$73&gt;=INDEX('Static Data'!$E$3:$X$21,$BW99,7)+0,DH$74&gt;=INDEX('Static Data'!$E$3:$X$21,$BW99,8)+0,DH$75&gt;=INDEX('Static Data'!$E$3:$X$21,$BW99,9)+0,DH$76&gt;=INDEX('Static Data'!$E$3:$X$21,$BW99,10)+0,DH$77&gt;=INDEX('Static Data'!$E$3:$X$21,$BW99,11)+0,DH$78&gt;=INDEX('Static Data'!$E$3:$X$21,$BW99,12)+0,DH$79&gt;=INDEX('Static Data'!$E$3:$X$21,$BW99,13)+0,DH$80&gt;=INDEX('Static Data'!$E$3:$X$21,$BW99,14)+0,DH$81&gt;=INDEX('Static Data'!$E$3:$X$21,$BW99,15)+0,DH$82&gt;=INDEX('Static Data'!$E$3:$X$21,$BW99,16)+0,DH$83&gt;=INDEX('Static Data'!$E$3:$X$21,$BW99,17)+0,DH$84&gt;=INDEX('Static Data'!$E$3:$X$21,$BW99,18)+0,DH$85&gt;=INDEX('Static Data'!$E$3:$X$21,$BW99,19)+0,DH$86&gt;=INDEX('Static Data'!$E$3:$X$21,$BW99,20)+0)</f>
        <v>0</v>
      </c>
      <c r="DI99" t="b">
        <f ca="1">AND($BV99,DI$67&gt;=INDEX('Static Data'!$E$3:$X$21,$BW99,1)+0,DI$68&gt;=INDEX('Static Data'!$E$3:$X$21,$BW99,2)+0,DI$69&gt;=INDEX('Static Data'!$E$3:$X$21,$BW99,3)+0,DI$70&gt;=INDEX('Static Data'!$E$3:$X$21,$BW99,4)+0,DI$71&gt;=INDEX('Static Data'!$E$3:$X$21,$BW99,5)+0,DI$72&gt;=INDEX('Static Data'!$E$3:$X$21,$BW99,6)+0,DI$73&gt;=INDEX('Static Data'!$E$3:$X$21,$BW99,7)+0,DI$74&gt;=INDEX('Static Data'!$E$3:$X$21,$BW99,8)+0,DI$75&gt;=INDEX('Static Data'!$E$3:$X$21,$BW99,9)+0,DI$76&gt;=INDEX('Static Data'!$E$3:$X$21,$BW99,10)+0,DI$77&gt;=INDEX('Static Data'!$E$3:$X$21,$BW99,11)+0,DI$78&gt;=INDEX('Static Data'!$E$3:$X$21,$BW99,12)+0,DI$79&gt;=INDEX('Static Data'!$E$3:$X$21,$BW99,13)+0,DI$80&gt;=INDEX('Static Data'!$E$3:$X$21,$BW99,14)+0,DI$81&gt;=INDEX('Static Data'!$E$3:$X$21,$BW99,15)+0,DI$82&gt;=INDEX('Static Data'!$E$3:$X$21,$BW99,16)+0,DI$83&gt;=INDEX('Static Data'!$E$3:$X$21,$BW99,17)+0,DI$84&gt;=INDEX('Static Data'!$E$3:$X$21,$BW99,18)+0,DI$85&gt;=INDEX('Static Data'!$E$3:$X$21,$BW99,19)+0,DI$86&gt;=INDEX('Static Data'!$E$3:$X$21,$BW99,20)+0)</f>
        <v>0</v>
      </c>
      <c r="DJ99" t="b">
        <f ca="1">AND($BV99,DJ$67&gt;=INDEX('Static Data'!$E$3:$X$21,$BW99,1)+0,DJ$68&gt;=INDEX('Static Data'!$E$3:$X$21,$BW99,2)+0,DJ$69&gt;=INDEX('Static Data'!$E$3:$X$21,$BW99,3)+0,DJ$70&gt;=INDEX('Static Data'!$E$3:$X$21,$BW99,4)+0,DJ$71&gt;=INDEX('Static Data'!$E$3:$X$21,$BW99,5)+0,DJ$72&gt;=INDEX('Static Data'!$E$3:$X$21,$BW99,6)+0,DJ$73&gt;=INDEX('Static Data'!$E$3:$X$21,$BW99,7)+0,DJ$74&gt;=INDEX('Static Data'!$E$3:$X$21,$BW99,8)+0,DJ$75&gt;=INDEX('Static Data'!$E$3:$X$21,$BW99,9)+0,DJ$76&gt;=INDEX('Static Data'!$E$3:$X$21,$BW99,10)+0,DJ$77&gt;=INDEX('Static Data'!$E$3:$X$21,$BW99,11)+0,DJ$78&gt;=INDEX('Static Data'!$E$3:$X$21,$BW99,12)+0,DJ$79&gt;=INDEX('Static Data'!$E$3:$X$21,$BW99,13)+0,DJ$80&gt;=INDEX('Static Data'!$E$3:$X$21,$BW99,14)+0,DJ$81&gt;=INDEX('Static Data'!$E$3:$X$21,$BW99,15)+0,DJ$82&gt;=INDEX('Static Data'!$E$3:$X$21,$BW99,16)+0,DJ$83&gt;=INDEX('Static Data'!$E$3:$X$21,$BW99,17)+0,DJ$84&gt;=INDEX('Static Data'!$E$3:$X$21,$BW99,18)+0,DJ$85&gt;=INDEX('Static Data'!$E$3:$X$21,$BW99,19)+0,DJ$86&gt;=INDEX('Static Data'!$E$3:$X$21,$BW99,20)+0)</f>
        <v>0</v>
      </c>
      <c r="DK99" t="b">
        <f ca="1">AND($BV99,DK$67&gt;=INDEX('Static Data'!$E$3:$X$21,$BW99,1)+0,DK$68&gt;=INDEX('Static Data'!$E$3:$X$21,$BW99,2)+0,DK$69&gt;=INDEX('Static Data'!$E$3:$X$21,$BW99,3)+0,DK$70&gt;=INDEX('Static Data'!$E$3:$X$21,$BW99,4)+0,DK$71&gt;=INDEX('Static Data'!$E$3:$X$21,$BW99,5)+0,DK$72&gt;=INDEX('Static Data'!$E$3:$X$21,$BW99,6)+0,DK$73&gt;=INDEX('Static Data'!$E$3:$X$21,$BW99,7)+0,DK$74&gt;=INDEX('Static Data'!$E$3:$X$21,$BW99,8)+0,DK$75&gt;=INDEX('Static Data'!$E$3:$X$21,$BW99,9)+0,DK$76&gt;=INDEX('Static Data'!$E$3:$X$21,$BW99,10)+0,DK$77&gt;=INDEX('Static Data'!$E$3:$X$21,$BW99,11)+0,DK$78&gt;=INDEX('Static Data'!$E$3:$X$21,$BW99,12)+0,DK$79&gt;=INDEX('Static Data'!$E$3:$X$21,$BW99,13)+0,DK$80&gt;=INDEX('Static Data'!$E$3:$X$21,$BW99,14)+0,DK$81&gt;=INDEX('Static Data'!$E$3:$X$21,$BW99,15)+0,DK$82&gt;=INDEX('Static Data'!$E$3:$X$21,$BW99,16)+0,DK$83&gt;=INDEX('Static Data'!$E$3:$X$21,$BW99,17)+0,DK$84&gt;=INDEX('Static Data'!$E$3:$X$21,$BW99,18)+0,DK$85&gt;=INDEX('Static Data'!$E$3:$X$21,$BW99,19)+0,DK$86&gt;=INDEX('Static Data'!$E$3:$X$21,$BW99,20)+0)</f>
        <v>0</v>
      </c>
      <c r="DL99" t="b">
        <f ca="1">AND($BV99,DL$67&gt;=INDEX('Static Data'!$E$3:$X$21,$BW99,1)+0,DL$68&gt;=INDEX('Static Data'!$E$3:$X$21,$BW99,2)+0,DL$69&gt;=INDEX('Static Data'!$E$3:$X$21,$BW99,3)+0,DL$70&gt;=INDEX('Static Data'!$E$3:$X$21,$BW99,4)+0,DL$71&gt;=INDEX('Static Data'!$E$3:$X$21,$BW99,5)+0,DL$72&gt;=INDEX('Static Data'!$E$3:$X$21,$BW99,6)+0,DL$73&gt;=INDEX('Static Data'!$E$3:$X$21,$BW99,7)+0,DL$74&gt;=INDEX('Static Data'!$E$3:$X$21,$BW99,8)+0,DL$75&gt;=INDEX('Static Data'!$E$3:$X$21,$BW99,9)+0,DL$76&gt;=INDEX('Static Data'!$E$3:$X$21,$BW99,10)+0,DL$77&gt;=INDEX('Static Data'!$E$3:$X$21,$BW99,11)+0,DL$78&gt;=INDEX('Static Data'!$E$3:$X$21,$BW99,12)+0,DL$79&gt;=INDEX('Static Data'!$E$3:$X$21,$BW99,13)+0,DL$80&gt;=INDEX('Static Data'!$E$3:$X$21,$BW99,14)+0,DL$81&gt;=INDEX('Static Data'!$E$3:$X$21,$BW99,15)+0,DL$82&gt;=INDEX('Static Data'!$E$3:$X$21,$BW99,16)+0,DL$83&gt;=INDEX('Static Data'!$E$3:$X$21,$BW99,17)+0,DL$84&gt;=INDEX('Static Data'!$E$3:$X$21,$BW99,18)+0,DL$85&gt;=INDEX('Static Data'!$E$3:$X$21,$BW99,19)+0,DL$86&gt;=INDEX('Static Data'!$E$3:$X$21,$BW99,20)+0)</f>
        <v>0</v>
      </c>
      <c r="DM99" t="b">
        <f ca="1">AND($BV99,DM$67&gt;=INDEX('Static Data'!$E$3:$X$21,$BW99,1)+0,DM$68&gt;=INDEX('Static Data'!$E$3:$X$21,$BW99,2)+0,DM$69&gt;=INDEX('Static Data'!$E$3:$X$21,$BW99,3)+0,DM$70&gt;=INDEX('Static Data'!$E$3:$X$21,$BW99,4)+0,DM$71&gt;=INDEX('Static Data'!$E$3:$X$21,$BW99,5)+0,DM$72&gt;=INDEX('Static Data'!$E$3:$X$21,$BW99,6)+0,DM$73&gt;=INDEX('Static Data'!$E$3:$X$21,$BW99,7)+0,DM$74&gt;=INDEX('Static Data'!$E$3:$X$21,$BW99,8)+0,DM$75&gt;=INDEX('Static Data'!$E$3:$X$21,$BW99,9)+0,DM$76&gt;=INDEX('Static Data'!$E$3:$X$21,$BW99,10)+0,DM$77&gt;=INDEX('Static Data'!$E$3:$X$21,$BW99,11)+0,DM$78&gt;=INDEX('Static Data'!$E$3:$X$21,$BW99,12)+0,DM$79&gt;=INDEX('Static Data'!$E$3:$X$21,$BW99,13)+0,DM$80&gt;=INDEX('Static Data'!$E$3:$X$21,$BW99,14)+0,DM$81&gt;=INDEX('Static Data'!$E$3:$X$21,$BW99,15)+0,DM$82&gt;=INDEX('Static Data'!$E$3:$X$21,$BW99,16)+0,DM$83&gt;=INDEX('Static Data'!$E$3:$X$21,$BW99,17)+0,DM$84&gt;=INDEX('Static Data'!$E$3:$X$21,$BW99,18)+0,DM$85&gt;=INDEX('Static Data'!$E$3:$X$21,$BW99,19)+0,DM$86&gt;=INDEX('Static Data'!$E$3:$X$21,$BW99,20)+0)</f>
        <v>0</v>
      </c>
      <c r="DN99" t="b">
        <f ca="1">AND($BV99,DN$67&gt;=INDEX('Static Data'!$E$3:$X$21,$BW99,1)+0,DN$68&gt;=INDEX('Static Data'!$E$3:$X$21,$BW99,2)+0,DN$69&gt;=INDEX('Static Data'!$E$3:$X$21,$BW99,3)+0,DN$70&gt;=INDEX('Static Data'!$E$3:$X$21,$BW99,4)+0,DN$71&gt;=INDEX('Static Data'!$E$3:$X$21,$BW99,5)+0,DN$72&gt;=INDEX('Static Data'!$E$3:$X$21,$BW99,6)+0,DN$73&gt;=INDEX('Static Data'!$E$3:$X$21,$BW99,7)+0,DN$74&gt;=INDEX('Static Data'!$E$3:$X$21,$BW99,8)+0,DN$75&gt;=INDEX('Static Data'!$E$3:$X$21,$BW99,9)+0,DN$76&gt;=INDEX('Static Data'!$E$3:$X$21,$BW99,10)+0,DN$77&gt;=INDEX('Static Data'!$E$3:$X$21,$BW99,11)+0,DN$78&gt;=INDEX('Static Data'!$E$3:$X$21,$BW99,12)+0,DN$79&gt;=INDEX('Static Data'!$E$3:$X$21,$BW99,13)+0,DN$80&gt;=INDEX('Static Data'!$E$3:$X$21,$BW99,14)+0,DN$81&gt;=INDEX('Static Data'!$E$3:$X$21,$BW99,15)+0,DN$82&gt;=INDEX('Static Data'!$E$3:$X$21,$BW99,16)+0,DN$83&gt;=INDEX('Static Data'!$E$3:$X$21,$BW99,17)+0,DN$84&gt;=INDEX('Static Data'!$E$3:$X$21,$BW99,18)+0,DN$85&gt;=INDEX('Static Data'!$E$3:$X$21,$BW99,19)+0,DN$86&gt;=INDEX('Static Data'!$E$3:$X$21,$BW99,20)+0)</f>
        <v>0</v>
      </c>
      <c r="DO99" t="b">
        <f ca="1">AND($BV99,DO$67&gt;=INDEX('Static Data'!$E$3:$X$21,$BW99,1)+0,DO$68&gt;=INDEX('Static Data'!$E$3:$X$21,$BW99,2)+0,DO$69&gt;=INDEX('Static Data'!$E$3:$X$21,$BW99,3)+0,DO$70&gt;=INDEX('Static Data'!$E$3:$X$21,$BW99,4)+0,DO$71&gt;=INDEX('Static Data'!$E$3:$X$21,$BW99,5)+0,DO$72&gt;=INDEX('Static Data'!$E$3:$X$21,$BW99,6)+0,DO$73&gt;=INDEX('Static Data'!$E$3:$X$21,$BW99,7)+0,DO$74&gt;=INDEX('Static Data'!$E$3:$X$21,$BW99,8)+0,DO$75&gt;=INDEX('Static Data'!$E$3:$X$21,$BW99,9)+0,DO$76&gt;=INDEX('Static Data'!$E$3:$X$21,$BW99,10)+0,DO$77&gt;=INDEX('Static Data'!$E$3:$X$21,$BW99,11)+0,DO$78&gt;=INDEX('Static Data'!$E$3:$X$21,$BW99,12)+0,DO$79&gt;=INDEX('Static Data'!$E$3:$X$21,$BW99,13)+0,DO$80&gt;=INDEX('Static Data'!$E$3:$X$21,$BW99,14)+0,DO$81&gt;=INDEX('Static Data'!$E$3:$X$21,$BW99,15)+0,DO$82&gt;=INDEX('Static Data'!$E$3:$X$21,$BW99,16)+0,DO$83&gt;=INDEX('Static Data'!$E$3:$X$21,$BW99,17)+0,DO$84&gt;=INDEX('Static Data'!$E$3:$X$21,$BW99,18)+0,DO$85&gt;=INDEX('Static Data'!$E$3:$X$21,$BW99,19)+0,DO$86&gt;=INDEX('Static Data'!$E$3:$X$21,$BW99,20)+0)</f>
        <v>0</v>
      </c>
      <c r="DP99" t="b">
        <f ca="1">AND($BV99,DP$67&gt;=INDEX('Static Data'!$E$3:$X$21,$BW99,1)+0,DP$68&gt;=INDEX('Static Data'!$E$3:$X$21,$BW99,2)+0,DP$69&gt;=INDEX('Static Data'!$E$3:$X$21,$BW99,3)+0,DP$70&gt;=INDEX('Static Data'!$E$3:$X$21,$BW99,4)+0,DP$71&gt;=INDEX('Static Data'!$E$3:$X$21,$BW99,5)+0,DP$72&gt;=INDEX('Static Data'!$E$3:$X$21,$BW99,6)+0,DP$73&gt;=INDEX('Static Data'!$E$3:$X$21,$BW99,7)+0,DP$74&gt;=INDEX('Static Data'!$E$3:$X$21,$BW99,8)+0,DP$75&gt;=INDEX('Static Data'!$E$3:$X$21,$BW99,9)+0,DP$76&gt;=INDEX('Static Data'!$E$3:$X$21,$BW99,10)+0,DP$77&gt;=INDEX('Static Data'!$E$3:$X$21,$BW99,11)+0,DP$78&gt;=INDEX('Static Data'!$E$3:$X$21,$BW99,12)+0,DP$79&gt;=INDEX('Static Data'!$E$3:$X$21,$BW99,13)+0,DP$80&gt;=INDEX('Static Data'!$E$3:$X$21,$BW99,14)+0,DP$81&gt;=INDEX('Static Data'!$E$3:$X$21,$BW99,15)+0,DP$82&gt;=INDEX('Static Data'!$E$3:$X$21,$BW99,16)+0,DP$83&gt;=INDEX('Static Data'!$E$3:$X$21,$BW99,17)+0,DP$84&gt;=INDEX('Static Data'!$E$3:$X$21,$BW99,18)+0,DP$85&gt;=INDEX('Static Data'!$E$3:$X$21,$BW99,19)+0,DP$86&gt;=INDEX('Static Data'!$E$3:$X$21,$BW99,20)+0)</f>
        <v>0</v>
      </c>
      <c r="DQ99" t="b">
        <f ca="1">AND($BV99,DQ$67&gt;=INDEX('Static Data'!$E$3:$X$21,$BW99,1)+0,DQ$68&gt;=INDEX('Static Data'!$E$3:$X$21,$BW99,2)+0,DQ$69&gt;=INDEX('Static Data'!$E$3:$X$21,$BW99,3)+0,DQ$70&gt;=INDEX('Static Data'!$E$3:$X$21,$BW99,4)+0,DQ$71&gt;=INDEX('Static Data'!$E$3:$X$21,$BW99,5)+0,DQ$72&gt;=INDEX('Static Data'!$E$3:$X$21,$BW99,6)+0,DQ$73&gt;=INDEX('Static Data'!$E$3:$X$21,$BW99,7)+0,DQ$74&gt;=INDEX('Static Data'!$E$3:$X$21,$BW99,8)+0,DQ$75&gt;=INDEX('Static Data'!$E$3:$X$21,$BW99,9)+0,DQ$76&gt;=INDEX('Static Data'!$E$3:$X$21,$BW99,10)+0,DQ$77&gt;=INDEX('Static Data'!$E$3:$X$21,$BW99,11)+0,DQ$78&gt;=INDEX('Static Data'!$E$3:$X$21,$BW99,12)+0,DQ$79&gt;=INDEX('Static Data'!$E$3:$X$21,$BW99,13)+0,DQ$80&gt;=INDEX('Static Data'!$E$3:$X$21,$BW99,14)+0,DQ$81&gt;=INDEX('Static Data'!$E$3:$X$21,$BW99,15)+0,DQ$82&gt;=INDEX('Static Data'!$E$3:$X$21,$BW99,16)+0,DQ$83&gt;=INDEX('Static Data'!$E$3:$X$21,$BW99,17)+0,DQ$84&gt;=INDEX('Static Data'!$E$3:$X$21,$BW99,18)+0,DQ$85&gt;=INDEX('Static Data'!$E$3:$X$21,$BW99,19)+0,DQ$86&gt;=INDEX('Static Data'!$E$3:$X$21,$BW99,20)+0)</f>
        <v>0</v>
      </c>
      <c r="DR99" t="b">
        <f ca="1">AND($BV99,DR$67&gt;=INDEX('Static Data'!$E$3:$X$21,$BW99,1)+0,DR$68&gt;=INDEX('Static Data'!$E$3:$X$21,$BW99,2)+0,DR$69&gt;=INDEX('Static Data'!$E$3:$X$21,$BW99,3)+0,DR$70&gt;=INDEX('Static Data'!$E$3:$X$21,$BW99,4)+0,DR$71&gt;=INDEX('Static Data'!$E$3:$X$21,$BW99,5)+0,DR$72&gt;=INDEX('Static Data'!$E$3:$X$21,$BW99,6)+0,DR$73&gt;=INDEX('Static Data'!$E$3:$X$21,$BW99,7)+0,DR$74&gt;=INDEX('Static Data'!$E$3:$X$21,$BW99,8)+0,DR$75&gt;=INDEX('Static Data'!$E$3:$X$21,$BW99,9)+0,DR$76&gt;=INDEX('Static Data'!$E$3:$X$21,$BW99,10)+0,DR$77&gt;=INDEX('Static Data'!$E$3:$X$21,$BW99,11)+0,DR$78&gt;=INDEX('Static Data'!$E$3:$X$21,$BW99,12)+0,DR$79&gt;=INDEX('Static Data'!$E$3:$X$21,$BW99,13)+0,DR$80&gt;=INDEX('Static Data'!$E$3:$X$21,$BW99,14)+0,DR$81&gt;=INDEX('Static Data'!$E$3:$X$21,$BW99,15)+0,DR$82&gt;=INDEX('Static Data'!$E$3:$X$21,$BW99,16)+0,DR$83&gt;=INDEX('Static Data'!$E$3:$X$21,$BW99,17)+0,DR$84&gt;=INDEX('Static Data'!$E$3:$X$21,$BW99,18)+0,DR$85&gt;=INDEX('Static Data'!$E$3:$X$21,$BW99,19)+0,DR$86&gt;=INDEX('Static Data'!$E$3:$X$21,$BW99,20)+0)</f>
        <v>0</v>
      </c>
      <c r="DS99" t="b">
        <f ca="1">AND($BV99,DS$67&gt;=INDEX('Static Data'!$E$3:$X$21,$BW99,1)+0,DS$68&gt;=INDEX('Static Data'!$E$3:$X$21,$BW99,2)+0,DS$69&gt;=INDEX('Static Data'!$E$3:$X$21,$BW99,3)+0,DS$70&gt;=INDEX('Static Data'!$E$3:$X$21,$BW99,4)+0,DS$71&gt;=INDEX('Static Data'!$E$3:$X$21,$BW99,5)+0,DS$72&gt;=INDEX('Static Data'!$E$3:$X$21,$BW99,6)+0,DS$73&gt;=INDEX('Static Data'!$E$3:$X$21,$BW99,7)+0,DS$74&gt;=INDEX('Static Data'!$E$3:$X$21,$BW99,8)+0,DS$75&gt;=INDEX('Static Data'!$E$3:$X$21,$BW99,9)+0,DS$76&gt;=INDEX('Static Data'!$E$3:$X$21,$BW99,10)+0,DS$77&gt;=INDEX('Static Data'!$E$3:$X$21,$BW99,11)+0,DS$78&gt;=INDEX('Static Data'!$E$3:$X$21,$BW99,12)+0,DS$79&gt;=INDEX('Static Data'!$E$3:$X$21,$BW99,13)+0,DS$80&gt;=INDEX('Static Data'!$E$3:$X$21,$BW99,14)+0,DS$81&gt;=INDEX('Static Data'!$E$3:$X$21,$BW99,15)+0,DS$82&gt;=INDEX('Static Data'!$E$3:$X$21,$BW99,16)+0,DS$83&gt;=INDEX('Static Data'!$E$3:$X$21,$BW99,17)+0,DS$84&gt;=INDEX('Static Data'!$E$3:$X$21,$BW99,18)+0,DS$85&gt;=INDEX('Static Data'!$E$3:$X$21,$BW99,19)+0,DS$86&gt;=INDEX('Static Data'!$E$3:$X$21,$BW99,20)+0)</f>
        <v>0</v>
      </c>
      <c r="DT99" t="b">
        <f ca="1">AND($BV99,DT$67&gt;=INDEX('Static Data'!$E$3:$X$21,$BW99,1)+0,DT$68&gt;=INDEX('Static Data'!$E$3:$X$21,$BW99,2)+0,DT$69&gt;=INDEX('Static Data'!$E$3:$X$21,$BW99,3)+0,DT$70&gt;=INDEX('Static Data'!$E$3:$X$21,$BW99,4)+0,DT$71&gt;=INDEX('Static Data'!$E$3:$X$21,$BW99,5)+0,DT$72&gt;=INDEX('Static Data'!$E$3:$X$21,$BW99,6)+0,DT$73&gt;=INDEX('Static Data'!$E$3:$X$21,$BW99,7)+0,DT$74&gt;=INDEX('Static Data'!$E$3:$X$21,$BW99,8)+0,DT$75&gt;=INDEX('Static Data'!$E$3:$X$21,$BW99,9)+0,DT$76&gt;=INDEX('Static Data'!$E$3:$X$21,$BW99,10)+0,DT$77&gt;=INDEX('Static Data'!$E$3:$X$21,$BW99,11)+0,DT$78&gt;=INDEX('Static Data'!$E$3:$X$21,$BW99,12)+0,DT$79&gt;=INDEX('Static Data'!$E$3:$X$21,$BW99,13)+0,DT$80&gt;=INDEX('Static Data'!$E$3:$X$21,$BW99,14)+0,DT$81&gt;=INDEX('Static Data'!$E$3:$X$21,$BW99,15)+0,DT$82&gt;=INDEX('Static Data'!$E$3:$X$21,$BW99,16)+0,DT$83&gt;=INDEX('Static Data'!$E$3:$X$21,$BW99,17)+0,DT$84&gt;=INDEX('Static Data'!$E$3:$X$21,$BW99,18)+0,DT$85&gt;=INDEX('Static Data'!$E$3:$X$21,$BW99,19)+0,DT$86&gt;=INDEX('Static Data'!$E$3:$X$21,$BW99,20)+0)</f>
        <v>0</v>
      </c>
      <c r="DU99" t="b">
        <f ca="1">AND($BV99,DU$67&gt;=INDEX('Static Data'!$E$3:$X$21,$BW99,1)+0,DU$68&gt;=INDEX('Static Data'!$E$3:$X$21,$BW99,2)+0,DU$69&gt;=INDEX('Static Data'!$E$3:$X$21,$BW99,3)+0,DU$70&gt;=INDEX('Static Data'!$E$3:$X$21,$BW99,4)+0,DU$71&gt;=INDEX('Static Data'!$E$3:$X$21,$BW99,5)+0,DU$72&gt;=INDEX('Static Data'!$E$3:$X$21,$BW99,6)+0,DU$73&gt;=INDEX('Static Data'!$E$3:$X$21,$BW99,7)+0,DU$74&gt;=INDEX('Static Data'!$E$3:$X$21,$BW99,8)+0,DU$75&gt;=INDEX('Static Data'!$E$3:$X$21,$BW99,9)+0,DU$76&gt;=INDEX('Static Data'!$E$3:$X$21,$BW99,10)+0,DU$77&gt;=INDEX('Static Data'!$E$3:$X$21,$BW99,11)+0,DU$78&gt;=INDEX('Static Data'!$E$3:$X$21,$BW99,12)+0,DU$79&gt;=INDEX('Static Data'!$E$3:$X$21,$BW99,13)+0,DU$80&gt;=INDEX('Static Data'!$E$3:$X$21,$BW99,14)+0,DU$81&gt;=INDEX('Static Data'!$E$3:$X$21,$BW99,15)+0,DU$82&gt;=INDEX('Static Data'!$E$3:$X$21,$BW99,16)+0,DU$83&gt;=INDEX('Static Data'!$E$3:$X$21,$BW99,17)+0,DU$84&gt;=INDEX('Static Data'!$E$3:$X$21,$BW99,18)+0,DU$85&gt;=INDEX('Static Data'!$E$3:$X$21,$BW99,19)+0,DU$86&gt;=INDEX('Static Data'!$E$3:$X$21,$BW99,20)+0)</f>
        <v>0</v>
      </c>
      <c r="DV99" t="b">
        <f ca="1">AND($BV99,DV$67&gt;=INDEX('Static Data'!$E$3:$X$21,$BW99,1)+0,DV$68&gt;=INDEX('Static Data'!$E$3:$X$21,$BW99,2)+0,DV$69&gt;=INDEX('Static Data'!$E$3:$X$21,$BW99,3)+0,DV$70&gt;=INDEX('Static Data'!$E$3:$X$21,$BW99,4)+0,DV$71&gt;=INDEX('Static Data'!$E$3:$X$21,$BW99,5)+0,DV$72&gt;=INDEX('Static Data'!$E$3:$X$21,$BW99,6)+0,DV$73&gt;=INDEX('Static Data'!$E$3:$X$21,$BW99,7)+0,DV$74&gt;=INDEX('Static Data'!$E$3:$X$21,$BW99,8)+0,DV$75&gt;=INDEX('Static Data'!$E$3:$X$21,$BW99,9)+0,DV$76&gt;=INDEX('Static Data'!$E$3:$X$21,$BW99,10)+0,DV$77&gt;=INDEX('Static Data'!$E$3:$X$21,$BW99,11)+0,DV$78&gt;=INDEX('Static Data'!$E$3:$X$21,$BW99,12)+0,DV$79&gt;=INDEX('Static Data'!$E$3:$X$21,$BW99,13)+0,DV$80&gt;=INDEX('Static Data'!$E$3:$X$21,$BW99,14)+0,DV$81&gt;=INDEX('Static Data'!$E$3:$X$21,$BW99,15)+0,DV$82&gt;=INDEX('Static Data'!$E$3:$X$21,$BW99,16)+0,DV$83&gt;=INDEX('Static Data'!$E$3:$X$21,$BW99,17)+0,DV$84&gt;=INDEX('Static Data'!$E$3:$X$21,$BW99,18)+0,DV$85&gt;=INDEX('Static Data'!$E$3:$X$21,$BW99,19)+0,DV$86&gt;=INDEX('Static Data'!$E$3:$X$21,$BW99,20)+0)</f>
        <v>0</v>
      </c>
      <c r="DW99" t="b">
        <f ca="1">AND($BV99,DW$67&gt;=INDEX('Static Data'!$E$3:$X$21,$BW99,1)+0,DW$68&gt;=INDEX('Static Data'!$E$3:$X$21,$BW99,2)+0,DW$69&gt;=INDEX('Static Data'!$E$3:$X$21,$BW99,3)+0,DW$70&gt;=INDEX('Static Data'!$E$3:$X$21,$BW99,4)+0,DW$71&gt;=INDEX('Static Data'!$E$3:$X$21,$BW99,5)+0,DW$72&gt;=INDEX('Static Data'!$E$3:$X$21,$BW99,6)+0,DW$73&gt;=INDEX('Static Data'!$E$3:$X$21,$BW99,7)+0,DW$74&gt;=INDEX('Static Data'!$E$3:$X$21,$BW99,8)+0,DW$75&gt;=INDEX('Static Data'!$E$3:$X$21,$BW99,9)+0,DW$76&gt;=INDEX('Static Data'!$E$3:$X$21,$BW99,10)+0,DW$77&gt;=INDEX('Static Data'!$E$3:$X$21,$BW99,11)+0,DW$78&gt;=INDEX('Static Data'!$E$3:$X$21,$BW99,12)+0,DW$79&gt;=INDEX('Static Data'!$E$3:$X$21,$BW99,13)+0,DW$80&gt;=INDEX('Static Data'!$E$3:$X$21,$BW99,14)+0,DW$81&gt;=INDEX('Static Data'!$E$3:$X$21,$BW99,15)+0,DW$82&gt;=INDEX('Static Data'!$E$3:$X$21,$BW99,16)+0,DW$83&gt;=INDEX('Static Data'!$E$3:$X$21,$BW99,17)+0,DW$84&gt;=INDEX('Static Data'!$E$3:$X$21,$BW99,18)+0,DW$85&gt;=INDEX('Static Data'!$E$3:$X$21,$BW99,19)+0,DW$86&gt;=INDEX('Static Data'!$E$3:$X$21,$BW99,20)+0)</f>
        <v>0</v>
      </c>
      <c r="DX99" t="b">
        <f ca="1">AND($BV99,DX$67&gt;=INDEX('Static Data'!$E$3:$X$21,$BW99,1)+0,DX$68&gt;=INDEX('Static Data'!$E$3:$X$21,$BW99,2)+0,DX$69&gt;=INDEX('Static Data'!$E$3:$X$21,$BW99,3)+0,DX$70&gt;=INDEX('Static Data'!$E$3:$X$21,$BW99,4)+0,DX$71&gt;=INDEX('Static Data'!$E$3:$X$21,$BW99,5)+0,DX$72&gt;=INDEX('Static Data'!$E$3:$X$21,$BW99,6)+0,DX$73&gt;=INDEX('Static Data'!$E$3:$X$21,$BW99,7)+0,DX$74&gt;=INDEX('Static Data'!$E$3:$X$21,$BW99,8)+0,DX$75&gt;=INDEX('Static Data'!$E$3:$X$21,$BW99,9)+0,DX$76&gt;=INDEX('Static Data'!$E$3:$X$21,$BW99,10)+0,DX$77&gt;=INDEX('Static Data'!$E$3:$X$21,$BW99,11)+0,DX$78&gt;=INDEX('Static Data'!$E$3:$X$21,$BW99,12)+0,DX$79&gt;=INDEX('Static Data'!$E$3:$X$21,$BW99,13)+0,DX$80&gt;=INDEX('Static Data'!$E$3:$X$21,$BW99,14)+0,DX$81&gt;=INDEX('Static Data'!$E$3:$X$21,$BW99,15)+0,DX$82&gt;=INDEX('Static Data'!$E$3:$X$21,$BW99,16)+0,DX$83&gt;=INDEX('Static Data'!$E$3:$X$21,$BW99,17)+0,DX$84&gt;=INDEX('Static Data'!$E$3:$X$21,$BW99,18)+0,DX$85&gt;=INDEX('Static Data'!$E$3:$X$21,$BW99,19)+0,DX$86&gt;=INDEX('Static Data'!$E$3:$X$21,$BW99,20)+0)</f>
        <v>0</v>
      </c>
      <c r="DY99" t="b">
        <f ca="1">AND($BV99,DY$67&gt;=INDEX('Static Data'!$E$3:$X$21,$BW99,1)+0,DY$68&gt;=INDEX('Static Data'!$E$3:$X$21,$BW99,2)+0,DY$69&gt;=INDEX('Static Data'!$E$3:$X$21,$BW99,3)+0,DY$70&gt;=INDEX('Static Data'!$E$3:$X$21,$BW99,4)+0,DY$71&gt;=INDEX('Static Data'!$E$3:$X$21,$BW99,5)+0,DY$72&gt;=INDEX('Static Data'!$E$3:$X$21,$BW99,6)+0,DY$73&gt;=INDEX('Static Data'!$E$3:$X$21,$BW99,7)+0,DY$74&gt;=INDEX('Static Data'!$E$3:$X$21,$BW99,8)+0,DY$75&gt;=INDEX('Static Data'!$E$3:$X$21,$BW99,9)+0,DY$76&gt;=INDEX('Static Data'!$E$3:$X$21,$BW99,10)+0,DY$77&gt;=INDEX('Static Data'!$E$3:$X$21,$BW99,11)+0,DY$78&gt;=INDEX('Static Data'!$E$3:$X$21,$BW99,12)+0,DY$79&gt;=INDEX('Static Data'!$E$3:$X$21,$BW99,13)+0,DY$80&gt;=INDEX('Static Data'!$E$3:$X$21,$BW99,14)+0,DY$81&gt;=INDEX('Static Data'!$E$3:$X$21,$BW99,15)+0,DY$82&gt;=INDEX('Static Data'!$E$3:$X$21,$BW99,16)+0,DY$83&gt;=INDEX('Static Data'!$E$3:$X$21,$BW99,17)+0,DY$84&gt;=INDEX('Static Data'!$E$3:$X$21,$BW99,18)+0,DY$85&gt;=INDEX('Static Data'!$E$3:$X$21,$BW99,19)+0,DY$86&gt;=INDEX('Static Data'!$E$3:$X$21,$BW99,20)+0)</f>
        <v>0</v>
      </c>
      <c r="DZ99" t="b">
        <f ca="1">AND($BV99,DZ$67&gt;=INDEX('Static Data'!$E$3:$X$21,$BW99,1)+0,DZ$68&gt;=INDEX('Static Data'!$E$3:$X$21,$BW99,2)+0,DZ$69&gt;=INDEX('Static Data'!$E$3:$X$21,$BW99,3)+0,DZ$70&gt;=INDEX('Static Data'!$E$3:$X$21,$BW99,4)+0,DZ$71&gt;=INDEX('Static Data'!$E$3:$X$21,$BW99,5)+0,DZ$72&gt;=INDEX('Static Data'!$E$3:$X$21,$BW99,6)+0,DZ$73&gt;=INDEX('Static Data'!$E$3:$X$21,$BW99,7)+0,DZ$74&gt;=INDEX('Static Data'!$E$3:$X$21,$BW99,8)+0,DZ$75&gt;=INDEX('Static Data'!$E$3:$X$21,$BW99,9)+0,DZ$76&gt;=INDEX('Static Data'!$E$3:$X$21,$BW99,10)+0,DZ$77&gt;=INDEX('Static Data'!$E$3:$X$21,$BW99,11)+0,DZ$78&gt;=INDEX('Static Data'!$E$3:$X$21,$BW99,12)+0,DZ$79&gt;=INDEX('Static Data'!$E$3:$X$21,$BW99,13)+0,DZ$80&gt;=INDEX('Static Data'!$E$3:$X$21,$BW99,14)+0,DZ$81&gt;=INDEX('Static Data'!$E$3:$X$21,$BW99,15)+0,DZ$82&gt;=INDEX('Static Data'!$E$3:$X$21,$BW99,16)+0,DZ$83&gt;=INDEX('Static Data'!$E$3:$X$21,$BW99,17)+0,DZ$84&gt;=INDEX('Static Data'!$E$3:$X$21,$BW99,18)+0,DZ$85&gt;=INDEX('Static Data'!$E$3:$X$21,$BW99,19)+0,DZ$86&gt;=INDEX('Static Data'!$E$3:$X$21,$BW99,20)+0)</f>
        <v>0</v>
      </c>
      <c r="EA99" t="b">
        <f ca="1">AND($BV99,EA$67&gt;=INDEX('Static Data'!$E$3:$X$21,$BW99,1)+0,EA$68&gt;=INDEX('Static Data'!$E$3:$X$21,$BW99,2)+0,EA$69&gt;=INDEX('Static Data'!$E$3:$X$21,$BW99,3)+0,EA$70&gt;=INDEX('Static Data'!$E$3:$X$21,$BW99,4)+0,EA$71&gt;=INDEX('Static Data'!$E$3:$X$21,$BW99,5)+0,EA$72&gt;=INDEX('Static Data'!$E$3:$X$21,$BW99,6)+0,EA$73&gt;=INDEX('Static Data'!$E$3:$X$21,$BW99,7)+0,EA$74&gt;=INDEX('Static Data'!$E$3:$X$21,$BW99,8)+0,EA$75&gt;=INDEX('Static Data'!$E$3:$X$21,$BW99,9)+0,EA$76&gt;=INDEX('Static Data'!$E$3:$X$21,$BW99,10)+0,EA$77&gt;=INDEX('Static Data'!$E$3:$X$21,$BW99,11)+0,EA$78&gt;=INDEX('Static Data'!$E$3:$X$21,$BW99,12)+0,EA$79&gt;=INDEX('Static Data'!$E$3:$X$21,$BW99,13)+0,EA$80&gt;=INDEX('Static Data'!$E$3:$X$21,$BW99,14)+0,EA$81&gt;=INDEX('Static Data'!$E$3:$X$21,$BW99,15)+0,EA$82&gt;=INDEX('Static Data'!$E$3:$X$21,$BW99,16)+0,EA$83&gt;=INDEX('Static Data'!$E$3:$X$21,$BW99,17)+0,EA$84&gt;=INDEX('Static Data'!$E$3:$X$21,$BW99,18)+0,EA$85&gt;=INDEX('Static Data'!$E$3:$X$21,$BW99,19)+0,EA$86&gt;=INDEX('Static Data'!$E$3:$X$21,$BW99,20)+0)</f>
        <v>0</v>
      </c>
      <c r="EB99" t="b">
        <f ca="1">AND($BV99,EB$67&gt;=INDEX('Static Data'!$E$3:$X$21,$BW99,1)+0,EB$68&gt;=INDEX('Static Data'!$E$3:$X$21,$BW99,2)+0,EB$69&gt;=INDEX('Static Data'!$E$3:$X$21,$BW99,3)+0,EB$70&gt;=INDEX('Static Data'!$E$3:$X$21,$BW99,4)+0,EB$71&gt;=INDEX('Static Data'!$E$3:$X$21,$BW99,5)+0,EB$72&gt;=INDEX('Static Data'!$E$3:$X$21,$BW99,6)+0,EB$73&gt;=INDEX('Static Data'!$E$3:$X$21,$BW99,7)+0,EB$74&gt;=INDEX('Static Data'!$E$3:$X$21,$BW99,8)+0,EB$75&gt;=INDEX('Static Data'!$E$3:$X$21,$BW99,9)+0,EB$76&gt;=INDEX('Static Data'!$E$3:$X$21,$BW99,10)+0,EB$77&gt;=INDEX('Static Data'!$E$3:$X$21,$BW99,11)+0,EB$78&gt;=INDEX('Static Data'!$E$3:$X$21,$BW99,12)+0,EB$79&gt;=INDEX('Static Data'!$E$3:$X$21,$BW99,13)+0,EB$80&gt;=INDEX('Static Data'!$E$3:$X$21,$BW99,14)+0,EB$81&gt;=INDEX('Static Data'!$E$3:$X$21,$BW99,15)+0,EB$82&gt;=INDEX('Static Data'!$E$3:$X$21,$BW99,16)+0,EB$83&gt;=INDEX('Static Data'!$E$3:$X$21,$BW99,17)+0,EB$84&gt;=INDEX('Static Data'!$E$3:$X$21,$BW99,18)+0,EB$85&gt;=INDEX('Static Data'!$E$3:$X$21,$BW99,19)+0,EB$86&gt;=INDEX('Static Data'!$E$3:$X$21,$BW99,20)+0)</f>
        <v>0</v>
      </c>
      <c r="EC99" t="b">
        <f ca="1">AND($BV99,EC$67&gt;=INDEX('Static Data'!$E$3:$X$21,$BW99,1)+0,EC$68&gt;=INDEX('Static Data'!$E$3:$X$21,$BW99,2)+0,EC$69&gt;=INDEX('Static Data'!$E$3:$X$21,$BW99,3)+0,EC$70&gt;=INDEX('Static Data'!$E$3:$X$21,$BW99,4)+0,EC$71&gt;=INDEX('Static Data'!$E$3:$X$21,$BW99,5)+0,EC$72&gt;=INDEX('Static Data'!$E$3:$X$21,$BW99,6)+0,EC$73&gt;=INDEX('Static Data'!$E$3:$X$21,$BW99,7)+0,EC$74&gt;=INDEX('Static Data'!$E$3:$X$21,$BW99,8)+0,EC$75&gt;=INDEX('Static Data'!$E$3:$X$21,$BW99,9)+0,EC$76&gt;=INDEX('Static Data'!$E$3:$X$21,$BW99,10)+0,EC$77&gt;=INDEX('Static Data'!$E$3:$X$21,$BW99,11)+0,EC$78&gt;=INDEX('Static Data'!$E$3:$X$21,$BW99,12)+0,EC$79&gt;=INDEX('Static Data'!$E$3:$X$21,$BW99,13)+0,EC$80&gt;=INDEX('Static Data'!$E$3:$X$21,$BW99,14)+0,EC$81&gt;=INDEX('Static Data'!$E$3:$X$21,$BW99,15)+0,EC$82&gt;=INDEX('Static Data'!$E$3:$X$21,$BW99,16)+0,EC$83&gt;=INDEX('Static Data'!$E$3:$X$21,$BW99,17)+0,EC$84&gt;=INDEX('Static Data'!$E$3:$X$21,$BW99,18)+0,EC$85&gt;=INDEX('Static Data'!$E$3:$X$21,$BW99,19)+0,EC$86&gt;=INDEX('Static Data'!$E$3:$X$21,$BW99,20)+0)</f>
        <v>0</v>
      </c>
      <c r="ED99" t="b">
        <f ca="1">AND($BV99,ED$67&gt;=INDEX('Static Data'!$E$3:$X$21,$BW99,1)+0,ED$68&gt;=INDEX('Static Data'!$E$3:$X$21,$BW99,2)+0,ED$69&gt;=INDEX('Static Data'!$E$3:$X$21,$BW99,3)+0,ED$70&gt;=INDEX('Static Data'!$E$3:$X$21,$BW99,4)+0,ED$71&gt;=INDEX('Static Data'!$E$3:$X$21,$BW99,5)+0,ED$72&gt;=INDEX('Static Data'!$E$3:$X$21,$BW99,6)+0,ED$73&gt;=INDEX('Static Data'!$E$3:$X$21,$BW99,7)+0,ED$74&gt;=INDEX('Static Data'!$E$3:$X$21,$BW99,8)+0,ED$75&gt;=INDEX('Static Data'!$E$3:$X$21,$BW99,9)+0,ED$76&gt;=INDEX('Static Data'!$E$3:$X$21,$BW99,10)+0,ED$77&gt;=INDEX('Static Data'!$E$3:$X$21,$BW99,11)+0,ED$78&gt;=INDEX('Static Data'!$E$3:$X$21,$BW99,12)+0,ED$79&gt;=INDEX('Static Data'!$E$3:$X$21,$BW99,13)+0,ED$80&gt;=INDEX('Static Data'!$E$3:$X$21,$BW99,14)+0,ED$81&gt;=INDEX('Static Data'!$E$3:$X$21,$BW99,15)+0,ED$82&gt;=INDEX('Static Data'!$E$3:$X$21,$BW99,16)+0,ED$83&gt;=INDEX('Static Data'!$E$3:$X$21,$BW99,17)+0,ED$84&gt;=INDEX('Static Data'!$E$3:$X$21,$BW99,18)+0,ED$85&gt;=INDEX('Static Data'!$E$3:$X$21,$BW99,19)+0,ED$86&gt;=INDEX('Static Data'!$E$3:$X$21,$BW99,20)+0)</f>
        <v>0</v>
      </c>
      <c r="EE99" t="b">
        <f ca="1">AND($BV99,EE$67&gt;=INDEX('Static Data'!$E$3:$X$21,$BW99,1)+0,EE$68&gt;=INDEX('Static Data'!$E$3:$X$21,$BW99,2)+0,EE$69&gt;=INDEX('Static Data'!$E$3:$X$21,$BW99,3)+0,EE$70&gt;=INDEX('Static Data'!$E$3:$X$21,$BW99,4)+0,EE$71&gt;=INDEX('Static Data'!$E$3:$X$21,$BW99,5)+0,EE$72&gt;=INDEX('Static Data'!$E$3:$X$21,$BW99,6)+0,EE$73&gt;=INDEX('Static Data'!$E$3:$X$21,$BW99,7)+0,EE$74&gt;=INDEX('Static Data'!$E$3:$X$21,$BW99,8)+0,EE$75&gt;=INDEX('Static Data'!$E$3:$X$21,$BW99,9)+0,EE$76&gt;=INDEX('Static Data'!$E$3:$X$21,$BW99,10)+0,EE$77&gt;=INDEX('Static Data'!$E$3:$X$21,$BW99,11)+0,EE$78&gt;=INDEX('Static Data'!$E$3:$X$21,$BW99,12)+0,EE$79&gt;=INDEX('Static Data'!$E$3:$X$21,$BW99,13)+0,EE$80&gt;=INDEX('Static Data'!$E$3:$X$21,$BW99,14)+0,EE$81&gt;=INDEX('Static Data'!$E$3:$X$21,$BW99,15)+0,EE$82&gt;=INDEX('Static Data'!$E$3:$X$21,$BW99,16)+0,EE$83&gt;=INDEX('Static Data'!$E$3:$X$21,$BW99,17)+0,EE$84&gt;=INDEX('Static Data'!$E$3:$X$21,$BW99,18)+0,EE$85&gt;=INDEX('Static Data'!$E$3:$X$21,$BW99,19)+0,EE$86&gt;=INDEX('Static Data'!$E$3:$X$21,$BW99,20)+0)</f>
        <v>0</v>
      </c>
      <c r="EF99" t="b">
        <f ca="1">AND($BV99,EF$67&gt;=INDEX('Static Data'!$E$3:$X$21,$BW99,1)+0,EF$68&gt;=INDEX('Static Data'!$E$3:$X$21,$BW99,2)+0,EF$69&gt;=INDEX('Static Data'!$E$3:$X$21,$BW99,3)+0,EF$70&gt;=INDEX('Static Data'!$E$3:$X$21,$BW99,4)+0,EF$71&gt;=INDEX('Static Data'!$E$3:$X$21,$BW99,5)+0,EF$72&gt;=INDEX('Static Data'!$E$3:$X$21,$BW99,6)+0,EF$73&gt;=INDEX('Static Data'!$E$3:$X$21,$BW99,7)+0,EF$74&gt;=INDEX('Static Data'!$E$3:$X$21,$BW99,8)+0,EF$75&gt;=INDEX('Static Data'!$E$3:$X$21,$BW99,9)+0,EF$76&gt;=INDEX('Static Data'!$E$3:$X$21,$BW99,10)+0,EF$77&gt;=INDEX('Static Data'!$E$3:$X$21,$BW99,11)+0,EF$78&gt;=INDEX('Static Data'!$E$3:$X$21,$BW99,12)+0,EF$79&gt;=INDEX('Static Data'!$E$3:$X$21,$BW99,13)+0,EF$80&gt;=INDEX('Static Data'!$E$3:$X$21,$BW99,14)+0,EF$81&gt;=INDEX('Static Data'!$E$3:$X$21,$BW99,15)+0,EF$82&gt;=INDEX('Static Data'!$E$3:$X$21,$BW99,16)+0,EF$83&gt;=INDEX('Static Data'!$E$3:$X$21,$BW99,17)+0,EF$84&gt;=INDEX('Static Data'!$E$3:$X$21,$BW99,18)+0,EF$85&gt;=INDEX('Static Data'!$E$3:$X$21,$BW99,19)+0,EF$86&gt;=INDEX('Static Data'!$E$3:$X$21,$BW99,20)+0)</f>
        <v>0</v>
      </c>
      <c r="EG99" t="b">
        <f ca="1">AND($BV99,EG$67&gt;=INDEX('Static Data'!$E$3:$X$21,$BW99,1)+0,EG$68&gt;=INDEX('Static Data'!$E$3:$X$21,$BW99,2)+0,EG$69&gt;=INDEX('Static Data'!$E$3:$X$21,$BW99,3)+0,EG$70&gt;=INDEX('Static Data'!$E$3:$X$21,$BW99,4)+0,EG$71&gt;=INDEX('Static Data'!$E$3:$X$21,$BW99,5)+0,EG$72&gt;=INDEX('Static Data'!$E$3:$X$21,$BW99,6)+0,EG$73&gt;=INDEX('Static Data'!$E$3:$X$21,$BW99,7)+0,EG$74&gt;=INDEX('Static Data'!$E$3:$X$21,$BW99,8)+0,EG$75&gt;=INDEX('Static Data'!$E$3:$X$21,$BW99,9)+0,EG$76&gt;=INDEX('Static Data'!$E$3:$X$21,$BW99,10)+0,EG$77&gt;=INDEX('Static Data'!$E$3:$X$21,$BW99,11)+0,EG$78&gt;=INDEX('Static Data'!$E$3:$X$21,$BW99,12)+0,EG$79&gt;=INDEX('Static Data'!$E$3:$X$21,$BW99,13)+0,EG$80&gt;=INDEX('Static Data'!$E$3:$X$21,$BW99,14)+0,EG$81&gt;=INDEX('Static Data'!$E$3:$X$21,$BW99,15)+0,EG$82&gt;=INDEX('Static Data'!$E$3:$X$21,$BW99,16)+0,EG$83&gt;=INDEX('Static Data'!$E$3:$X$21,$BW99,17)+0,EG$84&gt;=INDEX('Static Data'!$E$3:$X$21,$BW99,18)+0,EG$85&gt;=INDEX('Static Data'!$E$3:$X$21,$BW99,19)+0,EG$86&gt;=INDEX('Static Data'!$E$3:$X$21,$BW99,20)+0)</f>
        <v>0</v>
      </c>
      <c r="EH99" t="b">
        <f ca="1">AND($BV99,EH$67&gt;=INDEX('Static Data'!$E$3:$X$21,$BW99,1)+0,EH$68&gt;=INDEX('Static Data'!$E$3:$X$21,$BW99,2)+0,EH$69&gt;=INDEX('Static Data'!$E$3:$X$21,$BW99,3)+0,EH$70&gt;=INDEX('Static Data'!$E$3:$X$21,$BW99,4)+0,EH$71&gt;=INDEX('Static Data'!$E$3:$X$21,$BW99,5)+0,EH$72&gt;=INDEX('Static Data'!$E$3:$X$21,$BW99,6)+0,EH$73&gt;=INDEX('Static Data'!$E$3:$X$21,$BW99,7)+0,EH$74&gt;=INDEX('Static Data'!$E$3:$X$21,$BW99,8)+0,EH$75&gt;=INDEX('Static Data'!$E$3:$X$21,$BW99,9)+0,EH$76&gt;=INDEX('Static Data'!$E$3:$X$21,$BW99,10)+0,EH$77&gt;=INDEX('Static Data'!$E$3:$X$21,$BW99,11)+0,EH$78&gt;=INDEX('Static Data'!$E$3:$X$21,$BW99,12)+0,EH$79&gt;=INDEX('Static Data'!$E$3:$X$21,$BW99,13)+0,EH$80&gt;=INDEX('Static Data'!$E$3:$X$21,$BW99,14)+0,EH$81&gt;=INDEX('Static Data'!$E$3:$X$21,$BW99,15)+0,EH$82&gt;=INDEX('Static Data'!$E$3:$X$21,$BW99,16)+0,EH$83&gt;=INDEX('Static Data'!$E$3:$X$21,$BW99,17)+0,EH$84&gt;=INDEX('Static Data'!$E$3:$X$21,$BW99,18)+0,EH$85&gt;=INDEX('Static Data'!$E$3:$X$21,$BW99,19)+0,EH$86&gt;=INDEX('Static Data'!$E$3:$X$21,$BW99,20)+0)</f>
        <v>0</v>
      </c>
      <c r="EI99" t="b">
        <f ca="1">AND($BV99,EI$67&gt;=INDEX('Static Data'!$E$3:$X$21,$BW99,1)+0,EI$68&gt;=INDEX('Static Data'!$E$3:$X$21,$BW99,2)+0,EI$69&gt;=INDEX('Static Data'!$E$3:$X$21,$BW99,3)+0,EI$70&gt;=INDEX('Static Data'!$E$3:$X$21,$BW99,4)+0,EI$71&gt;=INDEX('Static Data'!$E$3:$X$21,$BW99,5)+0,EI$72&gt;=INDEX('Static Data'!$E$3:$X$21,$BW99,6)+0,EI$73&gt;=INDEX('Static Data'!$E$3:$X$21,$BW99,7)+0,EI$74&gt;=INDEX('Static Data'!$E$3:$X$21,$BW99,8)+0,EI$75&gt;=INDEX('Static Data'!$E$3:$X$21,$BW99,9)+0,EI$76&gt;=INDEX('Static Data'!$E$3:$X$21,$BW99,10)+0,EI$77&gt;=INDEX('Static Data'!$E$3:$X$21,$BW99,11)+0,EI$78&gt;=INDEX('Static Data'!$E$3:$X$21,$BW99,12)+0,EI$79&gt;=INDEX('Static Data'!$E$3:$X$21,$BW99,13)+0,EI$80&gt;=INDEX('Static Data'!$E$3:$X$21,$BW99,14)+0,EI$81&gt;=INDEX('Static Data'!$E$3:$X$21,$BW99,15)+0,EI$82&gt;=INDEX('Static Data'!$E$3:$X$21,$BW99,16)+0,EI$83&gt;=INDEX('Static Data'!$E$3:$X$21,$BW99,17)+0,EI$84&gt;=INDEX('Static Data'!$E$3:$X$21,$BW99,18)+0,EI$85&gt;=INDEX('Static Data'!$E$3:$X$21,$BW99,19)+0,EI$86&gt;=INDEX('Static Data'!$E$3:$X$21,$BW99,20)+0)</f>
        <v>0</v>
      </c>
      <c r="EJ99" t="b">
        <f ca="1">AND($BV99,EJ$67&gt;=INDEX('Static Data'!$E$3:$X$21,$BW99,1)+0,EJ$68&gt;=INDEX('Static Data'!$E$3:$X$21,$BW99,2)+0,EJ$69&gt;=INDEX('Static Data'!$E$3:$X$21,$BW99,3)+0,EJ$70&gt;=INDEX('Static Data'!$E$3:$X$21,$BW99,4)+0,EJ$71&gt;=INDEX('Static Data'!$E$3:$X$21,$BW99,5)+0,EJ$72&gt;=INDEX('Static Data'!$E$3:$X$21,$BW99,6)+0,EJ$73&gt;=INDEX('Static Data'!$E$3:$X$21,$BW99,7)+0,EJ$74&gt;=INDEX('Static Data'!$E$3:$X$21,$BW99,8)+0,EJ$75&gt;=INDEX('Static Data'!$E$3:$X$21,$BW99,9)+0,EJ$76&gt;=INDEX('Static Data'!$E$3:$X$21,$BW99,10)+0,EJ$77&gt;=INDEX('Static Data'!$E$3:$X$21,$BW99,11)+0,EJ$78&gt;=INDEX('Static Data'!$E$3:$X$21,$BW99,12)+0,EJ$79&gt;=INDEX('Static Data'!$E$3:$X$21,$BW99,13)+0,EJ$80&gt;=INDEX('Static Data'!$E$3:$X$21,$BW99,14)+0,EJ$81&gt;=INDEX('Static Data'!$E$3:$X$21,$BW99,15)+0,EJ$82&gt;=INDEX('Static Data'!$E$3:$X$21,$BW99,16)+0,EJ$83&gt;=INDEX('Static Data'!$E$3:$X$21,$BW99,17)+0,EJ$84&gt;=INDEX('Static Data'!$E$3:$X$21,$BW99,18)+0,EJ$85&gt;=INDEX('Static Data'!$E$3:$X$21,$BW99,19)+0,EJ$86&gt;=INDEX('Static Data'!$E$3:$X$21,$BW99,20)+0)</f>
        <v>0</v>
      </c>
      <c r="EK99" t="b">
        <f ca="1">AND($BV99,EK$67&gt;=INDEX('Static Data'!$E$3:$X$21,$BW99,1)+0,EK$68&gt;=INDEX('Static Data'!$E$3:$X$21,$BW99,2)+0,EK$69&gt;=INDEX('Static Data'!$E$3:$X$21,$BW99,3)+0,EK$70&gt;=INDEX('Static Data'!$E$3:$X$21,$BW99,4)+0,EK$71&gt;=INDEX('Static Data'!$E$3:$X$21,$BW99,5)+0,EK$72&gt;=INDEX('Static Data'!$E$3:$X$21,$BW99,6)+0,EK$73&gt;=INDEX('Static Data'!$E$3:$X$21,$BW99,7)+0,EK$74&gt;=INDEX('Static Data'!$E$3:$X$21,$BW99,8)+0,EK$75&gt;=INDEX('Static Data'!$E$3:$X$21,$BW99,9)+0,EK$76&gt;=INDEX('Static Data'!$E$3:$X$21,$BW99,10)+0,EK$77&gt;=INDEX('Static Data'!$E$3:$X$21,$BW99,11)+0,EK$78&gt;=INDEX('Static Data'!$E$3:$X$21,$BW99,12)+0,EK$79&gt;=INDEX('Static Data'!$E$3:$X$21,$BW99,13)+0,EK$80&gt;=INDEX('Static Data'!$E$3:$X$21,$BW99,14)+0,EK$81&gt;=INDEX('Static Data'!$E$3:$X$21,$BW99,15)+0,EK$82&gt;=INDEX('Static Data'!$E$3:$X$21,$BW99,16)+0,EK$83&gt;=INDEX('Static Data'!$E$3:$X$21,$BW99,17)+0,EK$84&gt;=INDEX('Static Data'!$E$3:$X$21,$BW99,18)+0,EK$85&gt;=INDEX('Static Data'!$E$3:$X$21,$BW99,19)+0,EK$86&gt;=INDEX('Static Data'!$E$3:$X$21,$BW99,20)+0)</f>
        <v>0</v>
      </c>
      <c r="EL99" t="b">
        <f ca="1">AND($BV99,EL$67&gt;=INDEX('Static Data'!$E$3:$X$21,$BW99,1)+0,EL$68&gt;=INDEX('Static Data'!$E$3:$X$21,$BW99,2)+0,EL$69&gt;=INDEX('Static Data'!$E$3:$X$21,$BW99,3)+0,EL$70&gt;=INDEX('Static Data'!$E$3:$X$21,$BW99,4)+0,EL$71&gt;=INDEX('Static Data'!$E$3:$X$21,$BW99,5)+0,EL$72&gt;=INDEX('Static Data'!$E$3:$X$21,$BW99,6)+0,EL$73&gt;=INDEX('Static Data'!$E$3:$X$21,$BW99,7)+0,EL$74&gt;=INDEX('Static Data'!$E$3:$X$21,$BW99,8)+0,EL$75&gt;=INDEX('Static Data'!$E$3:$X$21,$BW99,9)+0,EL$76&gt;=INDEX('Static Data'!$E$3:$X$21,$BW99,10)+0,EL$77&gt;=INDEX('Static Data'!$E$3:$X$21,$BW99,11)+0,EL$78&gt;=INDEX('Static Data'!$E$3:$X$21,$BW99,12)+0,EL$79&gt;=INDEX('Static Data'!$E$3:$X$21,$BW99,13)+0,EL$80&gt;=INDEX('Static Data'!$E$3:$X$21,$BW99,14)+0,EL$81&gt;=INDEX('Static Data'!$E$3:$X$21,$BW99,15)+0,EL$82&gt;=INDEX('Static Data'!$E$3:$X$21,$BW99,16)+0,EL$83&gt;=INDEX('Static Data'!$E$3:$X$21,$BW99,17)+0,EL$84&gt;=INDEX('Static Data'!$E$3:$X$21,$BW99,18)+0,EL$85&gt;=INDEX('Static Data'!$E$3:$X$21,$BW99,19)+0,EL$86&gt;=INDEX('Static Data'!$E$3:$X$21,$BW99,20)+0)</f>
        <v>0</v>
      </c>
      <c r="EM99" t="b">
        <f ca="1">AND($BV99,EM$67&gt;=INDEX('Static Data'!$E$3:$X$21,$BW99,1)+0,EM$68&gt;=INDEX('Static Data'!$E$3:$X$21,$BW99,2)+0,EM$69&gt;=INDEX('Static Data'!$E$3:$X$21,$BW99,3)+0,EM$70&gt;=INDEX('Static Data'!$E$3:$X$21,$BW99,4)+0,EM$71&gt;=INDEX('Static Data'!$E$3:$X$21,$BW99,5)+0,EM$72&gt;=INDEX('Static Data'!$E$3:$X$21,$BW99,6)+0,EM$73&gt;=INDEX('Static Data'!$E$3:$X$21,$BW99,7)+0,EM$74&gt;=INDEX('Static Data'!$E$3:$X$21,$BW99,8)+0,EM$75&gt;=INDEX('Static Data'!$E$3:$X$21,$BW99,9)+0,EM$76&gt;=INDEX('Static Data'!$E$3:$X$21,$BW99,10)+0,EM$77&gt;=INDEX('Static Data'!$E$3:$X$21,$BW99,11)+0,EM$78&gt;=INDEX('Static Data'!$E$3:$X$21,$BW99,12)+0,EM$79&gt;=INDEX('Static Data'!$E$3:$X$21,$BW99,13)+0,EM$80&gt;=INDEX('Static Data'!$E$3:$X$21,$BW99,14)+0,EM$81&gt;=INDEX('Static Data'!$E$3:$X$21,$BW99,15)+0,EM$82&gt;=INDEX('Static Data'!$E$3:$X$21,$BW99,16)+0,EM$83&gt;=INDEX('Static Data'!$E$3:$X$21,$BW99,17)+0,EM$84&gt;=INDEX('Static Data'!$E$3:$X$21,$BW99,18)+0,EM$85&gt;=INDEX('Static Data'!$E$3:$X$21,$BW99,19)+0,EM$86&gt;=INDEX('Static Data'!$E$3:$X$21,$BW99,20)+0)</f>
        <v>0</v>
      </c>
      <c r="EN99" t="b">
        <f ca="1">AND($BV99,EN$67&gt;=INDEX('Static Data'!$E$3:$X$21,$BW99,1)+0,EN$68&gt;=INDEX('Static Data'!$E$3:$X$21,$BW99,2)+0,EN$69&gt;=INDEX('Static Data'!$E$3:$X$21,$BW99,3)+0,EN$70&gt;=INDEX('Static Data'!$E$3:$X$21,$BW99,4)+0,EN$71&gt;=INDEX('Static Data'!$E$3:$X$21,$BW99,5)+0,EN$72&gt;=INDEX('Static Data'!$E$3:$X$21,$BW99,6)+0,EN$73&gt;=INDEX('Static Data'!$E$3:$X$21,$BW99,7)+0,EN$74&gt;=INDEX('Static Data'!$E$3:$X$21,$BW99,8)+0,EN$75&gt;=INDEX('Static Data'!$E$3:$X$21,$BW99,9)+0,EN$76&gt;=INDEX('Static Data'!$E$3:$X$21,$BW99,10)+0,EN$77&gt;=INDEX('Static Data'!$E$3:$X$21,$BW99,11)+0,EN$78&gt;=INDEX('Static Data'!$E$3:$X$21,$BW99,12)+0,EN$79&gt;=INDEX('Static Data'!$E$3:$X$21,$BW99,13)+0,EN$80&gt;=INDEX('Static Data'!$E$3:$X$21,$BW99,14)+0,EN$81&gt;=INDEX('Static Data'!$E$3:$X$21,$BW99,15)+0,EN$82&gt;=INDEX('Static Data'!$E$3:$X$21,$BW99,16)+0,EN$83&gt;=INDEX('Static Data'!$E$3:$X$21,$BW99,17)+0,EN$84&gt;=INDEX('Static Data'!$E$3:$X$21,$BW99,18)+0,EN$85&gt;=INDEX('Static Data'!$E$3:$X$21,$BW99,19)+0,EN$86&gt;=INDEX('Static Data'!$E$3:$X$21,$BW99,20)+0)</f>
        <v>0</v>
      </c>
      <c r="EO99" t="b">
        <f ca="1">AND($BV99,EO$67&gt;=INDEX('Static Data'!$E$3:$X$21,$BW99,1)+0,EO$68&gt;=INDEX('Static Data'!$E$3:$X$21,$BW99,2)+0,EO$69&gt;=INDEX('Static Data'!$E$3:$X$21,$BW99,3)+0,EO$70&gt;=INDEX('Static Data'!$E$3:$X$21,$BW99,4)+0,EO$71&gt;=INDEX('Static Data'!$E$3:$X$21,$BW99,5)+0,EO$72&gt;=INDEX('Static Data'!$E$3:$X$21,$BW99,6)+0,EO$73&gt;=INDEX('Static Data'!$E$3:$X$21,$BW99,7)+0,EO$74&gt;=INDEX('Static Data'!$E$3:$X$21,$BW99,8)+0,EO$75&gt;=INDEX('Static Data'!$E$3:$X$21,$BW99,9)+0,EO$76&gt;=INDEX('Static Data'!$E$3:$X$21,$BW99,10)+0,EO$77&gt;=INDEX('Static Data'!$E$3:$X$21,$BW99,11)+0,EO$78&gt;=INDEX('Static Data'!$E$3:$X$21,$BW99,12)+0,EO$79&gt;=INDEX('Static Data'!$E$3:$X$21,$BW99,13)+0,EO$80&gt;=INDEX('Static Data'!$E$3:$X$21,$BW99,14)+0,EO$81&gt;=INDEX('Static Data'!$E$3:$X$21,$BW99,15)+0,EO$82&gt;=INDEX('Static Data'!$E$3:$X$21,$BW99,16)+0,EO$83&gt;=INDEX('Static Data'!$E$3:$X$21,$BW99,17)+0,EO$84&gt;=INDEX('Static Data'!$E$3:$X$21,$BW99,18)+0,EO$85&gt;=INDEX('Static Data'!$E$3:$X$21,$BW99,19)+0,EO$86&gt;=INDEX('Static Data'!$E$3:$X$21,$BW99,20)+0)</f>
        <v>0</v>
      </c>
      <c r="EP99" t="b">
        <f ca="1">AND($BV99,EP$67&gt;=INDEX('Static Data'!$E$3:$X$21,$BW99,1)+0,EP$68&gt;=INDEX('Static Data'!$E$3:$X$21,$BW99,2)+0,EP$69&gt;=INDEX('Static Data'!$E$3:$X$21,$BW99,3)+0,EP$70&gt;=INDEX('Static Data'!$E$3:$X$21,$BW99,4)+0,EP$71&gt;=INDEX('Static Data'!$E$3:$X$21,$BW99,5)+0,EP$72&gt;=INDEX('Static Data'!$E$3:$X$21,$BW99,6)+0,EP$73&gt;=INDEX('Static Data'!$E$3:$X$21,$BW99,7)+0,EP$74&gt;=INDEX('Static Data'!$E$3:$X$21,$BW99,8)+0,EP$75&gt;=INDEX('Static Data'!$E$3:$X$21,$BW99,9)+0,EP$76&gt;=INDEX('Static Data'!$E$3:$X$21,$BW99,10)+0,EP$77&gt;=INDEX('Static Data'!$E$3:$X$21,$BW99,11)+0,EP$78&gt;=INDEX('Static Data'!$E$3:$X$21,$BW99,12)+0,EP$79&gt;=INDEX('Static Data'!$E$3:$X$21,$BW99,13)+0,EP$80&gt;=INDEX('Static Data'!$E$3:$X$21,$BW99,14)+0,EP$81&gt;=INDEX('Static Data'!$E$3:$X$21,$BW99,15)+0,EP$82&gt;=INDEX('Static Data'!$E$3:$X$21,$BW99,16)+0,EP$83&gt;=INDEX('Static Data'!$E$3:$X$21,$BW99,17)+0,EP$84&gt;=INDEX('Static Data'!$E$3:$X$21,$BW99,18)+0,EP$85&gt;=INDEX('Static Data'!$E$3:$X$21,$BW99,19)+0,EP$86&gt;=INDEX('Static Data'!$E$3:$X$21,$BW99,20)+0)</f>
        <v>0</v>
      </c>
      <c r="EQ99" t="b">
        <f ca="1">AND($BV99,EQ$67&gt;=INDEX('Static Data'!$E$3:$X$21,$BW99,1)+0,EQ$68&gt;=INDEX('Static Data'!$E$3:$X$21,$BW99,2)+0,EQ$69&gt;=INDEX('Static Data'!$E$3:$X$21,$BW99,3)+0,EQ$70&gt;=INDEX('Static Data'!$E$3:$X$21,$BW99,4)+0,EQ$71&gt;=INDEX('Static Data'!$E$3:$X$21,$BW99,5)+0,EQ$72&gt;=INDEX('Static Data'!$E$3:$X$21,$BW99,6)+0,EQ$73&gt;=INDEX('Static Data'!$E$3:$X$21,$BW99,7)+0,EQ$74&gt;=INDEX('Static Data'!$E$3:$X$21,$BW99,8)+0,EQ$75&gt;=INDEX('Static Data'!$E$3:$X$21,$BW99,9)+0,EQ$76&gt;=INDEX('Static Data'!$E$3:$X$21,$BW99,10)+0,EQ$77&gt;=INDEX('Static Data'!$E$3:$X$21,$BW99,11)+0,EQ$78&gt;=INDEX('Static Data'!$E$3:$X$21,$BW99,12)+0,EQ$79&gt;=INDEX('Static Data'!$E$3:$X$21,$BW99,13)+0,EQ$80&gt;=INDEX('Static Data'!$E$3:$X$21,$BW99,14)+0,EQ$81&gt;=INDEX('Static Data'!$E$3:$X$21,$BW99,15)+0,EQ$82&gt;=INDEX('Static Data'!$E$3:$X$21,$BW99,16)+0,EQ$83&gt;=INDEX('Static Data'!$E$3:$X$21,$BW99,17)+0,EQ$84&gt;=INDEX('Static Data'!$E$3:$X$21,$BW99,18)+0,EQ$85&gt;=INDEX('Static Data'!$E$3:$X$21,$BW99,19)+0,EQ$86&gt;=INDEX('Static Data'!$E$3:$X$21,$BW99,20)+0)</f>
        <v>0</v>
      </c>
      <c r="ER99" t="b">
        <f ca="1">AND($BV99,ER$67&gt;=INDEX('Static Data'!$E$3:$X$21,$BW99,1)+0,ER$68&gt;=INDEX('Static Data'!$E$3:$X$21,$BW99,2)+0,ER$69&gt;=INDEX('Static Data'!$E$3:$X$21,$BW99,3)+0,ER$70&gt;=INDEX('Static Data'!$E$3:$X$21,$BW99,4)+0,ER$71&gt;=INDEX('Static Data'!$E$3:$X$21,$BW99,5)+0,ER$72&gt;=INDEX('Static Data'!$E$3:$X$21,$BW99,6)+0,ER$73&gt;=INDEX('Static Data'!$E$3:$X$21,$BW99,7)+0,ER$74&gt;=INDEX('Static Data'!$E$3:$X$21,$BW99,8)+0,ER$75&gt;=INDEX('Static Data'!$E$3:$X$21,$BW99,9)+0,ER$76&gt;=INDEX('Static Data'!$E$3:$X$21,$BW99,10)+0,ER$77&gt;=INDEX('Static Data'!$E$3:$X$21,$BW99,11)+0,ER$78&gt;=INDEX('Static Data'!$E$3:$X$21,$BW99,12)+0,ER$79&gt;=INDEX('Static Data'!$E$3:$X$21,$BW99,13)+0,ER$80&gt;=INDEX('Static Data'!$E$3:$X$21,$BW99,14)+0,ER$81&gt;=INDEX('Static Data'!$E$3:$X$21,$BW99,15)+0,ER$82&gt;=INDEX('Static Data'!$E$3:$X$21,$BW99,16)+0,ER$83&gt;=INDEX('Static Data'!$E$3:$X$21,$BW99,17)+0,ER$84&gt;=INDEX('Static Data'!$E$3:$X$21,$BW99,18)+0,ER$85&gt;=INDEX('Static Data'!$E$3:$X$21,$BW99,19)+0,ER$86&gt;=INDEX('Static Data'!$E$3:$X$21,$BW99,20)+0)</f>
        <v>0</v>
      </c>
      <c r="ES99" t="b">
        <f ca="1">AND($BV99,ES$67&gt;=INDEX('Static Data'!$E$3:$X$21,$BW99,1)+0,ES$68&gt;=INDEX('Static Data'!$E$3:$X$21,$BW99,2)+0,ES$69&gt;=INDEX('Static Data'!$E$3:$X$21,$BW99,3)+0,ES$70&gt;=INDEX('Static Data'!$E$3:$X$21,$BW99,4)+0,ES$71&gt;=INDEX('Static Data'!$E$3:$X$21,$BW99,5)+0,ES$72&gt;=INDEX('Static Data'!$E$3:$X$21,$BW99,6)+0,ES$73&gt;=INDEX('Static Data'!$E$3:$X$21,$BW99,7)+0,ES$74&gt;=INDEX('Static Data'!$E$3:$X$21,$BW99,8)+0,ES$75&gt;=INDEX('Static Data'!$E$3:$X$21,$BW99,9)+0,ES$76&gt;=INDEX('Static Data'!$E$3:$X$21,$BW99,10)+0,ES$77&gt;=INDEX('Static Data'!$E$3:$X$21,$BW99,11)+0,ES$78&gt;=INDEX('Static Data'!$E$3:$X$21,$BW99,12)+0,ES$79&gt;=INDEX('Static Data'!$E$3:$X$21,$BW99,13)+0,ES$80&gt;=INDEX('Static Data'!$E$3:$X$21,$BW99,14)+0,ES$81&gt;=INDEX('Static Data'!$E$3:$X$21,$BW99,15)+0,ES$82&gt;=INDEX('Static Data'!$E$3:$X$21,$BW99,16)+0,ES$83&gt;=INDEX('Static Data'!$E$3:$X$21,$BW99,17)+0,ES$84&gt;=INDEX('Static Data'!$E$3:$X$21,$BW99,18)+0,ES$85&gt;=INDEX('Static Data'!$E$3:$X$21,$BW99,19)+0,ES$86&gt;=INDEX('Static Data'!$E$3:$X$21,$BW99,20)+0)</f>
        <v>0</v>
      </c>
      <c r="ET99" t="b">
        <f ca="1">AND($BV99,ET$67&gt;=INDEX('Static Data'!$E$3:$X$21,$BW99,1)+0,ET$68&gt;=INDEX('Static Data'!$E$3:$X$21,$BW99,2)+0,ET$69&gt;=INDEX('Static Data'!$E$3:$X$21,$BW99,3)+0,ET$70&gt;=INDEX('Static Data'!$E$3:$X$21,$BW99,4)+0,ET$71&gt;=INDEX('Static Data'!$E$3:$X$21,$BW99,5)+0,ET$72&gt;=INDEX('Static Data'!$E$3:$X$21,$BW99,6)+0,ET$73&gt;=INDEX('Static Data'!$E$3:$X$21,$BW99,7)+0,ET$74&gt;=INDEX('Static Data'!$E$3:$X$21,$BW99,8)+0,ET$75&gt;=INDEX('Static Data'!$E$3:$X$21,$BW99,9)+0,ET$76&gt;=INDEX('Static Data'!$E$3:$X$21,$BW99,10)+0,ET$77&gt;=INDEX('Static Data'!$E$3:$X$21,$BW99,11)+0,ET$78&gt;=INDEX('Static Data'!$E$3:$X$21,$BW99,12)+0,ET$79&gt;=INDEX('Static Data'!$E$3:$X$21,$BW99,13)+0,ET$80&gt;=INDEX('Static Data'!$E$3:$X$21,$BW99,14)+0,ET$81&gt;=INDEX('Static Data'!$E$3:$X$21,$BW99,15)+0,ET$82&gt;=INDEX('Static Data'!$E$3:$X$21,$BW99,16)+0,ET$83&gt;=INDEX('Static Data'!$E$3:$X$21,$BW99,17)+0,ET$84&gt;=INDEX('Static Data'!$E$3:$X$21,$BW99,18)+0,ET$85&gt;=INDEX('Static Data'!$E$3:$X$21,$BW99,19)+0,ET$86&gt;=INDEX('Static Data'!$E$3:$X$21,$BW99,20)+0)</f>
        <v>0</v>
      </c>
      <c r="EU99" t="b">
        <f ca="1">AND($BV99,EU$67&gt;=INDEX('Static Data'!$E$3:$X$21,$BW99,1)+0,EU$68&gt;=INDEX('Static Data'!$E$3:$X$21,$BW99,2)+0,EU$69&gt;=INDEX('Static Data'!$E$3:$X$21,$BW99,3)+0,EU$70&gt;=INDEX('Static Data'!$E$3:$X$21,$BW99,4)+0,EU$71&gt;=INDEX('Static Data'!$E$3:$X$21,$BW99,5)+0,EU$72&gt;=INDEX('Static Data'!$E$3:$X$21,$BW99,6)+0,EU$73&gt;=INDEX('Static Data'!$E$3:$X$21,$BW99,7)+0,EU$74&gt;=INDEX('Static Data'!$E$3:$X$21,$BW99,8)+0,EU$75&gt;=INDEX('Static Data'!$E$3:$X$21,$BW99,9)+0,EU$76&gt;=INDEX('Static Data'!$E$3:$X$21,$BW99,10)+0,EU$77&gt;=INDEX('Static Data'!$E$3:$X$21,$BW99,11)+0,EU$78&gt;=INDEX('Static Data'!$E$3:$X$21,$BW99,12)+0,EU$79&gt;=INDEX('Static Data'!$E$3:$X$21,$BW99,13)+0,EU$80&gt;=INDEX('Static Data'!$E$3:$X$21,$BW99,14)+0,EU$81&gt;=INDEX('Static Data'!$E$3:$X$21,$BW99,15)+0,EU$82&gt;=INDEX('Static Data'!$E$3:$X$21,$BW99,16)+0,EU$83&gt;=INDEX('Static Data'!$E$3:$X$21,$BW99,17)+0,EU$84&gt;=INDEX('Static Data'!$E$3:$X$21,$BW99,18)+0,EU$85&gt;=INDEX('Static Data'!$E$3:$X$21,$BW99,19)+0,EU$86&gt;=INDEX('Static Data'!$E$3:$X$21,$BW99,20)+0)</f>
        <v>0</v>
      </c>
      <c r="EV99" t="b">
        <f ca="1">AND($BV99,EV$67&gt;=INDEX('Static Data'!$E$3:$X$21,$BW99,1)+0,EV$68&gt;=INDEX('Static Data'!$E$3:$X$21,$BW99,2)+0,EV$69&gt;=INDEX('Static Data'!$E$3:$X$21,$BW99,3)+0,EV$70&gt;=INDEX('Static Data'!$E$3:$X$21,$BW99,4)+0,EV$71&gt;=INDEX('Static Data'!$E$3:$X$21,$BW99,5)+0,EV$72&gt;=INDEX('Static Data'!$E$3:$X$21,$BW99,6)+0,EV$73&gt;=INDEX('Static Data'!$E$3:$X$21,$BW99,7)+0,EV$74&gt;=INDEX('Static Data'!$E$3:$X$21,$BW99,8)+0,EV$75&gt;=INDEX('Static Data'!$E$3:$X$21,$BW99,9)+0,EV$76&gt;=INDEX('Static Data'!$E$3:$X$21,$BW99,10)+0,EV$77&gt;=INDEX('Static Data'!$E$3:$X$21,$BW99,11)+0,EV$78&gt;=INDEX('Static Data'!$E$3:$X$21,$BW99,12)+0,EV$79&gt;=INDEX('Static Data'!$E$3:$X$21,$BW99,13)+0,EV$80&gt;=INDEX('Static Data'!$E$3:$X$21,$BW99,14)+0,EV$81&gt;=INDEX('Static Data'!$E$3:$X$21,$BW99,15)+0,EV$82&gt;=INDEX('Static Data'!$E$3:$X$21,$BW99,16)+0,EV$83&gt;=INDEX('Static Data'!$E$3:$X$21,$BW99,17)+0,EV$84&gt;=INDEX('Static Data'!$E$3:$X$21,$BW99,18)+0,EV$85&gt;=INDEX('Static Data'!$E$3:$X$21,$BW99,19)+0,EV$86&gt;=INDEX('Static Data'!$E$3:$X$21,$BW99,20)+0)</f>
        <v>0</v>
      </c>
      <c r="EW99" t="b">
        <f ca="1">AND($BV99,EW$67&gt;=INDEX('Static Data'!$E$3:$X$21,$BW99,1)+0,EW$68&gt;=INDEX('Static Data'!$E$3:$X$21,$BW99,2)+0,EW$69&gt;=INDEX('Static Data'!$E$3:$X$21,$BW99,3)+0,EW$70&gt;=INDEX('Static Data'!$E$3:$X$21,$BW99,4)+0,EW$71&gt;=INDEX('Static Data'!$E$3:$X$21,$BW99,5)+0,EW$72&gt;=INDEX('Static Data'!$E$3:$X$21,$BW99,6)+0,EW$73&gt;=INDEX('Static Data'!$E$3:$X$21,$BW99,7)+0,EW$74&gt;=INDEX('Static Data'!$E$3:$X$21,$BW99,8)+0,EW$75&gt;=INDEX('Static Data'!$E$3:$X$21,$BW99,9)+0,EW$76&gt;=INDEX('Static Data'!$E$3:$X$21,$BW99,10)+0,EW$77&gt;=INDEX('Static Data'!$E$3:$X$21,$BW99,11)+0,EW$78&gt;=INDEX('Static Data'!$E$3:$X$21,$BW99,12)+0,EW$79&gt;=INDEX('Static Data'!$E$3:$X$21,$BW99,13)+0,EW$80&gt;=INDEX('Static Data'!$E$3:$X$21,$BW99,14)+0,EW$81&gt;=INDEX('Static Data'!$E$3:$X$21,$BW99,15)+0,EW$82&gt;=INDEX('Static Data'!$E$3:$X$21,$BW99,16)+0,EW$83&gt;=INDEX('Static Data'!$E$3:$X$21,$BW99,17)+0,EW$84&gt;=INDEX('Static Data'!$E$3:$X$21,$BW99,18)+0,EW$85&gt;=INDEX('Static Data'!$E$3:$X$21,$BW99,19)+0,EW$86&gt;=INDEX('Static Data'!$E$3:$X$21,$BW99,20)+0)</f>
        <v>0</v>
      </c>
      <c r="EX99" t="b">
        <f ca="1">AND($BV99,EX$67&gt;=INDEX('Static Data'!$E$3:$X$21,$BW99,1)+0,EX$68&gt;=INDEX('Static Data'!$E$3:$X$21,$BW99,2)+0,EX$69&gt;=INDEX('Static Data'!$E$3:$X$21,$BW99,3)+0,EX$70&gt;=INDEX('Static Data'!$E$3:$X$21,$BW99,4)+0,EX$71&gt;=INDEX('Static Data'!$E$3:$X$21,$BW99,5)+0,EX$72&gt;=INDEX('Static Data'!$E$3:$X$21,$BW99,6)+0,EX$73&gt;=INDEX('Static Data'!$E$3:$X$21,$BW99,7)+0,EX$74&gt;=INDEX('Static Data'!$E$3:$X$21,$BW99,8)+0,EX$75&gt;=INDEX('Static Data'!$E$3:$X$21,$BW99,9)+0,EX$76&gt;=INDEX('Static Data'!$E$3:$X$21,$BW99,10)+0,EX$77&gt;=INDEX('Static Data'!$E$3:$X$21,$BW99,11)+0,EX$78&gt;=INDEX('Static Data'!$E$3:$X$21,$BW99,12)+0,EX$79&gt;=INDEX('Static Data'!$E$3:$X$21,$BW99,13)+0,EX$80&gt;=INDEX('Static Data'!$E$3:$X$21,$BW99,14)+0,EX$81&gt;=INDEX('Static Data'!$E$3:$X$21,$BW99,15)+0,EX$82&gt;=INDEX('Static Data'!$E$3:$X$21,$BW99,16)+0,EX$83&gt;=INDEX('Static Data'!$E$3:$X$21,$BW99,17)+0,EX$84&gt;=INDEX('Static Data'!$E$3:$X$21,$BW99,18)+0,EX$85&gt;=INDEX('Static Data'!$E$3:$X$21,$BW99,19)+0,EX$86&gt;=INDEX('Static Data'!$E$3:$X$21,$BW99,20)+0)</f>
        <v>0</v>
      </c>
      <c r="EY99" t="b">
        <f ca="1">AND($BV99,EY$67&gt;=INDEX('Static Data'!$E$3:$X$21,$BW99,1)+0,EY$68&gt;=INDEX('Static Data'!$E$3:$X$21,$BW99,2)+0,EY$69&gt;=INDEX('Static Data'!$E$3:$X$21,$BW99,3)+0,EY$70&gt;=INDEX('Static Data'!$E$3:$X$21,$BW99,4)+0,EY$71&gt;=INDEX('Static Data'!$E$3:$X$21,$BW99,5)+0,EY$72&gt;=INDEX('Static Data'!$E$3:$X$21,$BW99,6)+0,EY$73&gt;=INDEX('Static Data'!$E$3:$X$21,$BW99,7)+0,EY$74&gt;=INDEX('Static Data'!$E$3:$X$21,$BW99,8)+0,EY$75&gt;=INDEX('Static Data'!$E$3:$X$21,$BW99,9)+0,EY$76&gt;=INDEX('Static Data'!$E$3:$X$21,$BW99,10)+0,EY$77&gt;=INDEX('Static Data'!$E$3:$X$21,$BW99,11)+0,EY$78&gt;=INDEX('Static Data'!$E$3:$X$21,$BW99,12)+0,EY$79&gt;=INDEX('Static Data'!$E$3:$X$21,$BW99,13)+0,EY$80&gt;=INDEX('Static Data'!$E$3:$X$21,$BW99,14)+0,EY$81&gt;=INDEX('Static Data'!$E$3:$X$21,$BW99,15)+0,EY$82&gt;=INDEX('Static Data'!$E$3:$X$21,$BW99,16)+0,EY$83&gt;=INDEX('Static Data'!$E$3:$X$21,$BW99,17)+0,EY$84&gt;=INDEX('Static Data'!$E$3:$X$21,$BW99,18)+0,EY$85&gt;=INDEX('Static Data'!$E$3:$X$21,$BW99,19)+0,EY$86&gt;=INDEX('Static Data'!$E$3:$X$21,$BW99,20)+0)</f>
        <v>0</v>
      </c>
      <c r="EZ99" t="b">
        <f ca="1">AND($BV99,EZ$67&gt;=INDEX('Static Data'!$E$3:$X$21,$BW99,1)+0,EZ$68&gt;=INDEX('Static Data'!$E$3:$X$21,$BW99,2)+0,EZ$69&gt;=INDEX('Static Data'!$E$3:$X$21,$BW99,3)+0,EZ$70&gt;=INDEX('Static Data'!$E$3:$X$21,$BW99,4)+0,EZ$71&gt;=INDEX('Static Data'!$E$3:$X$21,$BW99,5)+0,EZ$72&gt;=INDEX('Static Data'!$E$3:$X$21,$BW99,6)+0,EZ$73&gt;=INDEX('Static Data'!$E$3:$X$21,$BW99,7)+0,EZ$74&gt;=INDEX('Static Data'!$E$3:$X$21,$BW99,8)+0,EZ$75&gt;=INDEX('Static Data'!$E$3:$X$21,$BW99,9)+0,EZ$76&gt;=INDEX('Static Data'!$E$3:$X$21,$BW99,10)+0,EZ$77&gt;=INDEX('Static Data'!$E$3:$X$21,$BW99,11)+0,EZ$78&gt;=INDEX('Static Data'!$E$3:$X$21,$BW99,12)+0,EZ$79&gt;=INDEX('Static Data'!$E$3:$X$21,$BW99,13)+0,EZ$80&gt;=INDEX('Static Data'!$E$3:$X$21,$BW99,14)+0,EZ$81&gt;=INDEX('Static Data'!$E$3:$X$21,$BW99,15)+0,EZ$82&gt;=INDEX('Static Data'!$E$3:$X$21,$BW99,16)+0,EZ$83&gt;=INDEX('Static Data'!$E$3:$X$21,$BW99,17)+0,EZ$84&gt;=INDEX('Static Data'!$E$3:$X$21,$BW99,18)+0,EZ$85&gt;=INDEX('Static Data'!$E$3:$X$21,$BW99,19)+0,EZ$86&gt;=INDEX('Static Data'!$E$3:$X$21,$BW99,20)+0)</f>
        <v>0</v>
      </c>
      <c r="FA99" t="b">
        <f ca="1">AND($BV99,FA$67&gt;=INDEX('Static Data'!$E$3:$X$21,$BW99,1)+0,FA$68&gt;=INDEX('Static Data'!$E$3:$X$21,$BW99,2)+0,FA$69&gt;=INDEX('Static Data'!$E$3:$X$21,$BW99,3)+0,FA$70&gt;=INDEX('Static Data'!$E$3:$X$21,$BW99,4)+0,FA$71&gt;=INDEX('Static Data'!$E$3:$X$21,$BW99,5)+0,FA$72&gt;=INDEX('Static Data'!$E$3:$X$21,$BW99,6)+0,FA$73&gt;=INDEX('Static Data'!$E$3:$X$21,$BW99,7)+0,FA$74&gt;=INDEX('Static Data'!$E$3:$X$21,$BW99,8)+0,FA$75&gt;=INDEX('Static Data'!$E$3:$X$21,$BW99,9)+0,FA$76&gt;=INDEX('Static Data'!$E$3:$X$21,$BW99,10)+0,FA$77&gt;=INDEX('Static Data'!$E$3:$X$21,$BW99,11)+0,FA$78&gt;=INDEX('Static Data'!$E$3:$X$21,$BW99,12)+0,FA$79&gt;=INDEX('Static Data'!$E$3:$X$21,$BW99,13)+0,FA$80&gt;=INDEX('Static Data'!$E$3:$X$21,$BW99,14)+0,FA$81&gt;=INDEX('Static Data'!$E$3:$X$21,$BW99,15)+0,FA$82&gt;=INDEX('Static Data'!$E$3:$X$21,$BW99,16)+0,FA$83&gt;=INDEX('Static Data'!$E$3:$X$21,$BW99,17)+0,FA$84&gt;=INDEX('Static Data'!$E$3:$X$21,$BW99,18)+0,FA$85&gt;=INDEX('Static Data'!$E$3:$X$21,$BW99,19)+0,FA$86&gt;=INDEX('Static Data'!$E$3:$X$21,$BW99,20)+0)</f>
        <v>0</v>
      </c>
      <c r="FB99" t="b">
        <f ca="1">AND($BV99,FB$67&gt;=INDEX('Static Data'!$E$3:$X$21,$BW99,1)+0,FB$68&gt;=INDEX('Static Data'!$E$3:$X$21,$BW99,2)+0,FB$69&gt;=INDEX('Static Data'!$E$3:$X$21,$BW99,3)+0,FB$70&gt;=INDEX('Static Data'!$E$3:$X$21,$BW99,4)+0,FB$71&gt;=INDEX('Static Data'!$E$3:$X$21,$BW99,5)+0,FB$72&gt;=INDEX('Static Data'!$E$3:$X$21,$BW99,6)+0,FB$73&gt;=INDEX('Static Data'!$E$3:$X$21,$BW99,7)+0,FB$74&gt;=INDEX('Static Data'!$E$3:$X$21,$BW99,8)+0,FB$75&gt;=INDEX('Static Data'!$E$3:$X$21,$BW99,9)+0,FB$76&gt;=INDEX('Static Data'!$E$3:$X$21,$BW99,10)+0,FB$77&gt;=INDEX('Static Data'!$E$3:$X$21,$BW99,11)+0,FB$78&gt;=INDEX('Static Data'!$E$3:$X$21,$BW99,12)+0,FB$79&gt;=INDEX('Static Data'!$E$3:$X$21,$BW99,13)+0,FB$80&gt;=INDEX('Static Data'!$E$3:$X$21,$BW99,14)+0,FB$81&gt;=INDEX('Static Data'!$E$3:$X$21,$BW99,15)+0,FB$82&gt;=INDEX('Static Data'!$E$3:$X$21,$BW99,16)+0,FB$83&gt;=INDEX('Static Data'!$E$3:$X$21,$BW99,17)+0,FB$84&gt;=INDEX('Static Data'!$E$3:$X$21,$BW99,18)+0,FB$85&gt;=INDEX('Static Data'!$E$3:$X$21,$BW99,19)+0,FB$86&gt;=INDEX('Static Data'!$E$3:$X$21,$BW99,20)+0)</f>
        <v>0</v>
      </c>
      <c r="FC99" t="b">
        <f ca="1">AND($BV99,FC$67&gt;=INDEX('Static Data'!$E$3:$X$21,$BW99,1)+0,FC$68&gt;=INDEX('Static Data'!$E$3:$X$21,$BW99,2)+0,FC$69&gt;=INDEX('Static Data'!$E$3:$X$21,$BW99,3)+0,FC$70&gt;=INDEX('Static Data'!$E$3:$X$21,$BW99,4)+0,FC$71&gt;=INDEX('Static Data'!$E$3:$X$21,$BW99,5)+0,FC$72&gt;=INDEX('Static Data'!$E$3:$X$21,$BW99,6)+0,FC$73&gt;=INDEX('Static Data'!$E$3:$X$21,$BW99,7)+0,FC$74&gt;=INDEX('Static Data'!$E$3:$X$21,$BW99,8)+0,FC$75&gt;=INDEX('Static Data'!$E$3:$X$21,$BW99,9)+0,FC$76&gt;=INDEX('Static Data'!$E$3:$X$21,$BW99,10)+0,FC$77&gt;=INDEX('Static Data'!$E$3:$X$21,$BW99,11)+0,FC$78&gt;=INDEX('Static Data'!$E$3:$X$21,$BW99,12)+0,FC$79&gt;=INDEX('Static Data'!$E$3:$X$21,$BW99,13)+0,FC$80&gt;=INDEX('Static Data'!$E$3:$X$21,$BW99,14)+0,FC$81&gt;=INDEX('Static Data'!$E$3:$X$21,$BW99,15)+0,FC$82&gt;=INDEX('Static Data'!$E$3:$X$21,$BW99,16)+0,FC$83&gt;=INDEX('Static Data'!$E$3:$X$21,$BW99,17)+0,FC$84&gt;=INDEX('Static Data'!$E$3:$X$21,$BW99,18)+0,FC$85&gt;=INDEX('Static Data'!$E$3:$X$21,$BW99,19)+0,FC$86&gt;=INDEX('Static Data'!$E$3:$X$21,$BW99,20)+0)</f>
        <v>0</v>
      </c>
      <c r="FD99" t="b">
        <f ca="1">AND($BV99,FD$67&gt;=INDEX('Static Data'!$E$3:$X$21,$BW99,1)+0,FD$68&gt;=INDEX('Static Data'!$E$3:$X$21,$BW99,2)+0,FD$69&gt;=INDEX('Static Data'!$E$3:$X$21,$BW99,3)+0,FD$70&gt;=INDEX('Static Data'!$E$3:$X$21,$BW99,4)+0,FD$71&gt;=INDEX('Static Data'!$E$3:$X$21,$BW99,5)+0,FD$72&gt;=INDEX('Static Data'!$E$3:$X$21,$BW99,6)+0,FD$73&gt;=INDEX('Static Data'!$E$3:$X$21,$BW99,7)+0,FD$74&gt;=INDEX('Static Data'!$E$3:$X$21,$BW99,8)+0,FD$75&gt;=INDEX('Static Data'!$E$3:$X$21,$BW99,9)+0,FD$76&gt;=INDEX('Static Data'!$E$3:$X$21,$BW99,10)+0,FD$77&gt;=INDEX('Static Data'!$E$3:$X$21,$BW99,11)+0,FD$78&gt;=INDEX('Static Data'!$E$3:$X$21,$BW99,12)+0,FD$79&gt;=INDEX('Static Data'!$E$3:$X$21,$BW99,13)+0,FD$80&gt;=INDEX('Static Data'!$E$3:$X$21,$BW99,14)+0,FD$81&gt;=INDEX('Static Data'!$E$3:$X$21,$BW99,15)+0,FD$82&gt;=INDEX('Static Data'!$E$3:$X$21,$BW99,16)+0,FD$83&gt;=INDEX('Static Data'!$E$3:$X$21,$BW99,17)+0,FD$84&gt;=INDEX('Static Data'!$E$3:$X$21,$BW99,18)+0,FD$85&gt;=INDEX('Static Data'!$E$3:$X$21,$BW99,19)+0,FD$86&gt;=INDEX('Static Data'!$E$3:$X$21,$BW99,20)+0)</f>
        <v>0</v>
      </c>
      <c r="FE99" t="b">
        <f ca="1">AND($BV99,FE$67&gt;=INDEX('Static Data'!$E$3:$X$21,$BW99,1)+0,FE$68&gt;=INDEX('Static Data'!$E$3:$X$21,$BW99,2)+0,FE$69&gt;=INDEX('Static Data'!$E$3:$X$21,$BW99,3)+0,FE$70&gt;=INDEX('Static Data'!$E$3:$X$21,$BW99,4)+0,FE$71&gt;=INDEX('Static Data'!$E$3:$X$21,$BW99,5)+0,FE$72&gt;=INDEX('Static Data'!$E$3:$X$21,$BW99,6)+0,FE$73&gt;=INDEX('Static Data'!$E$3:$X$21,$BW99,7)+0,FE$74&gt;=INDEX('Static Data'!$E$3:$X$21,$BW99,8)+0,FE$75&gt;=INDEX('Static Data'!$E$3:$X$21,$BW99,9)+0,FE$76&gt;=INDEX('Static Data'!$E$3:$X$21,$BW99,10)+0,FE$77&gt;=INDEX('Static Data'!$E$3:$X$21,$BW99,11)+0,FE$78&gt;=INDEX('Static Data'!$E$3:$X$21,$BW99,12)+0,FE$79&gt;=INDEX('Static Data'!$E$3:$X$21,$BW99,13)+0,FE$80&gt;=INDEX('Static Data'!$E$3:$X$21,$BW99,14)+0,FE$81&gt;=INDEX('Static Data'!$E$3:$X$21,$BW99,15)+0,FE$82&gt;=INDEX('Static Data'!$E$3:$X$21,$BW99,16)+0,FE$83&gt;=INDEX('Static Data'!$E$3:$X$21,$BW99,17)+0,FE$84&gt;=INDEX('Static Data'!$E$3:$X$21,$BW99,18)+0,FE$85&gt;=INDEX('Static Data'!$E$3:$X$21,$BW99,19)+0,FE$86&gt;=INDEX('Static Data'!$E$3:$X$21,$BW99,20)+0)</f>
        <v>0</v>
      </c>
      <c r="FF99" t="b">
        <f ca="1">AND($BV99,FF$67&gt;=INDEX('Static Data'!$E$3:$X$21,$BW99,1)+0,FF$68&gt;=INDEX('Static Data'!$E$3:$X$21,$BW99,2)+0,FF$69&gt;=INDEX('Static Data'!$E$3:$X$21,$BW99,3)+0,FF$70&gt;=INDEX('Static Data'!$E$3:$X$21,$BW99,4)+0,FF$71&gt;=INDEX('Static Data'!$E$3:$X$21,$BW99,5)+0,FF$72&gt;=INDEX('Static Data'!$E$3:$X$21,$BW99,6)+0,FF$73&gt;=INDEX('Static Data'!$E$3:$X$21,$BW99,7)+0,FF$74&gt;=INDEX('Static Data'!$E$3:$X$21,$BW99,8)+0,FF$75&gt;=INDEX('Static Data'!$E$3:$X$21,$BW99,9)+0,FF$76&gt;=INDEX('Static Data'!$E$3:$X$21,$BW99,10)+0,FF$77&gt;=INDEX('Static Data'!$E$3:$X$21,$BW99,11)+0,FF$78&gt;=INDEX('Static Data'!$E$3:$X$21,$BW99,12)+0,FF$79&gt;=INDEX('Static Data'!$E$3:$X$21,$BW99,13)+0,FF$80&gt;=INDEX('Static Data'!$E$3:$X$21,$BW99,14)+0,FF$81&gt;=INDEX('Static Data'!$E$3:$X$21,$BW99,15)+0,FF$82&gt;=INDEX('Static Data'!$E$3:$X$21,$BW99,16)+0,FF$83&gt;=INDEX('Static Data'!$E$3:$X$21,$BW99,17)+0,FF$84&gt;=INDEX('Static Data'!$E$3:$X$21,$BW99,18)+0,FF$85&gt;=INDEX('Static Data'!$E$3:$X$21,$BW99,19)+0,FF$86&gt;=INDEX('Static Data'!$E$3:$X$21,$BW99,20)+0)</f>
        <v>0</v>
      </c>
      <c r="FG99" t="b">
        <f ca="1">AND($BV99,FG$67&gt;=INDEX('Static Data'!$E$3:$X$21,$BW99,1)+0,FG$68&gt;=INDEX('Static Data'!$E$3:$X$21,$BW99,2)+0,FG$69&gt;=INDEX('Static Data'!$E$3:$X$21,$BW99,3)+0,FG$70&gt;=INDEX('Static Data'!$E$3:$X$21,$BW99,4)+0,FG$71&gt;=INDEX('Static Data'!$E$3:$X$21,$BW99,5)+0,FG$72&gt;=INDEX('Static Data'!$E$3:$X$21,$BW99,6)+0,FG$73&gt;=INDEX('Static Data'!$E$3:$X$21,$BW99,7)+0,FG$74&gt;=INDEX('Static Data'!$E$3:$X$21,$BW99,8)+0,FG$75&gt;=INDEX('Static Data'!$E$3:$X$21,$BW99,9)+0,FG$76&gt;=INDEX('Static Data'!$E$3:$X$21,$BW99,10)+0,FG$77&gt;=INDEX('Static Data'!$E$3:$X$21,$BW99,11)+0,FG$78&gt;=INDEX('Static Data'!$E$3:$X$21,$BW99,12)+0,FG$79&gt;=INDEX('Static Data'!$E$3:$X$21,$BW99,13)+0,FG$80&gt;=INDEX('Static Data'!$E$3:$X$21,$BW99,14)+0,FG$81&gt;=INDEX('Static Data'!$E$3:$X$21,$BW99,15)+0,FG$82&gt;=INDEX('Static Data'!$E$3:$X$21,$BW99,16)+0,FG$83&gt;=INDEX('Static Data'!$E$3:$X$21,$BW99,17)+0,FG$84&gt;=INDEX('Static Data'!$E$3:$X$21,$BW99,18)+0,FG$85&gt;=INDEX('Static Data'!$E$3:$X$21,$BW99,19)+0,FG$86&gt;=INDEX('Static Data'!$E$3:$X$21,$BW99,20)+0)</f>
        <v>0</v>
      </c>
      <c r="FH99" t="b">
        <f ca="1">AND($BV99,FH$67&gt;=INDEX('Static Data'!$E$3:$X$21,$BW99,1)+0,FH$68&gt;=INDEX('Static Data'!$E$3:$X$21,$BW99,2)+0,FH$69&gt;=INDEX('Static Data'!$E$3:$X$21,$BW99,3)+0,FH$70&gt;=INDEX('Static Data'!$E$3:$X$21,$BW99,4)+0,FH$71&gt;=INDEX('Static Data'!$E$3:$X$21,$BW99,5)+0,FH$72&gt;=INDEX('Static Data'!$E$3:$X$21,$BW99,6)+0,FH$73&gt;=INDEX('Static Data'!$E$3:$X$21,$BW99,7)+0,FH$74&gt;=INDEX('Static Data'!$E$3:$X$21,$BW99,8)+0,FH$75&gt;=INDEX('Static Data'!$E$3:$X$21,$BW99,9)+0,FH$76&gt;=INDEX('Static Data'!$E$3:$X$21,$BW99,10)+0,FH$77&gt;=INDEX('Static Data'!$E$3:$X$21,$BW99,11)+0,FH$78&gt;=INDEX('Static Data'!$E$3:$X$21,$BW99,12)+0,FH$79&gt;=INDEX('Static Data'!$E$3:$X$21,$BW99,13)+0,FH$80&gt;=INDEX('Static Data'!$E$3:$X$21,$BW99,14)+0,FH$81&gt;=INDEX('Static Data'!$E$3:$X$21,$BW99,15)+0,FH$82&gt;=INDEX('Static Data'!$E$3:$X$21,$BW99,16)+0,FH$83&gt;=INDEX('Static Data'!$E$3:$X$21,$BW99,17)+0,FH$84&gt;=INDEX('Static Data'!$E$3:$X$21,$BW99,18)+0,FH$85&gt;=INDEX('Static Data'!$E$3:$X$21,$BW99,19)+0,FH$86&gt;=INDEX('Static Data'!$E$3:$X$21,$BW99,20)+0)</f>
        <v>0</v>
      </c>
      <c r="FI99" t="b">
        <f ca="1">AND($BV99,FI$67&gt;=INDEX('Static Data'!$E$3:$X$21,$BW99,1)+0,FI$68&gt;=INDEX('Static Data'!$E$3:$X$21,$BW99,2)+0,FI$69&gt;=INDEX('Static Data'!$E$3:$X$21,$BW99,3)+0,FI$70&gt;=INDEX('Static Data'!$E$3:$X$21,$BW99,4)+0,FI$71&gt;=INDEX('Static Data'!$E$3:$X$21,$BW99,5)+0,FI$72&gt;=INDEX('Static Data'!$E$3:$X$21,$BW99,6)+0,FI$73&gt;=INDEX('Static Data'!$E$3:$X$21,$BW99,7)+0,FI$74&gt;=INDEX('Static Data'!$E$3:$X$21,$BW99,8)+0,FI$75&gt;=INDEX('Static Data'!$E$3:$X$21,$BW99,9)+0,FI$76&gt;=INDEX('Static Data'!$E$3:$X$21,$BW99,10)+0,FI$77&gt;=INDEX('Static Data'!$E$3:$X$21,$BW99,11)+0,FI$78&gt;=INDEX('Static Data'!$E$3:$X$21,$BW99,12)+0,FI$79&gt;=INDEX('Static Data'!$E$3:$X$21,$BW99,13)+0,FI$80&gt;=INDEX('Static Data'!$E$3:$X$21,$BW99,14)+0,FI$81&gt;=INDEX('Static Data'!$E$3:$X$21,$BW99,15)+0,FI$82&gt;=INDEX('Static Data'!$E$3:$X$21,$BW99,16)+0,FI$83&gt;=INDEX('Static Data'!$E$3:$X$21,$BW99,17)+0,FI$84&gt;=INDEX('Static Data'!$E$3:$X$21,$BW99,18)+0,FI$85&gt;=INDEX('Static Data'!$E$3:$X$21,$BW99,19)+0,FI$86&gt;=INDEX('Static Data'!$E$3:$X$21,$BW99,20)+0)</f>
        <v>0</v>
      </c>
      <c r="FJ99" t="b">
        <f ca="1">AND($BV99,FJ$67&gt;=INDEX('Static Data'!$E$3:$X$21,$BW99,1)+0,FJ$68&gt;=INDEX('Static Data'!$E$3:$X$21,$BW99,2)+0,FJ$69&gt;=INDEX('Static Data'!$E$3:$X$21,$BW99,3)+0,FJ$70&gt;=INDEX('Static Data'!$E$3:$X$21,$BW99,4)+0,FJ$71&gt;=INDEX('Static Data'!$E$3:$X$21,$BW99,5)+0,FJ$72&gt;=INDEX('Static Data'!$E$3:$X$21,$BW99,6)+0,FJ$73&gt;=INDEX('Static Data'!$E$3:$X$21,$BW99,7)+0,FJ$74&gt;=INDEX('Static Data'!$E$3:$X$21,$BW99,8)+0,FJ$75&gt;=INDEX('Static Data'!$E$3:$X$21,$BW99,9)+0,FJ$76&gt;=INDEX('Static Data'!$E$3:$X$21,$BW99,10)+0,FJ$77&gt;=INDEX('Static Data'!$E$3:$X$21,$BW99,11)+0,FJ$78&gt;=INDEX('Static Data'!$E$3:$X$21,$BW99,12)+0,FJ$79&gt;=INDEX('Static Data'!$E$3:$X$21,$BW99,13)+0,FJ$80&gt;=INDEX('Static Data'!$E$3:$X$21,$BW99,14)+0,FJ$81&gt;=INDEX('Static Data'!$E$3:$X$21,$BW99,15)+0,FJ$82&gt;=INDEX('Static Data'!$E$3:$X$21,$BW99,16)+0,FJ$83&gt;=INDEX('Static Data'!$E$3:$X$21,$BW99,17)+0,FJ$84&gt;=INDEX('Static Data'!$E$3:$X$21,$BW99,18)+0,FJ$85&gt;=INDEX('Static Data'!$E$3:$X$21,$BW99,19)+0,FJ$86&gt;=INDEX('Static Data'!$E$3:$X$21,$BW99,20)+0)</f>
        <v>0</v>
      </c>
      <c r="FK99" t="b">
        <f ca="1">AND($BV99,FK$67&gt;=INDEX('Static Data'!$E$3:$X$21,$BW99,1)+0,FK$68&gt;=INDEX('Static Data'!$E$3:$X$21,$BW99,2)+0,FK$69&gt;=INDEX('Static Data'!$E$3:$X$21,$BW99,3)+0,FK$70&gt;=INDEX('Static Data'!$E$3:$X$21,$BW99,4)+0,FK$71&gt;=INDEX('Static Data'!$E$3:$X$21,$BW99,5)+0,FK$72&gt;=INDEX('Static Data'!$E$3:$X$21,$BW99,6)+0,FK$73&gt;=INDEX('Static Data'!$E$3:$X$21,$BW99,7)+0,FK$74&gt;=INDEX('Static Data'!$E$3:$X$21,$BW99,8)+0,FK$75&gt;=INDEX('Static Data'!$E$3:$X$21,$BW99,9)+0,FK$76&gt;=INDEX('Static Data'!$E$3:$X$21,$BW99,10)+0,FK$77&gt;=INDEX('Static Data'!$E$3:$X$21,$BW99,11)+0,FK$78&gt;=INDEX('Static Data'!$E$3:$X$21,$BW99,12)+0,FK$79&gt;=INDEX('Static Data'!$E$3:$X$21,$BW99,13)+0,FK$80&gt;=INDEX('Static Data'!$E$3:$X$21,$BW99,14)+0,FK$81&gt;=INDEX('Static Data'!$E$3:$X$21,$BW99,15)+0,FK$82&gt;=INDEX('Static Data'!$E$3:$X$21,$BW99,16)+0,FK$83&gt;=INDEX('Static Data'!$E$3:$X$21,$BW99,17)+0,FK$84&gt;=INDEX('Static Data'!$E$3:$X$21,$BW99,18)+0,FK$85&gt;=INDEX('Static Data'!$E$3:$X$21,$BW99,19)+0,FK$86&gt;=INDEX('Static Data'!$E$3:$X$21,$BW99,20)+0)</f>
        <v>0</v>
      </c>
      <c r="FL99" t="b">
        <f ca="1">AND($BV99,FL$67&gt;=INDEX('Static Data'!$E$3:$X$21,$BW99,1)+0,FL$68&gt;=INDEX('Static Data'!$E$3:$X$21,$BW99,2)+0,FL$69&gt;=INDEX('Static Data'!$E$3:$X$21,$BW99,3)+0,FL$70&gt;=INDEX('Static Data'!$E$3:$X$21,$BW99,4)+0,FL$71&gt;=INDEX('Static Data'!$E$3:$X$21,$BW99,5)+0,FL$72&gt;=INDEX('Static Data'!$E$3:$X$21,$BW99,6)+0,FL$73&gt;=INDEX('Static Data'!$E$3:$X$21,$BW99,7)+0,FL$74&gt;=INDEX('Static Data'!$E$3:$X$21,$BW99,8)+0,FL$75&gt;=INDEX('Static Data'!$E$3:$X$21,$BW99,9)+0,FL$76&gt;=INDEX('Static Data'!$E$3:$X$21,$BW99,10)+0,FL$77&gt;=INDEX('Static Data'!$E$3:$X$21,$BW99,11)+0,FL$78&gt;=INDEX('Static Data'!$E$3:$X$21,$BW99,12)+0,FL$79&gt;=INDEX('Static Data'!$E$3:$X$21,$BW99,13)+0,FL$80&gt;=INDEX('Static Data'!$E$3:$X$21,$BW99,14)+0,FL$81&gt;=INDEX('Static Data'!$E$3:$X$21,$BW99,15)+0,FL$82&gt;=INDEX('Static Data'!$E$3:$X$21,$BW99,16)+0,FL$83&gt;=INDEX('Static Data'!$E$3:$X$21,$BW99,17)+0,FL$84&gt;=INDEX('Static Data'!$E$3:$X$21,$BW99,18)+0,FL$85&gt;=INDEX('Static Data'!$E$3:$X$21,$BW99,19)+0,FL$86&gt;=INDEX('Static Data'!$E$3:$X$21,$BW99,20)+0)</f>
        <v>0</v>
      </c>
      <c r="FM99" t="b">
        <f ca="1">AND($BV99,FM$67&gt;=INDEX('Static Data'!$E$3:$X$21,$BW99,1)+0,FM$68&gt;=INDEX('Static Data'!$E$3:$X$21,$BW99,2)+0,FM$69&gt;=INDEX('Static Data'!$E$3:$X$21,$BW99,3)+0,FM$70&gt;=INDEX('Static Data'!$E$3:$X$21,$BW99,4)+0,FM$71&gt;=INDEX('Static Data'!$E$3:$X$21,$BW99,5)+0,FM$72&gt;=INDEX('Static Data'!$E$3:$X$21,$BW99,6)+0,FM$73&gt;=INDEX('Static Data'!$E$3:$X$21,$BW99,7)+0,FM$74&gt;=INDEX('Static Data'!$E$3:$X$21,$BW99,8)+0,FM$75&gt;=INDEX('Static Data'!$E$3:$X$21,$BW99,9)+0,FM$76&gt;=INDEX('Static Data'!$E$3:$X$21,$BW99,10)+0,FM$77&gt;=INDEX('Static Data'!$E$3:$X$21,$BW99,11)+0,FM$78&gt;=INDEX('Static Data'!$E$3:$X$21,$BW99,12)+0,FM$79&gt;=INDEX('Static Data'!$E$3:$X$21,$BW99,13)+0,FM$80&gt;=INDEX('Static Data'!$E$3:$X$21,$BW99,14)+0,FM$81&gt;=INDEX('Static Data'!$E$3:$X$21,$BW99,15)+0,FM$82&gt;=INDEX('Static Data'!$E$3:$X$21,$BW99,16)+0,FM$83&gt;=INDEX('Static Data'!$E$3:$X$21,$BW99,17)+0,FM$84&gt;=INDEX('Static Data'!$E$3:$X$21,$BW99,18)+0,FM$85&gt;=INDEX('Static Data'!$E$3:$X$21,$BW99,19)+0,FM$86&gt;=INDEX('Static Data'!$E$3:$X$21,$BW99,20)+0)</f>
        <v>0</v>
      </c>
      <c r="FN99" t="b">
        <f ca="1">AND($BV99,FN$67&gt;=INDEX('Static Data'!$E$3:$X$21,$BW99,1)+0,FN$68&gt;=INDEX('Static Data'!$E$3:$X$21,$BW99,2)+0,FN$69&gt;=INDEX('Static Data'!$E$3:$X$21,$BW99,3)+0,FN$70&gt;=INDEX('Static Data'!$E$3:$X$21,$BW99,4)+0,FN$71&gt;=INDEX('Static Data'!$E$3:$X$21,$BW99,5)+0,FN$72&gt;=INDEX('Static Data'!$E$3:$X$21,$BW99,6)+0,FN$73&gt;=INDEX('Static Data'!$E$3:$X$21,$BW99,7)+0,FN$74&gt;=INDEX('Static Data'!$E$3:$X$21,$BW99,8)+0,FN$75&gt;=INDEX('Static Data'!$E$3:$X$21,$BW99,9)+0,FN$76&gt;=INDEX('Static Data'!$E$3:$X$21,$BW99,10)+0,FN$77&gt;=INDEX('Static Data'!$E$3:$X$21,$BW99,11)+0,FN$78&gt;=INDEX('Static Data'!$E$3:$X$21,$BW99,12)+0,FN$79&gt;=INDEX('Static Data'!$E$3:$X$21,$BW99,13)+0,FN$80&gt;=INDEX('Static Data'!$E$3:$X$21,$BW99,14)+0,FN$81&gt;=INDEX('Static Data'!$E$3:$X$21,$BW99,15)+0,FN$82&gt;=INDEX('Static Data'!$E$3:$X$21,$BW99,16)+0,FN$83&gt;=INDEX('Static Data'!$E$3:$X$21,$BW99,17)+0,FN$84&gt;=INDEX('Static Data'!$E$3:$X$21,$BW99,18)+0,FN$85&gt;=INDEX('Static Data'!$E$3:$X$21,$BW99,19)+0,FN$86&gt;=INDEX('Static Data'!$E$3:$X$21,$BW99,20)+0)</f>
        <v>0</v>
      </c>
      <c r="FO99" t="b">
        <f ca="1">AND($BV99,FO$67&gt;=INDEX('Static Data'!$E$3:$X$21,$BW99,1)+0,FO$68&gt;=INDEX('Static Data'!$E$3:$X$21,$BW99,2)+0,FO$69&gt;=INDEX('Static Data'!$E$3:$X$21,$BW99,3)+0,FO$70&gt;=INDEX('Static Data'!$E$3:$X$21,$BW99,4)+0,FO$71&gt;=INDEX('Static Data'!$E$3:$X$21,$BW99,5)+0,FO$72&gt;=INDEX('Static Data'!$E$3:$X$21,$BW99,6)+0,FO$73&gt;=INDEX('Static Data'!$E$3:$X$21,$BW99,7)+0,FO$74&gt;=INDEX('Static Data'!$E$3:$X$21,$BW99,8)+0,FO$75&gt;=INDEX('Static Data'!$E$3:$X$21,$BW99,9)+0,FO$76&gt;=INDEX('Static Data'!$E$3:$X$21,$BW99,10)+0,FO$77&gt;=INDEX('Static Data'!$E$3:$X$21,$BW99,11)+0,FO$78&gt;=INDEX('Static Data'!$E$3:$X$21,$BW99,12)+0,FO$79&gt;=INDEX('Static Data'!$E$3:$X$21,$BW99,13)+0,FO$80&gt;=INDEX('Static Data'!$E$3:$X$21,$BW99,14)+0,FO$81&gt;=INDEX('Static Data'!$E$3:$X$21,$BW99,15)+0,FO$82&gt;=INDEX('Static Data'!$E$3:$X$21,$BW99,16)+0,FO$83&gt;=INDEX('Static Data'!$E$3:$X$21,$BW99,17)+0,FO$84&gt;=INDEX('Static Data'!$E$3:$X$21,$BW99,18)+0,FO$85&gt;=INDEX('Static Data'!$E$3:$X$21,$BW99,19)+0,FO$86&gt;=INDEX('Static Data'!$E$3:$X$21,$BW99,20)+0)</f>
        <v>0</v>
      </c>
      <c r="FP99" t="b">
        <f ca="1">AND($BV99,FP$67&gt;=INDEX('Static Data'!$E$3:$X$21,$BW99,1)+0,FP$68&gt;=INDEX('Static Data'!$E$3:$X$21,$BW99,2)+0,FP$69&gt;=INDEX('Static Data'!$E$3:$X$21,$BW99,3)+0,FP$70&gt;=INDEX('Static Data'!$E$3:$X$21,$BW99,4)+0,FP$71&gt;=INDEX('Static Data'!$E$3:$X$21,$BW99,5)+0,FP$72&gt;=INDEX('Static Data'!$E$3:$X$21,$BW99,6)+0,FP$73&gt;=INDEX('Static Data'!$E$3:$X$21,$BW99,7)+0,FP$74&gt;=INDEX('Static Data'!$E$3:$X$21,$BW99,8)+0,FP$75&gt;=INDEX('Static Data'!$E$3:$X$21,$BW99,9)+0,FP$76&gt;=INDEX('Static Data'!$E$3:$X$21,$BW99,10)+0,FP$77&gt;=INDEX('Static Data'!$E$3:$X$21,$BW99,11)+0,FP$78&gt;=INDEX('Static Data'!$E$3:$X$21,$BW99,12)+0,FP$79&gt;=INDEX('Static Data'!$E$3:$X$21,$BW99,13)+0,FP$80&gt;=INDEX('Static Data'!$E$3:$X$21,$BW99,14)+0,FP$81&gt;=INDEX('Static Data'!$E$3:$X$21,$BW99,15)+0,FP$82&gt;=INDEX('Static Data'!$E$3:$X$21,$BW99,16)+0,FP$83&gt;=INDEX('Static Data'!$E$3:$X$21,$BW99,17)+0,FP$84&gt;=INDEX('Static Data'!$E$3:$X$21,$BW99,18)+0,FP$85&gt;=INDEX('Static Data'!$E$3:$X$21,$BW99,19)+0,FP$86&gt;=INDEX('Static Data'!$E$3:$X$21,$BW99,20)+0)</f>
        <v>0</v>
      </c>
      <c r="FQ99" t="b">
        <f ca="1">AND($BV99,FQ$67&gt;=INDEX('Static Data'!$E$3:$X$21,$BW99,1)+0,FQ$68&gt;=INDEX('Static Data'!$E$3:$X$21,$BW99,2)+0,FQ$69&gt;=INDEX('Static Data'!$E$3:$X$21,$BW99,3)+0,FQ$70&gt;=INDEX('Static Data'!$E$3:$X$21,$BW99,4)+0,FQ$71&gt;=INDEX('Static Data'!$E$3:$X$21,$BW99,5)+0,FQ$72&gt;=INDEX('Static Data'!$E$3:$X$21,$BW99,6)+0,FQ$73&gt;=INDEX('Static Data'!$E$3:$X$21,$BW99,7)+0,FQ$74&gt;=INDEX('Static Data'!$E$3:$X$21,$BW99,8)+0,FQ$75&gt;=INDEX('Static Data'!$E$3:$X$21,$BW99,9)+0,FQ$76&gt;=INDEX('Static Data'!$E$3:$X$21,$BW99,10)+0,FQ$77&gt;=INDEX('Static Data'!$E$3:$X$21,$BW99,11)+0,FQ$78&gt;=INDEX('Static Data'!$E$3:$X$21,$BW99,12)+0,FQ$79&gt;=INDEX('Static Data'!$E$3:$X$21,$BW99,13)+0,FQ$80&gt;=INDEX('Static Data'!$E$3:$X$21,$BW99,14)+0,FQ$81&gt;=INDEX('Static Data'!$E$3:$X$21,$BW99,15)+0,FQ$82&gt;=INDEX('Static Data'!$E$3:$X$21,$BW99,16)+0,FQ$83&gt;=INDEX('Static Data'!$E$3:$X$21,$BW99,17)+0,FQ$84&gt;=INDEX('Static Data'!$E$3:$X$21,$BW99,18)+0,FQ$85&gt;=INDEX('Static Data'!$E$3:$X$21,$BW99,19)+0,FQ$86&gt;=INDEX('Static Data'!$E$3:$X$21,$BW99,20)+0)</f>
        <v>0</v>
      </c>
      <c r="FR99" t="b">
        <f ca="1">AND($BV99,FR$67&gt;=INDEX('Static Data'!$E$3:$X$21,$BW99,1)+0,FR$68&gt;=INDEX('Static Data'!$E$3:$X$21,$BW99,2)+0,FR$69&gt;=INDEX('Static Data'!$E$3:$X$21,$BW99,3)+0,FR$70&gt;=INDEX('Static Data'!$E$3:$X$21,$BW99,4)+0,FR$71&gt;=INDEX('Static Data'!$E$3:$X$21,$BW99,5)+0,FR$72&gt;=INDEX('Static Data'!$E$3:$X$21,$BW99,6)+0,FR$73&gt;=INDEX('Static Data'!$E$3:$X$21,$BW99,7)+0,FR$74&gt;=INDEX('Static Data'!$E$3:$X$21,$BW99,8)+0,FR$75&gt;=INDEX('Static Data'!$E$3:$X$21,$BW99,9)+0,FR$76&gt;=INDEX('Static Data'!$E$3:$X$21,$BW99,10)+0,FR$77&gt;=INDEX('Static Data'!$E$3:$X$21,$BW99,11)+0,FR$78&gt;=INDEX('Static Data'!$E$3:$X$21,$BW99,12)+0,FR$79&gt;=INDEX('Static Data'!$E$3:$X$21,$BW99,13)+0,FR$80&gt;=INDEX('Static Data'!$E$3:$X$21,$BW99,14)+0,FR$81&gt;=INDEX('Static Data'!$E$3:$X$21,$BW99,15)+0,FR$82&gt;=INDEX('Static Data'!$E$3:$X$21,$BW99,16)+0,FR$83&gt;=INDEX('Static Data'!$E$3:$X$21,$BW99,17)+0,FR$84&gt;=INDEX('Static Data'!$E$3:$X$21,$BW99,18)+0,FR$85&gt;=INDEX('Static Data'!$E$3:$X$21,$BW99,19)+0,FR$86&gt;=INDEX('Static Data'!$E$3:$X$21,$BW99,20)+0)</f>
        <v>0</v>
      </c>
      <c r="FS99" t="b">
        <f ca="1">AND($BV99,FS$67&gt;=INDEX('Static Data'!$E$3:$X$21,$BW99,1)+0,FS$68&gt;=INDEX('Static Data'!$E$3:$X$21,$BW99,2)+0,FS$69&gt;=INDEX('Static Data'!$E$3:$X$21,$BW99,3)+0,FS$70&gt;=INDEX('Static Data'!$E$3:$X$21,$BW99,4)+0,FS$71&gt;=INDEX('Static Data'!$E$3:$X$21,$BW99,5)+0,FS$72&gt;=INDEX('Static Data'!$E$3:$X$21,$BW99,6)+0,FS$73&gt;=INDEX('Static Data'!$E$3:$X$21,$BW99,7)+0,FS$74&gt;=INDEX('Static Data'!$E$3:$X$21,$BW99,8)+0,FS$75&gt;=INDEX('Static Data'!$E$3:$X$21,$BW99,9)+0,FS$76&gt;=INDEX('Static Data'!$E$3:$X$21,$BW99,10)+0,FS$77&gt;=INDEX('Static Data'!$E$3:$X$21,$BW99,11)+0,FS$78&gt;=INDEX('Static Data'!$E$3:$X$21,$BW99,12)+0,FS$79&gt;=INDEX('Static Data'!$E$3:$X$21,$BW99,13)+0,FS$80&gt;=INDEX('Static Data'!$E$3:$X$21,$BW99,14)+0,FS$81&gt;=INDEX('Static Data'!$E$3:$X$21,$BW99,15)+0,FS$82&gt;=INDEX('Static Data'!$E$3:$X$21,$BW99,16)+0,FS$83&gt;=INDEX('Static Data'!$E$3:$X$21,$BW99,17)+0,FS$84&gt;=INDEX('Static Data'!$E$3:$X$21,$BW99,18)+0,FS$85&gt;=INDEX('Static Data'!$E$3:$X$21,$BW99,19)+0,FS$86&gt;=INDEX('Static Data'!$E$3:$X$21,$BW99,20)+0)</f>
        <v>0</v>
      </c>
      <c r="FT99" t="b">
        <f ca="1">AND($BV99,FT$67&gt;=INDEX('Static Data'!$E$3:$X$21,$BW99,1)+0,FT$68&gt;=INDEX('Static Data'!$E$3:$X$21,$BW99,2)+0,FT$69&gt;=INDEX('Static Data'!$E$3:$X$21,$BW99,3)+0,FT$70&gt;=INDEX('Static Data'!$E$3:$X$21,$BW99,4)+0,FT$71&gt;=INDEX('Static Data'!$E$3:$X$21,$BW99,5)+0,FT$72&gt;=INDEX('Static Data'!$E$3:$X$21,$BW99,6)+0,FT$73&gt;=INDEX('Static Data'!$E$3:$X$21,$BW99,7)+0,FT$74&gt;=INDEX('Static Data'!$E$3:$X$21,$BW99,8)+0,FT$75&gt;=INDEX('Static Data'!$E$3:$X$21,$BW99,9)+0,FT$76&gt;=INDEX('Static Data'!$E$3:$X$21,$BW99,10)+0,FT$77&gt;=INDEX('Static Data'!$E$3:$X$21,$BW99,11)+0,FT$78&gt;=INDEX('Static Data'!$E$3:$X$21,$BW99,12)+0,FT$79&gt;=INDEX('Static Data'!$E$3:$X$21,$BW99,13)+0,FT$80&gt;=INDEX('Static Data'!$E$3:$X$21,$BW99,14)+0,FT$81&gt;=INDEX('Static Data'!$E$3:$X$21,$BW99,15)+0,FT$82&gt;=INDEX('Static Data'!$E$3:$X$21,$BW99,16)+0,FT$83&gt;=INDEX('Static Data'!$E$3:$X$21,$BW99,17)+0,FT$84&gt;=INDEX('Static Data'!$E$3:$X$21,$BW99,18)+0,FT$85&gt;=INDEX('Static Data'!$E$3:$X$21,$BW99,19)+0,FT$86&gt;=INDEX('Static Data'!$E$3:$X$21,$BW99,20)+0)</f>
        <v>0</v>
      </c>
      <c r="FU99" t="b">
        <f ca="1">AND($BV99,FU$67&gt;=INDEX('Static Data'!$E$3:$X$21,$BW99,1)+0,FU$68&gt;=INDEX('Static Data'!$E$3:$X$21,$BW99,2)+0,FU$69&gt;=INDEX('Static Data'!$E$3:$X$21,$BW99,3)+0,FU$70&gt;=INDEX('Static Data'!$E$3:$X$21,$BW99,4)+0,FU$71&gt;=INDEX('Static Data'!$E$3:$X$21,$BW99,5)+0,FU$72&gt;=INDEX('Static Data'!$E$3:$X$21,$BW99,6)+0,FU$73&gt;=INDEX('Static Data'!$E$3:$X$21,$BW99,7)+0,FU$74&gt;=INDEX('Static Data'!$E$3:$X$21,$BW99,8)+0,FU$75&gt;=INDEX('Static Data'!$E$3:$X$21,$BW99,9)+0,FU$76&gt;=INDEX('Static Data'!$E$3:$X$21,$BW99,10)+0,FU$77&gt;=INDEX('Static Data'!$E$3:$X$21,$BW99,11)+0,FU$78&gt;=INDEX('Static Data'!$E$3:$X$21,$BW99,12)+0,FU$79&gt;=INDEX('Static Data'!$E$3:$X$21,$BW99,13)+0,FU$80&gt;=INDEX('Static Data'!$E$3:$X$21,$BW99,14)+0,FU$81&gt;=INDEX('Static Data'!$E$3:$X$21,$BW99,15)+0,FU$82&gt;=INDEX('Static Data'!$E$3:$X$21,$BW99,16)+0,FU$83&gt;=INDEX('Static Data'!$E$3:$X$21,$BW99,17)+0,FU$84&gt;=INDEX('Static Data'!$E$3:$X$21,$BW99,18)+0,FU$85&gt;=INDEX('Static Data'!$E$3:$X$21,$BW99,19)+0,FU$86&gt;=INDEX('Static Data'!$E$3:$X$21,$BW99,20)+0)</f>
        <v>0</v>
      </c>
      <c r="FV99" t="b">
        <f ca="1">AND($BV99,FV$67&gt;=INDEX('Static Data'!$E$3:$X$21,$BW99,1)+0,FV$68&gt;=INDEX('Static Data'!$E$3:$X$21,$BW99,2)+0,FV$69&gt;=INDEX('Static Data'!$E$3:$X$21,$BW99,3)+0,FV$70&gt;=INDEX('Static Data'!$E$3:$X$21,$BW99,4)+0,FV$71&gt;=INDEX('Static Data'!$E$3:$X$21,$BW99,5)+0,FV$72&gt;=INDEX('Static Data'!$E$3:$X$21,$BW99,6)+0,FV$73&gt;=INDEX('Static Data'!$E$3:$X$21,$BW99,7)+0,FV$74&gt;=INDEX('Static Data'!$E$3:$X$21,$BW99,8)+0,FV$75&gt;=INDEX('Static Data'!$E$3:$X$21,$BW99,9)+0,FV$76&gt;=INDEX('Static Data'!$E$3:$X$21,$BW99,10)+0,FV$77&gt;=INDEX('Static Data'!$E$3:$X$21,$BW99,11)+0,FV$78&gt;=INDEX('Static Data'!$E$3:$X$21,$BW99,12)+0,FV$79&gt;=INDEX('Static Data'!$E$3:$X$21,$BW99,13)+0,FV$80&gt;=INDEX('Static Data'!$E$3:$X$21,$BW99,14)+0,FV$81&gt;=INDEX('Static Data'!$E$3:$X$21,$BW99,15)+0,FV$82&gt;=INDEX('Static Data'!$E$3:$X$21,$BW99,16)+0,FV$83&gt;=INDEX('Static Data'!$E$3:$X$21,$BW99,17)+0,FV$84&gt;=INDEX('Static Data'!$E$3:$X$21,$BW99,18)+0,FV$85&gt;=INDEX('Static Data'!$E$3:$X$21,$BW99,19)+0,FV$86&gt;=INDEX('Static Data'!$E$3:$X$21,$BW99,20)+0)</f>
        <v>0</v>
      </c>
      <c r="FW99" t="b">
        <f ca="1">AND($BV99,FW$67&gt;=INDEX('Static Data'!$E$3:$X$21,$BW99,1)+0,FW$68&gt;=INDEX('Static Data'!$E$3:$X$21,$BW99,2)+0,FW$69&gt;=INDEX('Static Data'!$E$3:$X$21,$BW99,3)+0,FW$70&gt;=INDEX('Static Data'!$E$3:$X$21,$BW99,4)+0,FW$71&gt;=INDEX('Static Data'!$E$3:$X$21,$BW99,5)+0,FW$72&gt;=INDEX('Static Data'!$E$3:$X$21,$BW99,6)+0,FW$73&gt;=INDEX('Static Data'!$E$3:$X$21,$BW99,7)+0,FW$74&gt;=INDEX('Static Data'!$E$3:$X$21,$BW99,8)+0,FW$75&gt;=INDEX('Static Data'!$E$3:$X$21,$BW99,9)+0,FW$76&gt;=INDEX('Static Data'!$E$3:$X$21,$BW99,10)+0,FW$77&gt;=INDEX('Static Data'!$E$3:$X$21,$BW99,11)+0,FW$78&gt;=INDEX('Static Data'!$E$3:$X$21,$BW99,12)+0,FW$79&gt;=INDEX('Static Data'!$E$3:$X$21,$BW99,13)+0,FW$80&gt;=INDEX('Static Data'!$E$3:$X$21,$BW99,14)+0,FW$81&gt;=INDEX('Static Data'!$E$3:$X$21,$BW99,15)+0,FW$82&gt;=INDEX('Static Data'!$E$3:$X$21,$BW99,16)+0,FW$83&gt;=INDEX('Static Data'!$E$3:$X$21,$BW99,17)+0,FW$84&gt;=INDEX('Static Data'!$E$3:$X$21,$BW99,18)+0,FW$85&gt;=INDEX('Static Data'!$E$3:$X$21,$BW99,19)+0,FW$86&gt;=INDEX('Static Data'!$E$3:$X$21,$BW99,20)+0)</f>
        <v>0</v>
      </c>
      <c r="FX99" t="b">
        <f ca="1">AND($BV99,FX$67&gt;=INDEX('Static Data'!$E$3:$X$21,$BW99,1)+0,FX$68&gt;=INDEX('Static Data'!$E$3:$X$21,$BW99,2)+0,FX$69&gt;=INDEX('Static Data'!$E$3:$X$21,$BW99,3)+0,FX$70&gt;=INDEX('Static Data'!$E$3:$X$21,$BW99,4)+0,FX$71&gt;=INDEX('Static Data'!$E$3:$X$21,$BW99,5)+0,FX$72&gt;=INDEX('Static Data'!$E$3:$X$21,$BW99,6)+0,FX$73&gt;=INDEX('Static Data'!$E$3:$X$21,$BW99,7)+0,FX$74&gt;=INDEX('Static Data'!$E$3:$X$21,$BW99,8)+0,FX$75&gt;=INDEX('Static Data'!$E$3:$X$21,$BW99,9)+0,FX$76&gt;=INDEX('Static Data'!$E$3:$X$21,$BW99,10)+0,FX$77&gt;=INDEX('Static Data'!$E$3:$X$21,$BW99,11)+0,FX$78&gt;=INDEX('Static Data'!$E$3:$X$21,$BW99,12)+0,FX$79&gt;=INDEX('Static Data'!$E$3:$X$21,$BW99,13)+0,FX$80&gt;=INDEX('Static Data'!$E$3:$X$21,$BW99,14)+0,FX$81&gt;=INDEX('Static Data'!$E$3:$X$21,$BW99,15)+0,FX$82&gt;=INDEX('Static Data'!$E$3:$X$21,$BW99,16)+0,FX$83&gt;=INDEX('Static Data'!$E$3:$X$21,$BW99,17)+0,FX$84&gt;=INDEX('Static Data'!$E$3:$X$21,$BW99,18)+0,FX$85&gt;=INDEX('Static Data'!$E$3:$X$21,$BW99,19)+0,FX$86&gt;=INDEX('Static Data'!$E$3:$X$21,$BW99,20)+0)</f>
        <v>0</v>
      </c>
      <c r="FY99" t="b">
        <f ca="1">AND($BV99,FY$67&gt;=INDEX('Static Data'!$E$3:$X$21,$BW99,1)+0,FY$68&gt;=INDEX('Static Data'!$E$3:$X$21,$BW99,2)+0,FY$69&gt;=INDEX('Static Data'!$E$3:$X$21,$BW99,3)+0,FY$70&gt;=INDEX('Static Data'!$E$3:$X$21,$BW99,4)+0,FY$71&gt;=INDEX('Static Data'!$E$3:$X$21,$BW99,5)+0,FY$72&gt;=INDEX('Static Data'!$E$3:$X$21,$BW99,6)+0,FY$73&gt;=INDEX('Static Data'!$E$3:$X$21,$BW99,7)+0,FY$74&gt;=INDEX('Static Data'!$E$3:$X$21,$BW99,8)+0,FY$75&gt;=INDEX('Static Data'!$E$3:$X$21,$BW99,9)+0,FY$76&gt;=INDEX('Static Data'!$E$3:$X$21,$BW99,10)+0,FY$77&gt;=INDEX('Static Data'!$E$3:$X$21,$BW99,11)+0,FY$78&gt;=INDEX('Static Data'!$E$3:$X$21,$BW99,12)+0,FY$79&gt;=INDEX('Static Data'!$E$3:$X$21,$BW99,13)+0,FY$80&gt;=INDEX('Static Data'!$E$3:$X$21,$BW99,14)+0,FY$81&gt;=INDEX('Static Data'!$E$3:$X$21,$BW99,15)+0,FY$82&gt;=INDEX('Static Data'!$E$3:$X$21,$BW99,16)+0,FY$83&gt;=INDEX('Static Data'!$E$3:$X$21,$BW99,17)+0,FY$84&gt;=INDEX('Static Data'!$E$3:$X$21,$BW99,18)+0,FY$85&gt;=INDEX('Static Data'!$E$3:$X$21,$BW99,19)+0,FY$86&gt;=INDEX('Static Data'!$E$3:$X$21,$BW99,20)+0)</f>
        <v>0</v>
      </c>
      <c r="FZ99" t="b">
        <f ca="1">AND($BV99,FZ$67&gt;=INDEX('Static Data'!$E$3:$X$21,$BW99,1)+0,FZ$68&gt;=INDEX('Static Data'!$E$3:$X$21,$BW99,2)+0,FZ$69&gt;=INDEX('Static Data'!$E$3:$X$21,$BW99,3)+0,FZ$70&gt;=INDEX('Static Data'!$E$3:$X$21,$BW99,4)+0,FZ$71&gt;=INDEX('Static Data'!$E$3:$X$21,$BW99,5)+0,FZ$72&gt;=INDEX('Static Data'!$E$3:$X$21,$BW99,6)+0,FZ$73&gt;=INDEX('Static Data'!$E$3:$X$21,$BW99,7)+0,FZ$74&gt;=INDEX('Static Data'!$E$3:$X$21,$BW99,8)+0,FZ$75&gt;=INDEX('Static Data'!$E$3:$X$21,$BW99,9)+0,FZ$76&gt;=INDEX('Static Data'!$E$3:$X$21,$BW99,10)+0,FZ$77&gt;=INDEX('Static Data'!$E$3:$X$21,$BW99,11)+0,FZ$78&gt;=INDEX('Static Data'!$E$3:$X$21,$BW99,12)+0,FZ$79&gt;=INDEX('Static Data'!$E$3:$X$21,$BW99,13)+0,FZ$80&gt;=INDEX('Static Data'!$E$3:$X$21,$BW99,14)+0,FZ$81&gt;=INDEX('Static Data'!$E$3:$X$21,$BW99,15)+0,FZ$82&gt;=INDEX('Static Data'!$E$3:$X$21,$BW99,16)+0,FZ$83&gt;=INDEX('Static Data'!$E$3:$X$21,$BW99,17)+0,FZ$84&gt;=INDEX('Static Data'!$E$3:$X$21,$BW99,18)+0,FZ$85&gt;=INDEX('Static Data'!$E$3:$X$21,$BW99,19)+0,FZ$86&gt;=INDEX('Static Data'!$E$3:$X$21,$BW99,20)+0)</f>
        <v>0</v>
      </c>
      <c r="GA99" t="b">
        <f ca="1">AND($BV99,GA$67&gt;=INDEX('Static Data'!$E$3:$X$21,$BW99,1)+0,GA$68&gt;=INDEX('Static Data'!$E$3:$X$21,$BW99,2)+0,GA$69&gt;=INDEX('Static Data'!$E$3:$X$21,$BW99,3)+0,GA$70&gt;=INDEX('Static Data'!$E$3:$X$21,$BW99,4)+0,GA$71&gt;=INDEX('Static Data'!$E$3:$X$21,$BW99,5)+0,GA$72&gt;=INDEX('Static Data'!$E$3:$X$21,$BW99,6)+0,GA$73&gt;=INDEX('Static Data'!$E$3:$X$21,$BW99,7)+0,GA$74&gt;=INDEX('Static Data'!$E$3:$X$21,$BW99,8)+0,GA$75&gt;=INDEX('Static Data'!$E$3:$X$21,$BW99,9)+0,GA$76&gt;=INDEX('Static Data'!$E$3:$X$21,$BW99,10)+0,GA$77&gt;=INDEX('Static Data'!$E$3:$X$21,$BW99,11)+0,GA$78&gt;=INDEX('Static Data'!$E$3:$X$21,$BW99,12)+0,GA$79&gt;=INDEX('Static Data'!$E$3:$X$21,$BW99,13)+0,GA$80&gt;=INDEX('Static Data'!$E$3:$X$21,$BW99,14)+0,GA$81&gt;=INDEX('Static Data'!$E$3:$X$21,$BW99,15)+0,GA$82&gt;=INDEX('Static Data'!$E$3:$X$21,$BW99,16)+0,GA$83&gt;=INDEX('Static Data'!$E$3:$X$21,$BW99,17)+0,GA$84&gt;=INDEX('Static Data'!$E$3:$X$21,$BW99,18)+0,GA$85&gt;=INDEX('Static Data'!$E$3:$X$21,$BW99,19)+0,GA$86&gt;=INDEX('Static Data'!$E$3:$X$21,$BW99,20)+0)</f>
        <v>0</v>
      </c>
      <c r="GB99" t="b">
        <f ca="1">AND($BV99,GB$67&gt;=INDEX('Static Data'!$E$3:$X$21,$BW99,1)+0,GB$68&gt;=INDEX('Static Data'!$E$3:$X$21,$BW99,2)+0,GB$69&gt;=INDEX('Static Data'!$E$3:$X$21,$BW99,3)+0,GB$70&gt;=INDEX('Static Data'!$E$3:$X$21,$BW99,4)+0,GB$71&gt;=INDEX('Static Data'!$E$3:$X$21,$BW99,5)+0,GB$72&gt;=INDEX('Static Data'!$E$3:$X$21,$BW99,6)+0,GB$73&gt;=INDEX('Static Data'!$E$3:$X$21,$BW99,7)+0,GB$74&gt;=INDEX('Static Data'!$E$3:$X$21,$BW99,8)+0,GB$75&gt;=INDEX('Static Data'!$E$3:$X$21,$BW99,9)+0,GB$76&gt;=INDEX('Static Data'!$E$3:$X$21,$BW99,10)+0,GB$77&gt;=INDEX('Static Data'!$E$3:$X$21,$BW99,11)+0,GB$78&gt;=INDEX('Static Data'!$E$3:$X$21,$BW99,12)+0,GB$79&gt;=INDEX('Static Data'!$E$3:$X$21,$BW99,13)+0,GB$80&gt;=INDEX('Static Data'!$E$3:$X$21,$BW99,14)+0,GB$81&gt;=INDEX('Static Data'!$E$3:$X$21,$BW99,15)+0,GB$82&gt;=INDEX('Static Data'!$E$3:$X$21,$BW99,16)+0,GB$83&gt;=INDEX('Static Data'!$E$3:$X$21,$BW99,17)+0,GB$84&gt;=INDEX('Static Data'!$E$3:$X$21,$BW99,18)+0,GB$85&gt;=INDEX('Static Data'!$E$3:$X$21,$BW99,19)+0,GB$86&gt;=INDEX('Static Data'!$E$3:$X$21,$BW99,20)+0)</f>
        <v>0</v>
      </c>
      <c r="GC99" t="b">
        <f ca="1">AND($BV99,GC$67&gt;=INDEX('Static Data'!$E$3:$X$21,$BW99,1)+0,GC$68&gt;=INDEX('Static Data'!$E$3:$X$21,$BW99,2)+0,GC$69&gt;=INDEX('Static Data'!$E$3:$X$21,$BW99,3)+0,GC$70&gt;=INDEX('Static Data'!$E$3:$X$21,$BW99,4)+0,GC$71&gt;=INDEX('Static Data'!$E$3:$X$21,$BW99,5)+0,GC$72&gt;=INDEX('Static Data'!$E$3:$X$21,$BW99,6)+0,GC$73&gt;=INDEX('Static Data'!$E$3:$X$21,$BW99,7)+0,GC$74&gt;=INDEX('Static Data'!$E$3:$X$21,$BW99,8)+0,GC$75&gt;=INDEX('Static Data'!$E$3:$X$21,$BW99,9)+0,GC$76&gt;=INDEX('Static Data'!$E$3:$X$21,$BW99,10)+0,GC$77&gt;=INDEX('Static Data'!$E$3:$X$21,$BW99,11)+0,GC$78&gt;=INDEX('Static Data'!$E$3:$X$21,$BW99,12)+0,GC$79&gt;=INDEX('Static Data'!$E$3:$X$21,$BW99,13)+0,GC$80&gt;=INDEX('Static Data'!$E$3:$X$21,$BW99,14)+0,GC$81&gt;=INDEX('Static Data'!$E$3:$X$21,$BW99,15)+0,GC$82&gt;=INDEX('Static Data'!$E$3:$X$21,$BW99,16)+0,GC$83&gt;=INDEX('Static Data'!$E$3:$X$21,$BW99,17)+0,GC$84&gt;=INDEX('Static Data'!$E$3:$X$21,$BW99,18)+0,GC$85&gt;=INDEX('Static Data'!$E$3:$X$21,$BW99,19)+0,GC$86&gt;=INDEX('Static Data'!$E$3:$X$21,$BW99,20)+0)</f>
        <v>0</v>
      </c>
      <c r="GD99" t="b">
        <f ca="1">AND($BV99,GD$67&gt;=INDEX('Static Data'!$E$3:$X$21,$BW99,1)+0,GD$68&gt;=INDEX('Static Data'!$E$3:$X$21,$BW99,2)+0,GD$69&gt;=INDEX('Static Data'!$E$3:$X$21,$BW99,3)+0,GD$70&gt;=INDEX('Static Data'!$E$3:$X$21,$BW99,4)+0,GD$71&gt;=INDEX('Static Data'!$E$3:$X$21,$BW99,5)+0,GD$72&gt;=INDEX('Static Data'!$E$3:$X$21,$BW99,6)+0,GD$73&gt;=INDEX('Static Data'!$E$3:$X$21,$BW99,7)+0,GD$74&gt;=INDEX('Static Data'!$E$3:$X$21,$BW99,8)+0,GD$75&gt;=INDEX('Static Data'!$E$3:$X$21,$BW99,9)+0,GD$76&gt;=INDEX('Static Data'!$E$3:$X$21,$BW99,10)+0,GD$77&gt;=INDEX('Static Data'!$E$3:$X$21,$BW99,11)+0,GD$78&gt;=INDEX('Static Data'!$E$3:$X$21,$BW99,12)+0,GD$79&gt;=INDEX('Static Data'!$E$3:$X$21,$BW99,13)+0,GD$80&gt;=INDEX('Static Data'!$E$3:$X$21,$BW99,14)+0,GD$81&gt;=INDEX('Static Data'!$E$3:$X$21,$BW99,15)+0,GD$82&gt;=INDEX('Static Data'!$E$3:$X$21,$BW99,16)+0,GD$83&gt;=INDEX('Static Data'!$E$3:$X$21,$BW99,17)+0,GD$84&gt;=INDEX('Static Data'!$E$3:$X$21,$BW99,18)+0,GD$85&gt;=INDEX('Static Data'!$E$3:$X$21,$BW99,19)+0,GD$86&gt;=INDEX('Static Data'!$E$3:$X$21,$BW99,20)+0)</f>
        <v>0</v>
      </c>
      <c r="GE99" t="b">
        <f ca="1">AND($BV99,GE$67&gt;=INDEX('Static Data'!$E$3:$X$21,$BW99,1)+0,GE$68&gt;=INDEX('Static Data'!$E$3:$X$21,$BW99,2)+0,GE$69&gt;=INDEX('Static Data'!$E$3:$X$21,$BW99,3)+0,GE$70&gt;=INDEX('Static Data'!$E$3:$X$21,$BW99,4)+0,GE$71&gt;=INDEX('Static Data'!$E$3:$X$21,$BW99,5)+0,GE$72&gt;=INDEX('Static Data'!$E$3:$X$21,$BW99,6)+0,GE$73&gt;=INDEX('Static Data'!$E$3:$X$21,$BW99,7)+0,GE$74&gt;=INDEX('Static Data'!$E$3:$X$21,$BW99,8)+0,GE$75&gt;=INDEX('Static Data'!$E$3:$X$21,$BW99,9)+0,GE$76&gt;=INDEX('Static Data'!$E$3:$X$21,$BW99,10)+0,GE$77&gt;=INDEX('Static Data'!$E$3:$X$21,$BW99,11)+0,GE$78&gt;=INDEX('Static Data'!$E$3:$X$21,$BW99,12)+0,GE$79&gt;=INDEX('Static Data'!$E$3:$X$21,$BW99,13)+0,GE$80&gt;=INDEX('Static Data'!$E$3:$X$21,$BW99,14)+0,GE$81&gt;=INDEX('Static Data'!$E$3:$X$21,$BW99,15)+0,GE$82&gt;=INDEX('Static Data'!$E$3:$X$21,$BW99,16)+0,GE$83&gt;=INDEX('Static Data'!$E$3:$X$21,$BW99,17)+0,GE$84&gt;=INDEX('Static Data'!$E$3:$X$21,$BW99,18)+0,GE$85&gt;=INDEX('Static Data'!$E$3:$X$21,$BW99,19)+0,GE$86&gt;=INDEX('Static Data'!$E$3:$X$21,$BW99,20)+0)</f>
        <v>0</v>
      </c>
      <c r="GF99" t="b">
        <f ca="1">AND($BV99,GF$67&gt;=INDEX('Static Data'!$E$3:$X$21,$BW99,1)+0,GF$68&gt;=INDEX('Static Data'!$E$3:$X$21,$BW99,2)+0,GF$69&gt;=INDEX('Static Data'!$E$3:$X$21,$BW99,3)+0,GF$70&gt;=INDEX('Static Data'!$E$3:$X$21,$BW99,4)+0,GF$71&gt;=INDEX('Static Data'!$E$3:$X$21,$BW99,5)+0,GF$72&gt;=INDEX('Static Data'!$E$3:$X$21,$BW99,6)+0,GF$73&gt;=INDEX('Static Data'!$E$3:$X$21,$BW99,7)+0,GF$74&gt;=INDEX('Static Data'!$E$3:$X$21,$BW99,8)+0,GF$75&gt;=INDEX('Static Data'!$E$3:$X$21,$BW99,9)+0,GF$76&gt;=INDEX('Static Data'!$E$3:$X$21,$BW99,10)+0,GF$77&gt;=INDEX('Static Data'!$E$3:$X$21,$BW99,11)+0,GF$78&gt;=INDEX('Static Data'!$E$3:$X$21,$BW99,12)+0,GF$79&gt;=INDEX('Static Data'!$E$3:$X$21,$BW99,13)+0,GF$80&gt;=INDEX('Static Data'!$E$3:$X$21,$BW99,14)+0,GF$81&gt;=INDEX('Static Data'!$E$3:$X$21,$BW99,15)+0,GF$82&gt;=INDEX('Static Data'!$E$3:$X$21,$BW99,16)+0,GF$83&gt;=INDEX('Static Data'!$E$3:$X$21,$BW99,17)+0,GF$84&gt;=INDEX('Static Data'!$E$3:$X$21,$BW99,18)+0,GF$85&gt;=INDEX('Static Data'!$E$3:$X$21,$BW99,19)+0,GF$86&gt;=INDEX('Static Data'!$E$3:$X$21,$BW99,20)+0)</f>
        <v>0</v>
      </c>
      <c r="GG99" t="b">
        <f ca="1">AND($BV99,GG$67&gt;=INDEX('Static Data'!$E$3:$X$21,$BW99,1)+0,GG$68&gt;=INDEX('Static Data'!$E$3:$X$21,$BW99,2)+0,GG$69&gt;=INDEX('Static Data'!$E$3:$X$21,$BW99,3)+0,GG$70&gt;=INDEX('Static Data'!$E$3:$X$21,$BW99,4)+0,GG$71&gt;=INDEX('Static Data'!$E$3:$X$21,$BW99,5)+0,GG$72&gt;=INDEX('Static Data'!$E$3:$X$21,$BW99,6)+0,GG$73&gt;=INDEX('Static Data'!$E$3:$X$21,$BW99,7)+0,GG$74&gt;=INDEX('Static Data'!$E$3:$X$21,$BW99,8)+0,GG$75&gt;=INDEX('Static Data'!$E$3:$X$21,$BW99,9)+0,GG$76&gt;=INDEX('Static Data'!$E$3:$X$21,$BW99,10)+0,GG$77&gt;=INDEX('Static Data'!$E$3:$X$21,$BW99,11)+0,GG$78&gt;=INDEX('Static Data'!$E$3:$X$21,$BW99,12)+0,GG$79&gt;=INDEX('Static Data'!$E$3:$X$21,$BW99,13)+0,GG$80&gt;=INDEX('Static Data'!$E$3:$X$21,$BW99,14)+0,GG$81&gt;=INDEX('Static Data'!$E$3:$X$21,$BW99,15)+0,GG$82&gt;=INDEX('Static Data'!$E$3:$X$21,$BW99,16)+0,GG$83&gt;=INDEX('Static Data'!$E$3:$X$21,$BW99,17)+0,GG$84&gt;=INDEX('Static Data'!$E$3:$X$21,$BW99,18)+0,GG$85&gt;=INDEX('Static Data'!$E$3:$X$21,$BW99,19)+0,GG$86&gt;=INDEX('Static Data'!$E$3:$X$21,$BW99,20)+0)</f>
        <v>0</v>
      </c>
      <c r="GH99" t="b">
        <f ca="1">AND($BV99,GH$67&gt;=INDEX('Static Data'!$E$3:$X$21,$BW99,1)+0,GH$68&gt;=INDEX('Static Data'!$E$3:$X$21,$BW99,2)+0,GH$69&gt;=INDEX('Static Data'!$E$3:$X$21,$BW99,3)+0,GH$70&gt;=INDEX('Static Data'!$E$3:$X$21,$BW99,4)+0,GH$71&gt;=INDEX('Static Data'!$E$3:$X$21,$BW99,5)+0,GH$72&gt;=INDEX('Static Data'!$E$3:$X$21,$BW99,6)+0,GH$73&gt;=INDEX('Static Data'!$E$3:$X$21,$BW99,7)+0,GH$74&gt;=INDEX('Static Data'!$E$3:$X$21,$BW99,8)+0,GH$75&gt;=INDEX('Static Data'!$E$3:$X$21,$BW99,9)+0,GH$76&gt;=INDEX('Static Data'!$E$3:$X$21,$BW99,10)+0,GH$77&gt;=INDEX('Static Data'!$E$3:$X$21,$BW99,11)+0,GH$78&gt;=INDEX('Static Data'!$E$3:$X$21,$BW99,12)+0,GH$79&gt;=INDEX('Static Data'!$E$3:$X$21,$BW99,13)+0,GH$80&gt;=INDEX('Static Data'!$E$3:$X$21,$BW99,14)+0,GH$81&gt;=INDEX('Static Data'!$E$3:$X$21,$BW99,15)+0,GH$82&gt;=INDEX('Static Data'!$E$3:$X$21,$BW99,16)+0,GH$83&gt;=INDEX('Static Data'!$E$3:$X$21,$BW99,17)+0,GH$84&gt;=INDEX('Static Data'!$E$3:$X$21,$BW99,18)+0,GH$85&gt;=INDEX('Static Data'!$E$3:$X$21,$BW99,19)+0,GH$86&gt;=INDEX('Static Data'!$E$3:$X$21,$BW99,20)+0)</f>
        <v>0</v>
      </c>
      <c r="GI99" t="b">
        <f ca="1">AND($BV99,GI$67&gt;=INDEX('Static Data'!$E$3:$X$21,$BW99,1)+0,GI$68&gt;=INDEX('Static Data'!$E$3:$X$21,$BW99,2)+0,GI$69&gt;=INDEX('Static Data'!$E$3:$X$21,$BW99,3)+0,GI$70&gt;=INDEX('Static Data'!$E$3:$X$21,$BW99,4)+0,GI$71&gt;=INDEX('Static Data'!$E$3:$X$21,$BW99,5)+0,GI$72&gt;=INDEX('Static Data'!$E$3:$X$21,$BW99,6)+0,GI$73&gt;=INDEX('Static Data'!$E$3:$X$21,$BW99,7)+0,GI$74&gt;=INDEX('Static Data'!$E$3:$X$21,$BW99,8)+0,GI$75&gt;=INDEX('Static Data'!$E$3:$X$21,$BW99,9)+0,GI$76&gt;=INDEX('Static Data'!$E$3:$X$21,$BW99,10)+0,GI$77&gt;=INDEX('Static Data'!$E$3:$X$21,$BW99,11)+0,GI$78&gt;=INDEX('Static Data'!$E$3:$X$21,$BW99,12)+0,GI$79&gt;=INDEX('Static Data'!$E$3:$X$21,$BW99,13)+0,GI$80&gt;=INDEX('Static Data'!$E$3:$X$21,$BW99,14)+0,GI$81&gt;=INDEX('Static Data'!$E$3:$X$21,$BW99,15)+0,GI$82&gt;=INDEX('Static Data'!$E$3:$X$21,$BW99,16)+0,GI$83&gt;=INDEX('Static Data'!$E$3:$X$21,$BW99,17)+0,GI$84&gt;=INDEX('Static Data'!$E$3:$X$21,$BW99,18)+0,GI$85&gt;=INDEX('Static Data'!$E$3:$X$21,$BW99,19)+0,GI$86&gt;=INDEX('Static Data'!$E$3:$X$21,$BW99,20)+0)</f>
        <v>0</v>
      </c>
      <c r="GJ99" t="b">
        <f ca="1">AND($BV99,GJ$67&gt;=INDEX('Static Data'!$E$3:$X$21,$BW99,1)+0,GJ$68&gt;=INDEX('Static Data'!$E$3:$X$21,$BW99,2)+0,GJ$69&gt;=INDEX('Static Data'!$E$3:$X$21,$BW99,3)+0,GJ$70&gt;=INDEX('Static Data'!$E$3:$X$21,$BW99,4)+0,GJ$71&gt;=INDEX('Static Data'!$E$3:$X$21,$BW99,5)+0,GJ$72&gt;=INDEX('Static Data'!$E$3:$X$21,$BW99,6)+0,GJ$73&gt;=INDEX('Static Data'!$E$3:$X$21,$BW99,7)+0,GJ$74&gt;=INDEX('Static Data'!$E$3:$X$21,$BW99,8)+0,GJ$75&gt;=INDEX('Static Data'!$E$3:$X$21,$BW99,9)+0,GJ$76&gt;=INDEX('Static Data'!$E$3:$X$21,$BW99,10)+0,GJ$77&gt;=INDEX('Static Data'!$E$3:$X$21,$BW99,11)+0,GJ$78&gt;=INDEX('Static Data'!$E$3:$X$21,$BW99,12)+0,GJ$79&gt;=INDEX('Static Data'!$E$3:$X$21,$BW99,13)+0,GJ$80&gt;=INDEX('Static Data'!$E$3:$X$21,$BW99,14)+0,GJ$81&gt;=INDEX('Static Data'!$E$3:$X$21,$BW99,15)+0,GJ$82&gt;=INDEX('Static Data'!$E$3:$X$21,$BW99,16)+0,GJ$83&gt;=INDEX('Static Data'!$E$3:$X$21,$BW99,17)+0,GJ$84&gt;=INDEX('Static Data'!$E$3:$X$21,$BW99,18)+0,GJ$85&gt;=INDEX('Static Data'!$E$3:$X$21,$BW99,19)+0,GJ$86&gt;=INDEX('Static Data'!$E$3:$X$21,$BW99,20)+0)</f>
        <v>0</v>
      </c>
      <c r="GK99" t="b">
        <f ca="1">AND($BV99,GK$67&gt;=INDEX('Static Data'!$E$3:$X$21,$BW99,1)+0,GK$68&gt;=INDEX('Static Data'!$E$3:$X$21,$BW99,2)+0,GK$69&gt;=INDEX('Static Data'!$E$3:$X$21,$BW99,3)+0,GK$70&gt;=INDEX('Static Data'!$E$3:$X$21,$BW99,4)+0,GK$71&gt;=INDEX('Static Data'!$E$3:$X$21,$BW99,5)+0,GK$72&gt;=INDEX('Static Data'!$E$3:$X$21,$BW99,6)+0,GK$73&gt;=INDEX('Static Data'!$E$3:$X$21,$BW99,7)+0,GK$74&gt;=INDEX('Static Data'!$E$3:$X$21,$BW99,8)+0,GK$75&gt;=INDEX('Static Data'!$E$3:$X$21,$BW99,9)+0,GK$76&gt;=INDEX('Static Data'!$E$3:$X$21,$BW99,10)+0,GK$77&gt;=INDEX('Static Data'!$E$3:$X$21,$BW99,11)+0,GK$78&gt;=INDEX('Static Data'!$E$3:$X$21,$BW99,12)+0,GK$79&gt;=INDEX('Static Data'!$E$3:$X$21,$BW99,13)+0,GK$80&gt;=INDEX('Static Data'!$E$3:$X$21,$BW99,14)+0,GK$81&gt;=INDEX('Static Data'!$E$3:$X$21,$BW99,15)+0,GK$82&gt;=INDEX('Static Data'!$E$3:$X$21,$BW99,16)+0,GK$83&gt;=INDEX('Static Data'!$E$3:$X$21,$BW99,17)+0,GK$84&gt;=INDEX('Static Data'!$E$3:$X$21,$BW99,18)+0,GK$85&gt;=INDEX('Static Data'!$E$3:$X$21,$BW99,19)+0,GK$86&gt;=INDEX('Static Data'!$E$3:$X$21,$BW99,20)+0)</f>
        <v>0</v>
      </c>
      <c r="GL99" t="b">
        <f ca="1">AND($BV99,GL$67&gt;=INDEX('Static Data'!$E$3:$X$21,$BW99,1)+0,GL$68&gt;=INDEX('Static Data'!$E$3:$X$21,$BW99,2)+0,GL$69&gt;=INDEX('Static Data'!$E$3:$X$21,$BW99,3)+0,GL$70&gt;=INDEX('Static Data'!$E$3:$X$21,$BW99,4)+0,GL$71&gt;=INDEX('Static Data'!$E$3:$X$21,$BW99,5)+0,GL$72&gt;=INDEX('Static Data'!$E$3:$X$21,$BW99,6)+0,GL$73&gt;=INDEX('Static Data'!$E$3:$X$21,$BW99,7)+0,GL$74&gt;=INDEX('Static Data'!$E$3:$X$21,$BW99,8)+0,GL$75&gt;=INDEX('Static Data'!$E$3:$X$21,$BW99,9)+0,GL$76&gt;=INDEX('Static Data'!$E$3:$X$21,$BW99,10)+0,GL$77&gt;=INDEX('Static Data'!$E$3:$X$21,$BW99,11)+0,GL$78&gt;=INDEX('Static Data'!$E$3:$X$21,$BW99,12)+0,GL$79&gt;=INDEX('Static Data'!$E$3:$X$21,$BW99,13)+0,GL$80&gt;=INDEX('Static Data'!$E$3:$X$21,$BW99,14)+0,GL$81&gt;=INDEX('Static Data'!$E$3:$X$21,$BW99,15)+0,GL$82&gt;=INDEX('Static Data'!$E$3:$X$21,$BW99,16)+0,GL$83&gt;=INDEX('Static Data'!$E$3:$X$21,$BW99,17)+0,GL$84&gt;=INDEX('Static Data'!$E$3:$X$21,$BW99,18)+0,GL$85&gt;=INDEX('Static Data'!$E$3:$X$21,$BW99,19)+0,GL$86&gt;=INDEX('Static Data'!$E$3:$X$21,$BW99,20)+0)</f>
        <v>0</v>
      </c>
      <c r="GM99" t="b">
        <f ca="1">AND($BV99,GM$67&gt;=INDEX('Static Data'!$E$3:$X$21,$BW99,1)+0,GM$68&gt;=INDEX('Static Data'!$E$3:$X$21,$BW99,2)+0,GM$69&gt;=INDEX('Static Data'!$E$3:$X$21,$BW99,3)+0,GM$70&gt;=INDEX('Static Data'!$E$3:$X$21,$BW99,4)+0,GM$71&gt;=INDEX('Static Data'!$E$3:$X$21,$BW99,5)+0,GM$72&gt;=INDEX('Static Data'!$E$3:$X$21,$BW99,6)+0,GM$73&gt;=INDEX('Static Data'!$E$3:$X$21,$BW99,7)+0,GM$74&gt;=INDEX('Static Data'!$E$3:$X$21,$BW99,8)+0,GM$75&gt;=INDEX('Static Data'!$E$3:$X$21,$BW99,9)+0,GM$76&gt;=INDEX('Static Data'!$E$3:$X$21,$BW99,10)+0,GM$77&gt;=INDEX('Static Data'!$E$3:$X$21,$BW99,11)+0,GM$78&gt;=INDEX('Static Data'!$E$3:$X$21,$BW99,12)+0,GM$79&gt;=INDEX('Static Data'!$E$3:$X$21,$BW99,13)+0,GM$80&gt;=INDEX('Static Data'!$E$3:$X$21,$BW99,14)+0,GM$81&gt;=INDEX('Static Data'!$E$3:$X$21,$BW99,15)+0,GM$82&gt;=INDEX('Static Data'!$E$3:$X$21,$BW99,16)+0,GM$83&gt;=INDEX('Static Data'!$E$3:$X$21,$BW99,17)+0,GM$84&gt;=INDEX('Static Data'!$E$3:$X$21,$BW99,18)+0,GM$85&gt;=INDEX('Static Data'!$E$3:$X$21,$BW99,19)+0,GM$86&gt;=INDEX('Static Data'!$E$3:$X$21,$BW99,20)+0)</f>
        <v>0</v>
      </c>
      <c r="GN99" t="b">
        <f ca="1">AND($BV99,GN$67&gt;=INDEX('Static Data'!$E$3:$X$21,$BW99,1)+0,GN$68&gt;=INDEX('Static Data'!$E$3:$X$21,$BW99,2)+0,GN$69&gt;=INDEX('Static Data'!$E$3:$X$21,$BW99,3)+0,GN$70&gt;=INDEX('Static Data'!$E$3:$X$21,$BW99,4)+0,GN$71&gt;=INDEX('Static Data'!$E$3:$X$21,$BW99,5)+0,GN$72&gt;=INDEX('Static Data'!$E$3:$X$21,$BW99,6)+0,GN$73&gt;=INDEX('Static Data'!$E$3:$X$21,$BW99,7)+0,GN$74&gt;=INDEX('Static Data'!$E$3:$X$21,$BW99,8)+0,GN$75&gt;=INDEX('Static Data'!$E$3:$X$21,$BW99,9)+0,GN$76&gt;=INDEX('Static Data'!$E$3:$X$21,$BW99,10)+0,GN$77&gt;=INDEX('Static Data'!$E$3:$X$21,$BW99,11)+0,GN$78&gt;=INDEX('Static Data'!$E$3:$X$21,$BW99,12)+0,GN$79&gt;=INDEX('Static Data'!$E$3:$X$21,$BW99,13)+0,GN$80&gt;=INDEX('Static Data'!$E$3:$X$21,$BW99,14)+0,GN$81&gt;=INDEX('Static Data'!$E$3:$X$21,$BW99,15)+0,GN$82&gt;=INDEX('Static Data'!$E$3:$X$21,$BW99,16)+0,GN$83&gt;=INDEX('Static Data'!$E$3:$X$21,$BW99,17)+0,GN$84&gt;=INDEX('Static Data'!$E$3:$X$21,$BW99,18)+0,GN$85&gt;=INDEX('Static Data'!$E$3:$X$21,$BW99,19)+0,GN$86&gt;=INDEX('Static Data'!$E$3:$X$21,$BW99,20)+0)</f>
        <v>0</v>
      </c>
      <c r="GO99" t="b">
        <f ca="1">AND($BV99,GO$67&gt;=INDEX('Static Data'!$E$3:$X$21,$BW99,1)+0,GO$68&gt;=INDEX('Static Data'!$E$3:$X$21,$BW99,2)+0,GO$69&gt;=INDEX('Static Data'!$E$3:$X$21,$BW99,3)+0,GO$70&gt;=INDEX('Static Data'!$E$3:$X$21,$BW99,4)+0,GO$71&gt;=INDEX('Static Data'!$E$3:$X$21,$BW99,5)+0,GO$72&gt;=INDEX('Static Data'!$E$3:$X$21,$BW99,6)+0,GO$73&gt;=INDEX('Static Data'!$E$3:$X$21,$BW99,7)+0,GO$74&gt;=INDEX('Static Data'!$E$3:$X$21,$BW99,8)+0,GO$75&gt;=INDEX('Static Data'!$E$3:$X$21,$BW99,9)+0,GO$76&gt;=INDEX('Static Data'!$E$3:$X$21,$BW99,10)+0,GO$77&gt;=INDEX('Static Data'!$E$3:$X$21,$BW99,11)+0,GO$78&gt;=INDEX('Static Data'!$E$3:$X$21,$BW99,12)+0,GO$79&gt;=INDEX('Static Data'!$E$3:$X$21,$BW99,13)+0,GO$80&gt;=INDEX('Static Data'!$E$3:$X$21,$BW99,14)+0,GO$81&gt;=INDEX('Static Data'!$E$3:$X$21,$BW99,15)+0,GO$82&gt;=INDEX('Static Data'!$E$3:$X$21,$BW99,16)+0,GO$83&gt;=INDEX('Static Data'!$E$3:$X$21,$BW99,17)+0,GO$84&gt;=INDEX('Static Data'!$E$3:$X$21,$BW99,18)+0,GO$85&gt;=INDEX('Static Data'!$E$3:$X$21,$BW99,19)+0,GO$86&gt;=INDEX('Static Data'!$E$3:$X$21,$BW99,20)+0)</f>
        <v>0</v>
      </c>
      <c r="GP99" t="b">
        <f ca="1">AND($BV99,GP$67&gt;=INDEX('Static Data'!$E$3:$X$21,$BW99,1)+0,GP$68&gt;=INDEX('Static Data'!$E$3:$X$21,$BW99,2)+0,GP$69&gt;=INDEX('Static Data'!$E$3:$X$21,$BW99,3)+0,GP$70&gt;=INDEX('Static Data'!$E$3:$X$21,$BW99,4)+0,GP$71&gt;=INDEX('Static Data'!$E$3:$X$21,$BW99,5)+0,GP$72&gt;=INDEX('Static Data'!$E$3:$X$21,$BW99,6)+0,GP$73&gt;=INDEX('Static Data'!$E$3:$X$21,$BW99,7)+0,GP$74&gt;=INDEX('Static Data'!$E$3:$X$21,$BW99,8)+0,GP$75&gt;=INDEX('Static Data'!$E$3:$X$21,$BW99,9)+0,GP$76&gt;=INDEX('Static Data'!$E$3:$X$21,$BW99,10)+0,GP$77&gt;=INDEX('Static Data'!$E$3:$X$21,$BW99,11)+0,GP$78&gt;=INDEX('Static Data'!$E$3:$X$21,$BW99,12)+0,GP$79&gt;=INDEX('Static Data'!$E$3:$X$21,$BW99,13)+0,GP$80&gt;=INDEX('Static Data'!$E$3:$X$21,$BW99,14)+0,GP$81&gt;=INDEX('Static Data'!$E$3:$X$21,$BW99,15)+0,GP$82&gt;=INDEX('Static Data'!$E$3:$X$21,$BW99,16)+0,GP$83&gt;=INDEX('Static Data'!$E$3:$X$21,$BW99,17)+0,GP$84&gt;=INDEX('Static Data'!$E$3:$X$21,$BW99,18)+0,GP$85&gt;=INDEX('Static Data'!$E$3:$X$21,$BW99,19)+0,GP$86&gt;=INDEX('Static Data'!$E$3:$X$21,$BW99,20)+0)</f>
        <v>0</v>
      </c>
      <c r="GQ99" t="b">
        <f ca="1">AND($BV99,GQ$67&gt;=INDEX('Static Data'!$E$3:$X$21,$BW99,1)+0,GQ$68&gt;=INDEX('Static Data'!$E$3:$X$21,$BW99,2)+0,GQ$69&gt;=INDEX('Static Data'!$E$3:$X$21,$BW99,3)+0,GQ$70&gt;=INDEX('Static Data'!$E$3:$X$21,$BW99,4)+0,GQ$71&gt;=INDEX('Static Data'!$E$3:$X$21,$BW99,5)+0,GQ$72&gt;=INDEX('Static Data'!$E$3:$X$21,$BW99,6)+0,GQ$73&gt;=INDEX('Static Data'!$E$3:$X$21,$BW99,7)+0,GQ$74&gt;=INDEX('Static Data'!$E$3:$X$21,$BW99,8)+0,GQ$75&gt;=INDEX('Static Data'!$E$3:$X$21,$BW99,9)+0,GQ$76&gt;=INDEX('Static Data'!$E$3:$X$21,$BW99,10)+0,GQ$77&gt;=INDEX('Static Data'!$E$3:$X$21,$BW99,11)+0,GQ$78&gt;=INDEX('Static Data'!$E$3:$X$21,$BW99,12)+0,GQ$79&gt;=INDEX('Static Data'!$E$3:$X$21,$BW99,13)+0,GQ$80&gt;=INDEX('Static Data'!$E$3:$X$21,$BW99,14)+0,GQ$81&gt;=INDEX('Static Data'!$E$3:$X$21,$BW99,15)+0,GQ$82&gt;=INDEX('Static Data'!$E$3:$X$21,$BW99,16)+0,GQ$83&gt;=INDEX('Static Data'!$E$3:$X$21,$BW99,17)+0,GQ$84&gt;=INDEX('Static Data'!$E$3:$X$21,$BW99,18)+0,GQ$85&gt;=INDEX('Static Data'!$E$3:$X$21,$BW99,19)+0,GQ$86&gt;=INDEX('Static Data'!$E$3:$X$21,$BW99,20)+0)</f>
        <v>0</v>
      </c>
      <c r="GR99" t="b">
        <f ca="1">AND($BV99,GR$67&gt;=INDEX('Static Data'!$E$3:$X$21,$BW99,1)+0,GR$68&gt;=INDEX('Static Data'!$E$3:$X$21,$BW99,2)+0,GR$69&gt;=INDEX('Static Data'!$E$3:$X$21,$BW99,3)+0,GR$70&gt;=INDEX('Static Data'!$E$3:$X$21,$BW99,4)+0,GR$71&gt;=INDEX('Static Data'!$E$3:$X$21,$BW99,5)+0,GR$72&gt;=INDEX('Static Data'!$E$3:$X$21,$BW99,6)+0,GR$73&gt;=INDEX('Static Data'!$E$3:$X$21,$BW99,7)+0,GR$74&gt;=INDEX('Static Data'!$E$3:$X$21,$BW99,8)+0,GR$75&gt;=INDEX('Static Data'!$E$3:$X$21,$BW99,9)+0,GR$76&gt;=INDEX('Static Data'!$E$3:$X$21,$BW99,10)+0,GR$77&gt;=INDEX('Static Data'!$E$3:$X$21,$BW99,11)+0,GR$78&gt;=INDEX('Static Data'!$E$3:$X$21,$BW99,12)+0,GR$79&gt;=INDEX('Static Data'!$E$3:$X$21,$BW99,13)+0,GR$80&gt;=INDEX('Static Data'!$E$3:$X$21,$BW99,14)+0,GR$81&gt;=INDEX('Static Data'!$E$3:$X$21,$BW99,15)+0,GR$82&gt;=INDEX('Static Data'!$E$3:$X$21,$BW99,16)+0,GR$83&gt;=INDEX('Static Data'!$E$3:$X$21,$BW99,17)+0,GR$84&gt;=INDEX('Static Data'!$E$3:$X$21,$BW99,18)+0,GR$85&gt;=INDEX('Static Data'!$E$3:$X$21,$BW99,19)+0,GR$86&gt;=INDEX('Static Data'!$E$3:$X$21,$BW99,20)+0)</f>
        <v>0</v>
      </c>
      <c r="GS99" t="b">
        <f ca="1">AND($BV99,GS$67&gt;=INDEX('Static Data'!$E$3:$X$21,$BW99,1)+0,GS$68&gt;=INDEX('Static Data'!$E$3:$X$21,$BW99,2)+0,GS$69&gt;=INDEX('Static Data'!$E$3:$X$21,$BW99,3)+0,GS$70&gt;=INDEX('Static Data'!$E$3:$X$21,$BW99,4)+0,GS$71&gt;=INDEX('Static Data'!$E$3:$X$21,$BW99,5)+0,GS$72&gt;=INDEX('Static Data'!$E$3:$X$21,$BW99,6)+0,GS$73&gt;=INDEX('Static Data'!$E$3:$X$21,$BW99,7)+0,GS$74&gt;=INDEX('Static Data'!$E$3:$X$21,$BW99,8)+0,GS$75&gt;=INDEX('Static Data'!$E$3:$X$21,$BW99,9)+0,GS$76&gt;=INDEX('Static Data'!$E$3:$X$21,$BW99,10)+0,GS$77&gt;=INDEX('Static Data'!$E$3:$X$21,$BW99,11)+0,GS$78&gt;=INDEX('Static Data'!$E$3:$X$21,$BW99,12)+0,GS$79&gt;=INDEX('Static Data'!$E$3:$X$21,$BW99,13)+0,GS$80&gt;=INDEX('Static Data'!$E$3:$X$21,$BW99,14)+0,GS$81&gt;=INDEX('Static Data'!$E$3:$X$21,$BW99,15)+0,GS$82&gt;=INDEX('Static Data'!$E$3:$X$21,$BW99,16)+0,GS$83&gt;=INDEX('Static Data'!$E$3:$X$21,$BW99,17)+0,GS$84&gt;=INDEX('Static Data'!$E$3:$X$21,$BW99,18)+0,GS$85&gt;=INDEX('Static Data'!$E$3:$X$21,$BW99,19)+0,GS$86&gt;=INDEX('Static Data'!$E$3:$X$21,$BW99,20)+0)</f>
        <v>0</v>
      </c>
      <c r="GT99" t="b">
        <f ca="1">AND($BV99,GT$67&gt;=INDEX('Static Data'!$E$3:$X$21,$BW99,1)+0,GT$68&gt;=INDEX('Static Data'!$E$3:$X$21,$BW99,2)+0,GT$69&gt;=INDEX('Static Data'!$E$3:$X$21,$BW99,3)+0,GT$70&gt;=INDEX('Static Data'!$E$3:$X$21,$BW99,4)+0,GT$71&gt;=INDEX('Static Data'!$E$3:$X$21,$BW99,5)+0,GT$72&gt;=INDEX('Static Data'!$E$3:$X$21,$BW99,6)+0,GT$73&gt;=INDEX('Static Data'!$E$3:$X$21,$BW99,7)+0,GT$74&gt;=INDEX('Static Data'!$E$3:$X$21,$BW99,8)+0,GT$75&gt;=INDEX('Static Data'!$E$3:$X$21,$BW99,9)+0,GT$76&gt;=INDEX('Static Data'!$E$3:$X$21,$BW99,10)+0,GT$77&gt;=INDEX('Static Data'!$E$3:$X$21,$BW99,11)+0,GT$78&gt;=INDEX('Static Data'!$E$3:$X$21,$BW99,12)+0,GT$79&gt;=INDEX('Static Data'!$E$3:$X$21,$BW99,13)+0,GT$80&gt;=INDEX('Static Data'!$E$3:$X$21,$BW99,14)+0,GT$81&gt;=INDEX('Static Data'!$E$3:$X$21,$BW99,15)+0,GT$82&gt;=INDEX('Static Data'!$E$3:$X$21,$BW99,16)+0,GT$83&gt;=INDEX('Static Data'!$E$3:$X$21,$BW99,17)+0,GT$84&gt;=INDEX('Static Data'!$E$3:$X$21,$BW99,18)+0,GT$85&gt;=INDEX('Static Data'!$E$3:$X$21,$BW99,19)+0,GT$86&gt;=INDEX('Static Data'!$E$3:$X$21,$BW99,20)+0)</f>
        <v>0</v>
      </c>
      <c r="GU99" t="b">
        <f ca="1">AND($BV99,GU$67&gt;=INDEX('Static Data'!$E$3:$X$21,$BW99,1)+0,GU$68&gt;=INDEX('Static Data'!$E$3:$X$21,$BW99,2)+0,GU$69&gt;=INDEX('Static Data'!$E$3:$X$21,$BW99,3)+0,GU$70&gt;=INDEX('Static Data'!$E$3:$X$21,$BW99,4)+0,GU$71&gt;=INDEX('Static Data'!$E$3:$X$21,$BW99,5)+0,GU$72&gt;=INDEX('Static Data'!$E$3:$X$21,$BW99,6)+0,GU$73&gt;=INDEX('Static Data'!$E$3:$X$21,$BW99,7)+0,GU$74&gt;=INDEX('Static Data'!$E$3:$X$21,$BW99,8)+0,GU$75&gt;=INDEX('Static Data'!$E$3:$X$21,$BW99,9)+0,GU$76&gt;=INDEX('Static Data'!$E$3:$X$21,$BW99,10)+0,GU$77&gt;=INDEX('Static Data'!$E$3:$X$21,$BW99,11)+0,GU$78&gt;=INDEX('Static Data'!$E$3:$X$21,$BW99,12)+0,GU$79&gt;=INDEX('Static Data'!$E$3:$X$21,$BW99,13)+0,GU$80&gt;=INDEX('Static Data'!$E$3:$X$21,$BW99,14)+0,GU$81&gt;=INDEX('Static Data'!$E$3:$X$21,$BW99,15)+0,GU$82&gt;=INDEX('Static Data'!$E$3:$X$21,$BW99,16)+0,GU$83&gt;=INDEX('Static Data'!$E$3:$X$21,$BW99,17)+0,GU$84&gt;=INDEX('Static Data'!$E$3:$X$21,$BW99,18)+0,GU$85&gt;=INDEX('Static Data'!$E$3:$X$21,$BW99,19)+0,GU$86&gt;=INDEX('Static Data'!$E$3:$X$21,$BW99,20)+0)</f>
        <v>0</v>
      </c>
    </row>
    <row r="100" spans="9:203">
      <c r="I100" s="11"/>
      <c r="M100" s="1">
        <f t="shared" si="39"/>
        <v>63</v>
      </c>
      <c r="N100" s="1" t="str">
        <f t="shared" si="205"/>
        <v>0076E2</v>
      </c>
      <c r="R100" s="90" t="str">
        <f t="shared" si="36"/>
        <v>E27600</v>
      </c>
      <c r="T100" s="60">
        <f t="shared" si="209"/>
        <v>93</v>
      </c>
      <c r="U100" s="123">
        <f t="shared" si="208"/>
        <v>896.05952077234485</v>
      </c>
      <c r="V100" s="62">
        <f t="shared" si="206"/>
        <v>54624</v>
      </c>
      <c r="W100" s="59">
        <f t="shared" si="207"/>
        <v>93</v>
      </c>
      <c r="BV100" t="b">
        <f>TRUE()</f>
        <v>1</v>
      </c>
      <c r="BW100">
        <f t="shared" si="211"/>
        <v>12</v>
      </c>
      <c r="BX100" t="b">
        <f ca="1">AND($BV100,BX$67&gt;=INDEX('Static Data'!$E$3:$X$21,$BW100,1)+0,BX$68&gt;=INDEX('Static Data'!$E$3:$X$21,$BW100,2)+0,BX$69&gt;=INDEX('Static Data'!$E$3:$X$21,$BW100,3)+0,BX$70&gt;=INDEX('Static Data'!$E$3:$X$21,$BW100,4)+0,BX$71&gt;=INDEX('Static Data'!$E$3:$X$21,$BW100,5)+0,BX$72&gt;=INDEX('Static Data'!$E$3:$X$21,$BW100,6)+0,BX$73&gt;=INDEX('Static Data'!$E$3:$X$21,$BW100,7)+0,BX$74&gt;=INDEX('Static Data'!$E$3:$X$21,$BW100,8)+0,BX$75&gt;=INDEX('Static Data'!$E$3:$X$21,$BW100,9)+0,BX$76&gt;=INDEX('Static Data'!$E$3:$X$21,$BW100,10)+0,BX$77&gt;=INDEX('Static Data'!$E$3:$X$21,$BW100,11)+0,BX$78&gt;=INDEX('Static Data'!$E$3:$X$21,$BW100,12)+0,BX$79&gt;=INDEX('Static Data'!$E$3:$X$21,$BW100,13)+0,BX$80&gt;=INDEX('Static Data'!$E$3:$X$21,$BW100,14)+0,BX$81&gt;=INDEX('Static Data'!$E$3:$X$21,$BW100,15)+0,BX$82&gt;=INDEX('Static Data'!$E$3:$X$21,$BW100,16)+0,BX$83&gt;=INDEX('Static Data'!$E$3:$X$21,$BW100,17)+0,BX$84&gt;=INDEX('Static Data'!$E$3:$X$21,$BW100,18)+0,BX$85&gt;=INDEX('Static Data'!$E$3:$X$21,$BW100,19)+0,BX$86&gt;=INDEX('Static Data'!$E$3:$X$21,$BW100,20)+0)</f>
        <v>0</v>
      </c>
      <c r="BY100" t="b">
        <f ca="1">AND($BV100,BY$67&gt;=INDEX('Static Data'!$E$3:$X$21,$BW100,1)+0,BY$68&gt;=INDEX('Static Data'!$E$3:$X$21,$BW100,2)+0,BY$69&gt;=INDEX('Static Data'!$E$3:$X$21,$BW100,3)+0,BY$70&gt;=INDEX('Static Data'!$E$3:$X$21,$BW100,4)+0,BY$71&gt;=INDEX('Static Data'!$E$3:$X$21,$BW100,5)+0,BY$72&gt;=INDEX('Static Data'!$E$3:$X$21,$BW100,6)+0,BY$73&gt;=INDEX('Static Data'!$E$3:$X$21,$BW100,7)+0,BY$74&gt;=INDEX('Static Data'!$E$3:$X$21,$BW100,8)+0,BY$75&gt;=INDEX('Static Data'!$E$3:$X$21,$BW100,9)+0,BY$76&gt;=INDEX('Static Data'!$E$3:$X$21,$BW100,10)+0,BY$77&gt;=INDEX('Static Data'!$E$3:$X$21,$BW100,11)+0,BY$78&gt;=INDEX('Static Data'!$E$3:$X$21,$BW100,12)+0,BY$79&gt;=INDEX('Static Data'!$E$3:$X$21,$BW100,13)+0,BY$80&gt;=INDEX('Static Data'!$E$3:$X$21,$BW100,14)+0,BY$81&gt;=INDEX('Static Data'!$E$3:$X$21,$BW100,15)+0,BY$82&gt;=INDEX('Static Data'!$E$3:$X$21,$BW100,16)+0,BY$83&gt;=INDEX('Static Data'!$E$3:$X$21,$BW100,17)+0,BY$84&gt;=INDEX('Static Data'!$E$3:$X$21,$BW100,18)+0,BY$85&gt;=INDEX('Static Data'!$E$3:$X$21,$BW100,19)+0,BY$86&gt;=INDEX('Static Data'!$E$3:$X$21,$BW100,20)+0)</f>
        <v>0</v>
      </c>
      <c r="BZ100" t="b">
        <f ca="1">AND($BV100,BZ$67&gt;=INDEX('Static Data'!$E$3:$X$21,$BW100,1)+0,BZ$68&gt;=INDEX('Static Data'!$E$3:$X$21,$BW100,2)+0,BZ$69&gt;=INDEX('Static Data'!$E$3:$X$21,$BW100,3)+0,BZ$70&gt;=INDEX('Static Data'!$E$3:$X$21,$BW100,4)+0,BZ$71&gt;=INDEX('Static Data'!$E$3:$X$21,$BW100,5)+0,BZ$72&gt;=INDEX('Static Data'!$E$3:$X$21,$BW100,6)+0,BZ$73&gt;=INDEX('Static Data'!$E$3:$X$21,$BW100,7)+0,BZ$74&gt;=INDEX('Static Data'!$E$3:$X$21,$BW100,8)+0,BZ$75&gt;=INDEX('Static Data'!$E$3:$X$21,$BW100,9)+0,BZ$76&gt;=INDEX('Static Data'!$E$3:$X$21,$BW100,10)+0,BZ$77&gt;=INDEX('Static Data'!$E$3:$X$21,$BW100,11)+0,BZ$78&gt;=INDEX('Static Data'!$E$3:$X$21,$BW100,12)+0,BZ$79&gt;=INDEX('Static Data'!$E$3:$X$21,$BW100,13)+0,BZ$80&gt;=INDEX('Static Data'!$E$3:$X$21,$BW100,14)+0,BZ$81&gt;=INDEX('Static Data'!$E$3:$X$21,$BW100,15)+0,BZ$82&gt;=INDEX('Static Data'!$E$3:$X$21,$BW100,16)+0,BZ$83&gt;=INDEX('Static Data'!$E$3:$X$21,$BW100,17)+0,BZ$84&gt;=INDEX('Static Data'!$E$3:$X$21,$BW100,18)+0,BZ$85&gt;=INDEX('Static Data'!$E$3:$X$21,$BW100,19)+0,BZ$86&gt;=INDEX('Static Data'!$E$3:$X$21,$BW100,20)+0)</f>
        <v>0</v>
      </c>
      <c r="CA100" t="b">
        <f ca="1">AND($BV100,CA$67&gt;=INDEX('Static Data'!$E$3:$X$21,$BW100,1)+0,CA$68&gt;=INDEX('Static Data'!$E$3:$X$21,$BW100,2)+0,CA$69&gt;=INDEX('Static Data'!$E$3:$X$21,$BW100,3)+0,CA$70&gt;=INDEX('Static Data'!$E$3:$X$21,$BW100,4)+0,CA$71&gt;=INDEX('Static Data'!$E$3:$X$21,$BW100,5)+0,CA$72&gt;=INDEX('Static Data'!$E$3:$X$21,$BW100,6)+0,CA$73&gt;=INDEX('Static Data'!$E$3:$X$21,$BW100,7)+0,CA$74&gt;=INDEX('Static Data'!$E$3:$X$21,$BW100,8)+0,CA$75&gt;=INDEX('Static Data'!$E$3:$X$21,$BW100,9)+0,CA$76&gt;=INDEX('Static Data'!$E$3:$X$21,$BW100,10)+0,CA$77&gt;=INDEX('Static Data'!$E$3:$X$21,$BW100,11)+0,CA$78&gt;=INDEX('Static Data'!$E$3:$X$21,$BW100,12)+0,CA$79&gt;=INDEX('Static Data'!$E$3:$X$21,$BW100,13)+0,CA$80&gt;=INDEX('Static Data'!$E$3:$X$21,$BW100,14)+0,CA$81&gt;=INDEX('Static Data'!$E$3:$X$21,$BW100,15)+0,CA$82&gt;=INDEX('Static Data'!$E$3:$X$21,$BW100,16)+0,CA$83&gt;=INDEX('Static Data'!$E$3:$X$21,$BW100,17)+0,CA$84&gt;=INDEX('Static Data'!$E$3:$X$21,$BW100,18)+0,CA$85&gt;=INDEX('Static Data'!$E$3:$X$21,$BW100,19)+0,CA$86&gt;=INDEX('Static Data'!$E$3:$X$21,$BW100,20)+0)</f>
        <v>0</v>
      </c>
      <c r="CB100" t="b">
        <f ca="1">AND($BV100,CB$67&gt;=INDEX('Static Data'!$E$3:$X$21,$BW100,1)+0,CB$68&gt;=INDEX('Static Data'!$E$3:$X$21,$BW100,2)+0,CB$69&gt;=INDEX('Static Data'!$E$3:$X$21,$BW100,3)+0,CB$70&gt;=INDEX('Static Data'!$E$3:$X$21,$BW100,4)+0,CB$71&gt;=INDEX('Static Data'!$E$3:$X$21,$BW100,5)+0,CB$72&gt;=INDEX('Static Data'!$E$3:$X$21,$BW100,6)+0,CB$73&gt;=INDEX('Static Data'!$E$3:$X$21,$BW100,7)+0,CB$74&gt;=INDEX('Static Data'!$E$3:$X$21,$BW100,8)+0,CB$75&gt;=INDEX('Static Data'!$E$3:$X$21,$BW100,9)+0,CB$76&gt;=INDEX('Static Data'!$E$3:$X$21,$BW100,10)+0,CB$77&gt;=INDEX('Static Data'!$E$3:$X$21,$BW100,11)+0,CB$78&gt;=INDEX('Static Data'!$E$3:$X$21,$BW100,12)+0,CB$79&gt;=INDEX('Static Data'!$E$3:$X$21,$BW100,13)+0,CB$80&gt;=INDEX('Static Data'!$E$3:$X$21,$BW100,14)+0,CB$81&gt;=INDEX('Static Data'!$E$3:$X$21,$BW100,15)+0,CB$82&gt;=INDEX('Static Data'!$E$3:$X$21,$BW100,16)+0,CB$83&gt;=INDEX('Static Data'!$E$3:$X$21,$BW100,17)+0,CB$84&gt;=INDEX('Static Data'!$E$3:$X$21,$BW100,18)+0,CB$85&gt;=INDEX('Static Data'!$E$3:$X$21,$BW100,19)+0,CB$86&gt;=INDEX('Static Data'!$E$3:$X$21,$BW100,20)+0)</f>
        <v>0</v>
      </c>
      <c r="CC100" t="b">
        <f ca="1">AND($BV100,CC$67&gt;=INDEX('Static Data'!$E$3:$X$21,$BW100,1)+0,CC$68&gt;=INDEX('Static Data'!$E$3:$X$21,$BW100,2)+0,CC$69&gt;=INDEX('Static Data'!$E$3:$X$21,$BW100,3)+0,CC$70&gt;=INDEX('Static Data'!$E$3:$X$21,$BW100,4)+0,CC$71&gt;=INDEX('Static Data'!$E$3:$X$21,$BW100,5)+0,CC$72&gt;=INDEX('Static Data'!$E$3:$X$21,$BW100,6)+0,CC$73&gt;=INDEX('Static Data'!$E$3:$X$21,$BW100,7)+0,CC$74&gt;=INDEX('Static Data'!$E$3:$X$21,$BW100,8)+0,CC$75&gt;=INDEX('Static Data'!$E$3:$X$21,$BW100,9)+0,CC$76&gt;=INDEX('Static Data'!$E$3:$X$21,$BW100,10)+0,CC$77&gt;=INDEX('Static Data'!$E$3:$X$21,$BW100,11)+0,CC$78&gt;=INDEX('Static Data'!$E$3:$X$21,$BW100,12)+0,CC$79&gt;=INDEX('Static Data'!$E$3:$X$21,$BW100,13)+0,CC$80&gt;=INDEX('Static Data'!$E$3:$X$21,$BW100,14)+0,CC$81&gt;=INDEX('Static Data'!$E$3:$X$21,$BW100,15)+0,CC$82&gt;=INDEX('Static Data'!$E$3:$X$21,$BW100,16)+0,CC$83&gt;=INDEX('Static Data'!$E$3:$X$21,$BW100,17)+0,CC$84&gt;=INDEX('Static Data'!$E$3:$X$21,$BW100,18)+0,CC$85&gt;=INDEX('Static Data'!$E$3:$X$21,$BW100,19)+0,CC$86&gt;=INDEX('Static Data'!$E$3:$X$21,$BW100,20)+0)</f>
        <v>0</v>
      </c>
      <c r="CD100" t="b">
        <f ca="1">AND($BV100,CD$67&gt;=INDEX('Static Data'!$E$3:$X$21,$BW100,1)+0,CD$68&gt;=INDEX('Static Data'!$E$3:$X$21,$BW100,2)+0,CD$69&gt;=INDEX('Static Data'!$E$3:$X$21,$BW100,3)+0,CD$70&gt;=INDEX('Static Data'!$E$3:$X$21,$BW100,4)+0,CD$71&gt;=INDEX('Static Data'!$E$3:$X$21,$BW100,5)+0,CD$72&gt;=INDEX('Static Data'!$E$3:$X$21,$BW100,6)+0,CD$73&gt;=INDEX('Static Data'!$E$3:$X$21,$BW100,7)+0,CD$74&gt;=INDEX('Static Data'!$E$3:$X$21,$BW100,8)+0,CD$75&gt;=INDEX('Static Data'!$E$3:$X$21,$BW100,9)+0,CD$76&gt;=INDEX('Static Data'!$E$3:$X$21,$BW100,10)+0,CD$77&gt;=INDEX('Static Data'!$E$3:$X$21,$BW100,11)+0,CD$78&gt;=INDEX('Static Data'!$E$3:$X$21,$BW100,12)+0,CD$79&gt;=INDEX('Static Data'!$E$3:$X$21,$BW100,13)+0,CD$80&gt;=INDEX('Static Data'!$E$3:$X$21,$BW100,14)+0,CD$81&gt;=INDEX('Static Data'!$E$3:$X$21,$BW100,15)+0,CD$82&gt;=INDEX('Static Data'!$E$3:$X$21,$BW100,16)+0,CD$83&gt;=INDEX('Static Data'!$E$3:$X$21,$BW100,17)+0,CD$84&gt;=INDEX('Static Data'!$E$3:$X$21,$BW100,18)+0,CD$85&gt;=INDEX('Static Data'!$E$3:$X$21,$BW100,19)+0,CD$86&gt;=INDEX('Static Data'!$E$3:$X$21,$BW100,20)+0)</f>
        <v>0</v>
      </c>
      <c r="CE100" t="b">
        <f ca="1">AND($BV100,CE$67&gt;=INDEX('Static Data'!$E$3:$X$21,$BW100,1)+0,CE$68&gt;=INDEX('Static Data'!$E$3:$X$21,$BW100,2)+0,CE$69&gt;=INDEX('Static Data'!$E$3:$X$21,$BW100,3)+0,CE$70&gt;=INDEX('Static Data'!$E$3:$X$21,$BW100,4)+0,CE$71&gt;=INDEX('Static Data'!$E$3:$X$21,$BW100,5)+0,CE$72&gt;=INDEX('Static Data'!$E$3:$X$21,$BW100,6)+0,CE$73&gt;=INDEX('Static Data'!$E$3:$X$21,$BW100,7)+0,CE$74&gt;=INDEX('Static Data'!$E$3:$X$21,$BW100,8)+0,CE$75&gt;=INDEX('Static Data'!$E$3:$X$21,$BW100,9)+0,CE$76&gt;=INDEX('Static Data'!$E$3:$X$21,$BW100,10)+0,CE$77&gt;=INDEX('Static Data'!$E$3:$X$21,$BW100,11)+0,CE$78&gt;=INDEX('Static Data'!$E$3:$X$21,$BW100,12)+0,CE$79&gt;=INDEX('Static Data'!$E$3:$X$21,$BW100,13)+0,CE$80&gt;=INDEX('Static Data'!$E$3:$X$21,$BW100,14)+0,CE$81&gt;=INDEX('Static Data'!$E$3:$X$21,$BW100,15)+0,CE$82&gt;=INDEX('Static Data'!$E$3:$X$21,$BW100,16)+0,CE$83&gt;=INDEX('Static Data'!$E$3:$X$21,$BW100,17)+0,CE$84&gt;=INDEX('Static Data'!$E$3:$X$21,$BW100,18)+0,CE$85&gt;=INDEX('Static Data'!$E$3:$X$21,$BW100,19)+0,CE$86&gt;=INDEX('Static Data'!$E$3:$X$21,$BW100,20)+0)</f>
        <v>0</v>
      </c>
      <c r="CF100" t="b">
        <f ca="1">AND($BV100,CF$67&gt;=INDEX('Static Data'!$E$3:$X$21,$BW100,1)+0,CF$68&gt;=INDEX('Static Data'!$E$3:$X$21,$BW100,2)+0,CF$69&gt;=INDEX('Static Data'!$E$3:$X$21,$BW100,3)+0,CF$70&gt;=INDEX('Static Data'!$E$3:$X$21,$BW100,4)+0,CF$71&gt;=INDEX('Static Data'!$E$3:$X$21,$BW100,5)+0,CF$72&gt;=INDEX('Static Data'!$E$3:$X$21,$BW100,6)+0,CF$73&gt;=INDEX('Static Data'!$E$3:$X$21,$BW100,7)+0,CF$74&gt;=INDEX('Static Data'!$E$3:$X$21,$BW100,8)+0,CF$75&gt;=INDEX('Static Data'!$E$3:$X$21,$BW100,9)+0,CF$76&gt;=INDEX('Static Data'!$E$3:$X$21,$BW100,10)+0,CF$77&gt;=INDEX('Static Data'!$E$3:$X$21,$BW100,11)+0,CF$78&gt;=INDEX('Static Data'!$E$3:$X$21,$BW100,12)+0,CF$79&gt;=INDEX('Static Data'!$E$3:$X$21,$BW100,13)+0,CF$80&gt;=INDEX('Static Data'!$E$3:$X$21,$BW100,14)+0,CF$81&gt;=INDEX('Static Data'!$E$3:$X$21,$BW100,15)+0,CF$82&gt;=INDEX('Static Data'!$E$3:$X$21,$BW100,16)+0,CF$83&gt;=INDEX('Static Data'!$E$3:$X$21,$BW100,17)+0,CF$84&gt;=INDEX('Static Data'!$E$3:$X$21,$BW100,18)+0,CF$85&gt;=INDEX('Static Data'!$E$3:$X$21,$BW100,19)+0,CF$86&gt;=INDEX('Static Data'!$E$3:$X$21,$BW100,20)+0)</f>
        <v>0</v>
      </c>
      <c r="CG100" t="b">
        <f ca="1">AND($BV100,CG$67&gt;=INDEX('Static Data'!$E$3:$X$21,$BW100,1)+0,CG$68&gt;=INDEX('Static Data'!$E$3:$X$21,$BW100,2)+0,CG$69&gt;=INDEX('Static Data'!$E$3:$X$21,$BW100,3)+0,CG$70&gt;=INDEX('Static Data'!$E$3:$X$21,$BW100,4)+0,CG$71&gt;=INDEX('Static Data'!$E$3:$X$21,$BW100,5)+0,CG$72&gt;=INDEX('Static Data'!$E$3:$X$21,$BW100,6)+0,CG$73&gt;=INDEX('Static Data'!$E$3:$X$21,$BW100,7)+0,CG$74&gt;=INDEX('Static Data'!$E$3:$X$21,$BW100,8)+0,CG$75&gt;=INDEX('Static Data'!$E$3:$X$21,$BW100,9)+0,CG$76&gt;=INDEX('Static Data'!$E$3:$X$21,$BW100,10)+0,CG$77&gt;=INDEX('Static Data'!$E$3:$X$21,$BW100,11)+0,CG$78&gt;=INDEX('Static Data'!$E$3:$X$21,$BW100,12)+0,CG$79&gt;=INDEX('Static Data'!$E$3:$X$21,$BW100,13)+0,CG$80&gt;=INDEX('Static Data'!$E$3:$X$21,$BW100,14)+0,CG$81&gt;=INDEX('Static Data'!$E$3:$X$21,$BW100,15)+0,CG$82&gt;=INDEX('Static Data'!$E$3:$X$21,$BW100,16)+0,CG$83&gt;=INDEX('Static Data'!$E$3:$X$21,$BW100,17)+0,CG$84&gt;=INDEX('Static Data'!$E$3:$X$21,$BW100,18)+0,CG$85&gt;=INDEX('Static Data'!$E$3:$X$21,$BW100,19)+0,CG$86&gt;=INDEX('Static Data'!$E$3:$X$21,$BW100,20)+0)</f>
        <v>0</v>
      </c>
      <c r="CH100" t="b">
        <f ca="1">AND($BV100,CH$67&gt;=INDEX('Static Data'!$E$3:$X$21,$BW100,1)+0,CH$68&gt;=INDEX('Static Data'!$E$3:$X$21,$BW100,2)+0,CH$69&gt;=INDEX('Static Data'!$E$3:$X$21,$BW100,3)+0,CH$70&gt;=INDEX('Static Data'!$E$3:$X$21,$BW100,4)+0,CH$71&gt;=INDEX('Static Data'!$E$3:$X$21,$BW100,5)+0,CH$72&gt;=INDEX('Static Data'!$E$3:$X$21,$BW100,6)+0,CH$73&gt;=INDEX('Static Data'!$E$3:$X$21,$BW100,7)+0,CH$74&gt;=INDEX('Static Data'!$E$3:$X$21,$BW100,8)+0,CH$75&gt;=INDEX('Static Data'!$E$3:$X$21,$BW100,9)+0,CH$76&gt;=INDEX('Static Data'!$E$3:$X$21,$BW100,10)+0,CH$77&gt;=INDEX('Static Data'!$E$3:$X$21,$BW100,11)+0,CH$78&gt;=INDEX('Static Data'!$E$3:$X$21,$BW100,12)+0,CH$79&gt;=INDEX('Static Data'!$E$3:$X$21,$BW100,13)+0,CH$80&gt;=INDEX('Static Data'!$E$3:$X$21,$BW100,14)+0,CH$81&gt;=INDEX('Static Data'!$E$3:$X$21,$BW100,15)+0,CH$82&gt;=INDEX('Static Data'!$E$3:$X$21,$BW100,16)+0,CH$83&gt;=INDEX('Static Data'!$E$3:$X$21,$BW100,17)+0,CH$84&gt;=INDEX('Static Data'!$E$3:$X$21,$BW100,18)+0,CH$85&gt;=INDEX('Static Data'!$E$3:$X$21,$BW100,19)+0,CH$86&gt;=INDEX('Static Data'!$E$3:$X$21,$BW100,20)+0)</f>
        <v>0</v>
      </c>
      <c r="CI100" t="b">
        <f ca="1">AND($BV100,CI$67&gt;=INDEX('Static Data'!$E$3:$X$21,$BW100,1)+0,CI$68&gt;=INDEX('Static Data'!$E$3:$X$21,$BW100,2)+0,CI$69&gt;=INDEX('Static Data'!$E$3:$X$21,$BW100,3)+0,CI$70&gt;=INDEX('Static Data'!$E$3:$X$21,$BW100,4)+0,CI$71&gt;=INDEX('Static Data'!$E$3:$X$21,$BW100,5)+0,CI$72&gt;=INDEX('Static Data'!$E$3:$X$21,$BW100,6)+0,CI$73&gt;=INDEX('Static Data'!$E$3:$X$21,$BW100,7)+0,CI$74&gt;=INDEX('Static Data'!$E$3:$X$21,$BW100,8)+0,CI$75&gt;=INDEX('Static Data'!$E$3:$X$21,$BW100,9)+0,CI$76&gt;=INDEX('Static Data'!$E$3:$X$21,$BW100,10)+0,CI$77&gt;=INDEX('Static Data'!$E$3:$X$21,$BW100,11)+0,CI$78&gt;=INDEX('Static Data'!$E$3:$X$21,$BW100,12)+0,CI$79&gt;=INDEX('Static Data'!$E$3:$X$21,$BW100,13)+0,CI$80&gt;=INDEX('Static Data'!$E$3:$X$21,$BW100,14)+0,CI$81&gt;=INDEX('Static Data'!$E$3:$X$21,$BW100,15)+0,CI$82&gt;=INDEX('Static Data'!$E$3:$X$21,$BW100,16)+0,CI$83&gt;=INDEX('Static Data'!$E$3:$X$21,$BW100,17)+0,CI$84&gt;=INDEX('Static Data'!$E$3:$X$21,$BW100,18)+0,CI$85&gt;=INDEX('Static Data'!$E$3:$X$21,$BW100,19)+0,CI$86&gt;=INDEX('Static Data'!$E$3:$X$21,$BW100,20)+0)</f>
        <v>0</v>
      </c>
      <c r="CJ100" t="b">
        <f ca="1">AND($BV100,CJ$67&gt;=INDEX('Static Data'!$E$3:$X$21,$BW100,1)+0,CJ$68&gt;=INDEX('Static Data'!$E$3:$X$21,$BW100,2)+0,CJ$69&gt;=INDEX('Static Data'!$E$3:$X$21,$BW100,3)+0,CJ$70&gt;=INDEX('Static Data'!$E$3:$X$21,$BW100,4)+0,CJ$71&gt;=INDEX('Static Data'!$E$3:$X$21,$BW100,5)+0,CJ$72&gt;=INDEX('Static Data'!$E$3:$X$21,$BW100,6)+0,CJ$73&gt;=INDEX('Static Data'!$E$3:$X$21,$BW100,7)+0,CJ$74&gt;=INDEX('Static Data'!$E$3:$X$21,$BW100,8)+0,CJ$75&gt;=INDEX('Static Data'!$E$3:$X$21,$BW100,9)+0,CJ$76&gt;=INDEX('Static Data'!$E$3:$X$21,$BW100,10)+0,CJ$77&gt;=INDEX('Static Data'!$E$3:$X$21,$BW100,11)+0,CJ$78&gt;=INDEX('Static Data'!$E$3:$X$21,$BW100,12)+0,CJ$79&gt;=INDEX('Static Data'!$E$3:$X$21,$BW100,13)+0,CJ$80&gt;=INDEX('Static Data'!$E$3:$X$21,$BW100,14)+0,CJ$81&gt;=INDEX('Static Data'!$E$3:$X$21,$BW100,15)+0,CJ$82&gt;=INDEX('Static Data'!$E$3:$X$21,$BW100,16)+0,CJ$83&gt;=INDEX('Static Data'!$E$3:$X$21,$BW100,17)+0,CJ$84&gt;=INDEX('Static Data'!$E$3:$X$21,$BW100,18)+0,CJ$85&gt;=INDEX('Static Data'!$E$3:$X$21,$BW100,19)+0,CJ$86&gt;=INDEX('Static Data'!$E$3:$X$21,$BW100,20)+0)</f>
        <v>0</v>
      </c>
      <c r="CK100" t="b">
        <f ca="1">AND($BV100,CK$67&gt;=INDEX('Static Data'!$E$3:$X$21,$BW100,1)+0,CK$68&gt;=INDEX('Static Data'!$E$3:$X$21,$BW100,2)+0,CK$69&gt;=INDEX('Static Data'!$E$3:$X$21,$BW100,3)+0,CK$70&gt;=INDEX('Static Data'!$E$3:$X$21,$BW100,4)+0,CK$71&gt;=INDEX('Static Data'!$E$3:$X$21,$BW100,5)+0,CK$72&gt;=INDEX('Static Data'!$E$3:$X$21,$BW100,6)+0,CK$73&gt;=INDEX('Static Data'!$E$3:$X$21,$BW100,7)+0,CK$74&gt;=INDEX('Static Data'!$E$3:$X$21,$BW100,8)+0,CK$75&gt;=INDEX('Static Data'!$E$3:$X$21,$BW100,9)+0,CK$76&gt;=INDEX('Static Data'!$E$3:$X$21,$BW100,10)+0,CK$77&gt;=INDEX('Static Data'!$E$3:$X$21,$BW100,11)+0,CK$78&gt;=INDEX('Static Data'!$E$3:$X$21,$BW100,12)+0,CK$79&gt;=INDEX('Static Data'!$E$3:$X$21,$BW100,13)+0,CK$80&gt;=INDEX('Static Data'!$E$3:$X$21,$BW100,14)+0,CK$81&gt;=INDEX('Static Data'!$E$3:$X$21,$BW100,15)+0,CK$82&gt;=INDEX('Static Data'!$E$3:$X$21,$BW100,16)+0,CK$83&gt;=INDEX('Static Data'!$E$3:$X$21,$BW100,17)+0,CK$84&gt;=INDEX('Static Data'!$E$3:$X$21,$BW100,18)+0,CK$85&gt;=INDEX('Static Data'!$E$3:$X$21,$BW100,19)+0,CK$86&gt;=INDEX('Static Data'!$E$3:$X$21,$BW100,20)+0)</f>
        <v>0</v>
      </c>
      <c r="CL100" t="b">
        <f ca="1">AND($BV100,CL$67&gt;=INDEX('Static Data'!$E$3:$X$21,$BW100,1)+0,CL$68&gt;=INDEX('Static Data'!$E$3:$X$21,$BW100,2)+0,CL$69&gt;=INDEX('Static Data'!$E$3:$X$21,$BW100,3)+0,CL$70&gt;=INDEX('Static Data'!$E$3:$X$21,$BW100,4)+0,CL$71&gt;=INDEX('Static Data'!$E$3:$X$21,$BW100,5)+0,CL$72&gt;=INDEX('Static Data'!$E$3:$X$21,$BW100,6)+0,CL$73&gt;=INDEX('Static Data'!$E$3:$X$21,$BW100,7)+0,CL$74&gt;=INDEX('Static Data'!$E$3:$X$21,$BW100,8)+0,CL$75&gt;=INDEX('Static Data'!$E$3:$X$21,$BW100,9)+0,CL$76&gt;=INDEX('Static Data'!$E$3:$X$21,$BW100,10)+0,CL$77&gt;=INDEX('Static Data'!$E$3:$X$21,$BW100,11)+0,CL$78&gt;=INDEX('Static Data'!$E$3:$X$21,$BW100,12)+0,CL$79&gt;=INDEX('Static Data'!$E$3:$X$21,$BW100,13)+0,CL$80&gt;=INDEX('Static Data'!$E$3:$X$21,$BW100,14)+0,CL$81&gt;=INDEX('Static Data'!$E$3:$X$21,$BW100,15)+0,CL$82&gt;=INDEX('Static Data'!$E$3:$X$21,$BW100,16)+0,CL$83&gt;=INDEX('Static Data'!$E$3:$X$21,$BW100,17)+0,CL$84&gt;=INDEX('Static Data'!$E$3:$X$21,$BW100,18)+0,CL$85&gt;=INDEX('Static Data'!$E$3:$X$21,$BW100,19)+0,CL$86&gt;=INDEX('Static Data'!$E$3:$X$21,$BW100,20)+0)</f>
        <v>0</v>
      </c>
      <c r="CM100" t="b">
        <f ca="1">AND($BV100,CM$67&gt;=INDEX('Static Data'!$E$3:$X$21,$BW100,1)+0,CM$68&gt;=INDEX('Static Data'!$E$3:$X$21,$BW100,2)+0,CM$69&gt;=INDEX('Static Data'!$E$3:$X$21,$BW100,3)+0,CM$70&gt;=INDEX('Static Data'!$E$3:$X$21,$BW100,4)+0,CM$71&gt;=INDEX('Static Data'!$E$3:$X$21,$BW100,5)+0,CM$72&gt;=INDEX('Static Data'!$E$3:$X$21,$BW100,6)+0,CM$73&gt;=INDEX('Static Data'!$E$3:$X$21,$BW100,7)+0,CM$74&gt;=INDEX('Static Data'!$E$3:$X$21,$BW100,8)+0,CM$75&gt;=INDEX('Static Data'!$E$3:$X$21,$BW100,9)+0,CM$76&gt;=INDEX('Static Data'!$E$3:$X$21,$BW100,10)+0,CM$77&gt;=INDEX('Static Data'!$E$3:$X$21,$BW100,11)+0,CM$78&gt;=INDEX('Static Data'!$E$3:$X$21,$BW100,12)+0,CM$79&gt;=INDEX('Static Data'!$E$3:$X$21,$BW100,13)+0,CM$80&gt;=INDEX('Static Data'!$E$3:$X$21,$BW100,14)+0,CM$81&gt;=INDEX('Static Data'!$E$3:$X$21,$BW100,15)+0,CM$82&gt;=INDEX('Static Data'!$E$3:$X$21,$BW100,16)+0,CM$83&gt;=INDEX('Static Data'!$E$3:$X$21,$BW100,17)+0,CM$84&gt;=INDEX('Static Data'!$E$3:$X$21,$BW100,18)+0,CM$85&gt;=INDEX('Static Data'!$E$3:$X$21,$BW100,19)+0,CM$86&gt;=INDEX('Static Data'!$E$3:$X$21,$BW100,20)+0)</f>
        <v>0</v>
      </c>
      <c r="CN100" t="b">
        <f ca="1">AND($BV100,CN$67&gt;=INDEX('Static Data'!$E$3:$X$21,$BW100,1)+0,CN$68&gt;=INDEX('Static Data'!$E$3:$X$21,$BW100,2)+0,CN$69&gt;=INDEX('Static Data'!$E$3:$X$21,$BW100,3)+0,CN$70&gt;=INDEX('Static Data'!$E$3:$X$21,$BW100,4)+0,CN$71&gt;=INDEX('Static Data'!$E$3:$X$21,$BW100,5)+0,CN$72&gt;=INDEX('Static Data'!$E$3:$X$21,$BW100,6)+0,CN$73&gt;=INDEX('Static Data'!$E$3:$X$21,$BW100,7)+0,CN$74&gt;=INDEX('Static Data'!$E$3:$X$21,$BW100,8)+0,CN$75&gt;=INDEX('Static Data'!$E$3:$X$21,$BW100,9)+0,CN$76&gt;=INDEX('Static Data'!$E$3:$X$21,$BW100,10)+0,CN$77&gt;=INDEX('Static Data'!$E$3:$X$21,$BW100,11)+0,CN$78&gt;=INDEX('Static Data'!$E$3:$X$21,$BW100,12)+0,CN$79&gt;=INDEX('Static Data'!$E$3:$X$21,$BW100,13)+0,CN$80&gt;=INDEX('Static Data'!$E$3:$X$21,$BW100,14)+0,CN$81&gt;=INDEX('Static Data'!$E$3:$X$21,$BW100,15)+0,CN$82&gt;=INDEX('Static Data'!$E$3:$X$21,$BW100,16)+0,CN$83&gt;=INDEX('Static Data'!$E$3:$X$21,$BW100,17)+0,CN$84&gt;=INDEX('Static Data'!$E$3:$X$21,$BW100,18)+0,CN$85&gt;=INDEX('Static Data'!$E$3:$X$21,$BW100,19)+0,CN$86&gt;=INDEX('Static Data'!$E$3:$X$21,$BW100,20)+0)</f>
        <v>0</v>
      </c>
      <c r="CO100" t="b">
        <f ca="1">AND($BV100,CO$67&gt;=INDEX('Static Data'!$E$3:$X$21,$BW100,1)+0,CO$68&gt;=INDEX('Static Data'!$E$3:$X$21,$BW100,2)+0,CO$69&gt;=INDEX('Static Data'!$E$3:$X$21,$BW100,3)+0,CO$70&gt;=INDEX('Static Data'!$E$3:$X$21,$BW100,4)+0,CO$71&gt;=INDEX('Static Data'!$E$3:$X$21,$BW100,5)+0,CO$72&gt;=INDEX('Static Data'!$E$3:$X$21,$BW100,6)+0,CO$73&gt;=INDEX('Static Data'!$E$3:$X$21,$BW100,7)+0,CO$74&gt;=INDEX('Static Data'!$E$3:$X$21,$BW100,8)+0,CO$75&gt;=INDEX('Static Data'!$E$3:$X$21,$BW100,9)+0,CO$76&gt;=INDEX('Static Data'!$E$3:$X$21,$BW100,10)+0,CO$77&gt;=INDEX('Static Data'!$E$3:$X$21,$BW100,11)+0,CO$78&gt;=INDEX('Static Data'!$E$3:$X$21,$BW100,12)+0,CO$79&gt;=INDEX('Static Data'!$E$3:$X$21,$BW100,13)+0,CO$80&gt;=INDEX('Static Data'!$E$3:$X$21,$BW100,14)+0,CO$81&gt;=INDEX('Static Data'!$E$3:$X$21,$BW100,15)+0,CO$82&gt;=INDEX('Static Data'!$E$3:$X$21,$BW100,16)+0,CO$83&gt;=INDEX('Static Data'!$E$3:$X$21,$BW100,17)+0,CO$84&gt;=INDEX('Static Data'!$E$3:$X$21,$BW100,18)+0,CO$85&gt;=INDEX('Static Data'!$E$3:$X$21,$BW100,19)+0,CO$86&gt;=INDEX('Static Data'!$E$3:$X$21,$BW100,20)+0)</f>
        <v>0</v>
      </c>
      <c r="CP100" t="b">
        <f ca="1">AND($BV100,CP$67&gt;=INDEX('Static Data'!$E$3:$X$21,$BW100,1)+0,CP$68&gt;=INDEX('Static Data'!$E$3:$X$21,$BW100,2)+0,CP$69&gt;=INDEX('Static Data'!$E$3:$X$21,$BW100,3)+0,CP$70&gt;=INDEX('Static Data'!$E$3:$X$21,$BW100,4)+0,CP$71&gt;=INDEX('Static Data'!$E$3:$X$21,$BW100,5)+0,CP$72&gt;=INDEX('Static Data'!$E$3:$X$21,$BW100,6)+0,CP$73&gt;=INDEX('Static Data'!$E$3:$X$21,$BW100,7)+0,CP$74&gt;=INDEX('Static Data'!$E$3:$X$21,$BW100,8)+0,CP$75&gt;=INDEX('Static Data'!$E$3:$X$21,$BW100,9)+0,CP$76&gt;=INDEX('Static Data'!$E$3:$X$21,$BW100,10)+0,CP$77&gt;=INDEX('Static Data'!$E$3:$X$21,$BW100,11)+0,CP$78&gt;=INDEX('Static Data'!$E$3:$X$21,$BW100,12)+0,CP$79&gt;=INDEX('Static Data'!$E$3:$X$21,$BW100,13)+0,CP$80&gt;=INDEX('Static Data'!$E$3:$X$21,$BW100,14)+0,CP$81&gt;=INDEX('Static Data'!$E$3:$X$21,$BW100,15)+0,CP$82&gt;=INDEX('Static Data'!$E$3:$X$21,$BW100,16)+0,CP$83&gt;=INDEX('Static Data'!$E$3:$X$21,$BW100,17)+0,CP$84&gt;=INDEX('Static Data'!$E$3:$X$21,$BW100,18)+0,CP$85&gt;=INDEX('Static Data'!$E$3:$X$21,$BW100,19)+0,CP$86&gt;=INDEX('Static Data'!$E$3:$X$21,$BW100,20)+0)</f>
        <v>0</v>
      </c>
      <c r="CQ100" t="b">
        <f ca="1">AND($BV100,CQ$67&gt;=INDEX('Static Data'!$E$3:$X$21,$BW100,1)+0,CQ$68&gt;=INDEX('Static Data'!$E$3:$X$21,$BW100,2)+0,CQ$69&gt;=INDEX('Static Data'!$E$3:$X$21,$BW100,3)+0,CQ$70&gt;=INDEX('Static Data'!$E$3:$X$21,$BW100,4)+0,CQ$71&gt;=INDEX('Static Data'!$E$3:$X$21,$BW100,5)+0,CQ$72&gt;=INDEX('Static Data'!$E$3:$X$21,$BW100,6)+0,CQ$73&gt;=INDEX('Static Data'!$E$3:$X$21,$BW100,7)+0,CQ$74&gt;=INDEX('Static Data'!$E$3:$X$21,$BW100,8)+0,CQ$75&gt;=INDEX('Static Data'!$E$3:$X$21,$BW100,9)+0,CQ$76&gt;=INDEX('Static Data'!$E$3:$X$21,$BW100,10)+0,CQ$77&gt;=INDEX('Static Data'!$E$3:$X$21,$BW100,11)+0,CQ$78&gt;=INDEX('Static Data'!$E$3:$X$21,$BW100,12)+0,CQ$79&gt;=INDEX('Static Data'!$E$3:$X$21,$BW100,13)+0,CQ$80&gt;=INDEX('Static Data'!$E$3:$X$21,$BW100,14)+0,CQ$81&gt;=INDEX('Static Data'!$E$3:$X$21,$BW100,15)+0,CQ$82&gt;=INDEX('Static Data'!$E$3:$X$21,$BW100,16)+0,CQ$83&gt;=INDEX('Static Data'!$E$3:$X$21,$BW100,17)+0,CQ$84&gt;=INDEX('Static Data'!$E$3:$X$21,$BW100,18)+0,CQ$85&gt;=INDEX('Static Data'!$E$3:$X$21,$BW100,19)+0,CQ$86&gt;=INDEX('Static Data'!$E$3:$X$21,$BW100,20)+0)</f>
        <v>0</v>
      </c>
      <c r="CR100" t="b">
        <f ca="1">AND($BV100,CR$67&gt;=INDEX('Static Data'!$E$3:$X$21,$BW100,1)+0,CR$68&gt;=INDEX('Static Data'!$E$3:$X$21,$BW100,2)+0,CR$69&gt;=INDEX('Static Data'!$E$3:$X$21,$BW100,3)+0,CR$70&gt;=INDEX('Static Data'!$E$3:$X$21,$BW100,4)+0,CR$71&gt;=INDEX('Static Data'!$E$3:$X$21,$BW100,5)+0,CR$72&gt;=INDEX('Static Data'!$E$3:$X$21,$BW100,6)+0,CR$73&gt;=INDEX('Static Data'!$E$3:$X$21,$BW100,7)+0,CR$74&gt;=INDEX('Static Data'!$E$3:$X$21,$BW100,8)+0,CR$75&gt;=INDEX('Static Data'!$E$3:$X$21,$BW100,9)+0,CR$76&gt;=INDEX('Static Data'!$E$3:$X$21,$BW100,10)+0,CR$77&gt;=INDEX('Static Data'!$E$3:$X$21,$BW100,11)+0,CR$78&gt;=INDEX('Static Data'!$E$3:$X$21,$BW100,12)+0,CR$79&gt;=INDEX('Static Data'!$E$3:$X$21,$BW100,13)+0,CR$80&gt;=INDEX('Static Data'!$E$3:$X$21,$BW100,14)+0,CR$81&gt;=INDEX('Static Data'!$E$3:$X$21,$BW100,15)+0,CR$82&gt;=INDEX('Static Data'!$E$3:$X$21,$BW100,16)+0,CR$83&gt;=INDEX('Static Data'!$E$3:$X$21,$BW100,17)+0,CR$84&gt;=INDEX('Static Data'!$E$3:$X$21,$BW100,18)+0,CR$85&gt;=INDEX('Static Data'!$E$3:$X$21,$BW100,19)+0,CR$86&gt;=INDEX('Static Data'!$E$3:$X$21,$BW100,20)+0)</f>
        <v>0</v>
      </c>
      <c r="CS100" t="b">
        <f ca="1">AND($BV100,CS$67&gt;=INDEX('Static Data'!$E$3:$X$21,$BW100,1)+0,CS$68&gt;=INDEX('Static Data'!$E$3:$X$21,$BW100,2)+0,CS$69&gt;=INDEX('Static Data'!$E$3:$X$21,$BW100,3)+0,CS$70&gt;=INDEX('Static Data'!$E$3:$X$21,$BW100,4)+0,CS$71&gt;=INDEX('Static Data'!$E$3:$X$21,$BW100,5)+0,CS$72&gt;=INDEX('Static Data'!$E$3:$X$21,$BW100,6)+0,CS$73&gt;=INDEX('Static Data'!$E$3:$X$21,$BW100,7)+0,CS$74&gt;=INDEX('Static Data'!$E$3:$X$21,$BW100,8)+0,CS$75&gt;=INDEX('Static Data'!$E$3:$X$21,$BW100,9)+0,CS$76&gt;=INDEX('Static Data'!$E$3:$X$21,$BW100,10)+0,CS$77&gt;=INDEX('Static Data'!$E$3:$X$21,$BW100,11)+0,CS$78&gt;=INDEX('Static Data'!$E$3:$X$21,$BW100,12)+0,CS$79&gt;=INDEX('Static Data'!$E$3:$X$21,$BW100,13)+0,CS$80&gt;=INDEX('Static Data'!$E$3:$X$21,$BW100,14)+0,CS$81&gt;=INDEX('Static Data'!$E$3:$X$21,$BW100,15)+0,CS$82&gt;=INDEX('Static Data'!$E$3:$X$21,$BW100,16)+0,CS$83&gt;=INDEX('Static Data'!$E$3:$X$21,$BW100,17)+0,CS$84&gt;=INDEX('Static Data'!$E$3:$X$21,$BW100,18)+0,CS$85&gt;=INDEX('Static Data'!$E$3:$X$21,$BW100,19)+0,CS$86&gt;=INDEX('Static Data'!$E$3:$X$21,$BW100,20)+0)</f>
        <v>0</v>
      </c>
      <c r="CT100" t="b">
        <f ca="1">AND($BV100,CT$67&gt;=INDEX('Static Data'!$E$3:$X$21,$BW100,1)+0,CT$68&gt;=INDEX('Static Data'!$E$3:$X$21,$BW100,2)+0,CT$69&gt;=INDEX('Static Data'!$E$3:$X$21,$BW100,3)+0,CT$70&gt;=INDEX('Static Data'!$E$3:$X$21,$BW100,4)+0,CT$71&gt;=INDEX('Static Data'!$E$3:$X$21,$BW100,5)+0,CT$72&gt;=INDEX('Static Data'!$E$3:$X$21,$BW100,6)+0,CT$73&gt;=INDEX('Static Data'!$E$3:$X$21,$BW100,7)+0,CT$74&gt;=INDEX('Static Data'!$E$3:$X$21,$BW100,8)+0,CT$75&gt;=INDEX('Static Data'!$E$3:$X$21,$BW100,9)+0,CT$76&gt;=INDEX('Static Data'!$E$3:$X$21,$BW100,10)+0,CT$77&gt;=INDEX('Static Data'!$E$3:$X$21,$BW100,11)+0,CT$78&gt;=INDEX('Static Data'!$E$3:$X$21,$BW100,12)+0,CT$79&gt;=INDEX('Static Data'!$E$3:$X$21,$BW100,13)+0,CT$80&gt;=INDEX('Static Data'!$E$3:$X$21,$BW100,14)+0,CT$81&gt;=INDEX('Static Data'!$E$3:$X$21,$BW100,15)+0,CT$82&gt;=INDEX('Static Data'!$E$3:$X$21,$BW100,16)+0,CT$83&gt;=INDEX('Static Data'!$E$3:$X$21,$BW100,17)+0,CT$84&gt;=INDEX('Static Data'!$E$3:$X$21,$BW100,18)+0,CT$85&gt;=INDEX('Static Data'!$E$3:$X$21,$BW100,19)+0,CT$86&gt;=INDEX('Static Data'!$E$3:$X$21,$BW100,20)+0)</f>
        <v>0</v>
      </c>
      <c r="CU100" t="b">
        <f ca="1">AND($BV100,CU$67&gt;=INDEX('Static Data'!$E$3:$X$21,$BW100,1)+0,CU$68&gt;=INDEX('Static Data'!$E$3:$X$21,$BW100,2)+0,CU$69&gt;=INDEX('Static Data'!$E$3:$X$21,$BW100,3)+0,CU$70&gt;=INDEX('Static Data'!$E$3:$X$21,$BW100,4)+0,CU$71&gt;=INDEX('Static Data'!$E$3:$X$21,$BW100,5)+0,CU$72&gt;=INDEX('Static Data'!$E$3:$X$21,$BW100,6)+0,CU$73&gt;=INDEX('Static Data'!$E$3:$X$21,$BW100,7)+0,CU$74&gt;=INDEX('Static Data'!$E$3:$X$21,$BW100,8)+0,CU$75&gt;=INDEX('Static Data'!$E$3:$X$21,$BW100,9)+0,CU$76&gt;=INDEX('Static Data'!$E$3:$X$21,$BW100,10)+0,CU$77&gt;=INDEX('Static Data'!$E$3:$X$21,$BW100,11)+0,CU$78&gt;=INDEX('Static Data'!$E$3:$X$21,$BW100,12)+0,CU$79&gt;=INDEX('Static Data'!$E$3:$X$21,$BW100,13)+0,CU$80&gt;=INDEX('Static Data'!$E$3:$X$21,$BW100,14)+0,CU$81&gt;=INDEX('Static Data'!$E$3:$X$21,$BW100,15)+0,CU$82&gt;=INDEX('Static Data'!$E$3:$X$21,$BW100,16)+0,CU$83&gt;=INDEX('Static Data'!$E$3:$X$21,$BW100,17)+0,CU$84&gt;=INDEX('Static Data'!$E$3:$X$21,$BW100,18)+0,CU$85&gt;=INDEX('Static Data'!$E$3:$X$21,$BW100,19)+0,CU$86&gt;=INDEX('Static Data'!$E$3:$X$21,$BW100,20)+0)</f>
        <v>0</v>
      </c>
      <c r="CV100" t="b">
        <f ca="1">AND($BV100,CV$67&gt;=INDEX('Static Data'!$E$3:$X$21,$BW100,1)+0,CV$68&gt;=INDEX('Static Data'!$E$3:$X$21,$BW100,2)+0,CV$69&gt;=INDEX('Static Data'!$E$3:$X$21,$BW100,3)+0,CV$70&gt;=INDEX('Static Data'!$E$3:$X$21,$BW100,4)+0,CV$71&gt;=INDEX('Static Data'!$E$3:$X$21,$BW100,5)+0,CV$72&gt;=INDEX('Static Data'!$E$3:$X$21,$BW100,6)+0,CV$73&gt;=INDEX('Static Data'!$E$3:$X$21,$BW100,7)+0,CV$74&gt;=INDEX('Static Data'!$E$3:$X$21,$BW100,8)+0,CV$75&gt;=INDEX('Static Data'!$E$3:$X$21,$BW100,9)+0,CV$76&gt;=INDEX('Static Data'!$E$3:$X$21,$BW100,10)+0,CV$77&gt;=INDEX('Static Data'!$E$3:$X$21,$BW100,11)+0,CV$78&gt;=INDEX('Static Data'!$E$3:$X$21,$BW100,12)+0,CV$79&gt;=INDEX('Static Data'!$E$3:$X$21,$BW100,13)+0,CV$80&gt;=INDEX('Static Data'!$E$3:$X$21,$BW100,14)+0,CV$81&gt;=INDEX('Static Data'!$E$3:$X$21,$BW100,15)+0,CV$82&gt;=INDEX('Static Data'!$E$3:$X$21,$BW100,16)+0,CV$83&gt;=INDEX('Static Data'!$E$3:$X$21,$BW100,17)+0,CV$84&gt;=INDEX('Static Data'!$E$3:$X$21,$BW100,18)+0,CV$85&gt;=INDEX('Static Data'!$E$3:$X$21,$BW100,19)+0,CV$86&gt;=INDEX('Static Data'!$E$3:$X$21,$BW100,20)+0)</f>
        <v>0</v>
      </c>
      <c r="CW100" t="b">
        <f ca="1">AND($BV100,CW$67&gt;=INDEX('Static Data'!$E$3:$X$21,$BW100,1)+0,CW$68&gt;=INDEX('Static Data'!$E$3:$X$21,$BW100,2)+0,CW$69&gt;=INDEX('Static Data'!$E$3:$X$21,$BW100,3)+0,CW$70&gt;=INDEX('Static Data'!$E$3:$X$21,$BW100,4)+0,CW$71&gt;=INDEX('Static Data'!$E$3:$X$21,$BW100,5)+0,CW$72&gt;=INDEX('Static Data'!$E$3:$X$21,$BW100,6)+0,CW$73&gt;=INDEX('Static Data'!$E$3:$X$21,$BW100,7)+0,CW$74&gt;=INDEX('Static Data'!$E$3:$X$21,$BW100,8)+0,CW$75&gt;=INDEX('Static Data'!$E$3:$X$21,$BW100,9)+0,CW$76&gt;=INDEX('Static Data'!$E$3:$X$21,$BW100,10)+0,CW$77&gt;=INDEX('Static Data'!$E$3:$X$21,$BW100,11)+0,CW$78&gt;=INDEX('Static Data'!$E$3:$X$21,$BW100,12)+0,CW$79&gt;=INDEX('Static Data'!$E$3:$X$21,$BW100,13)+0,CW$80&gt;=INDEX('Static Data'!$E$3:$X$21,$BW100,14)+0,CW$81&gt;=INDEX('Static Data'!$E$3:$X$21,$BW100,15)+0,CW$82&gt;=INDEX('Static Data'!$E$3:$X$21,$BW100,16)+0,CW$83&gt;=INDEX('Static Data'!$E$3:$X$21,$BW100,17)+0,CW$84&gt;=INDEX('Static Data'!$E$3:$X$21,$BW100,18)+0,CW$85&gt;=INDEX('Static Data'!$E$3:$X$21,$BW100,19)+0,CW$86&gt;=INDEX('Static Data'!$E$3:$X$21,$BW100,20)+0)</f>
        <v>0</v>
      </c>
      <c r="CX100" t="b">
        <f ca="1">AND($BV100,CX$67&gt;=INDEX('Static Data'!$E$3:$X$21,$BW100,1)+0,CX$68&gt;=INDEX('Static Data'!$E$3:$X$21,$BW100,2)+0,CX$69&gt;=INDEX('Static Data'!$E$3:$X$21,$BW100,3)+0,CX$70&gt;=INDEX('Static Data'!$E$3:$X$21,$BW100,4)+0,CX$71&gt;=INDEX('Static Data'!$E$3:$X$21,$BW100,5)+0,CX$72&gt;=INDEX('Static Data'!$E$3:$X$21,$BW100,6)+0,CX$73&gt;=INDEX('Static Data'!$E$3:$X$21,$BW100,7)+0,CX$74&gt;=INDEX('Static Data'!$E$3:$X$21,$BW100,8)+0,CX$75&gt;=INDEX('Static Data'!$E$3:$X$21,$BW100,9)+0,CX$76&gt;=INDEX('Static Data'!$E$3:$X$21,$BW100,10)+0,CX$77&gt;=INDEX('Static Data'!$E$3:$X$21,$BW100,11)+0,CX$78&gt;=INDEX('Static Data'!$E$3:$X$21,$BW100,12)+0,CX$79&gt;=INDEX('Static Data'!$E$3:$X$21,$BW100,13)+0,CX$80&gt;=INDEX('Static Data'!$E$3:$X$21,$BW100,14)+0,CX$81&gt;=INDEX('Static Data'!$E$3:$X$21,$BW100,15)+0,CX$82&gt;=INDEX('Static Data'!$E$3:$X$21,$BW100,16)+0,CX$83&gt;=INDEX('Static Data'!$E$3:$X$21,$BW100,17)+0,CX$84&gt;=INDEX('Static Data'!$E$3:$X$21,$BW100,18)+0,CX$85&gt;=INDEX('Static Data'!$E$3:$X$21,$BW100,19)+0,CX$86&gt;=INDEX('Static Data'!$E$3:$X$21,$BW100,20)+0)</f>
        <v>0</v>
      </c>
      <c r="CY100" t="b">
        <f ca="1">AND($BV100,CY$67&gt;=INDEX('Static Data'!$E$3:$X$21,$BW100,1)+0,CY$68&gt;=INDEX('Static Data'!$E$3:$X$21,$BW100,2)+0,CY$69&gt;=INDEX('Static Data'!$E$3:$X$21,$BW100,3)+0,CY$70&gt;=INDEX('Static Data'!$E$3:$X$21,$BW100,4)+0,CY$71&gt;=INDEX('Static Data'!$E$3:$X$21,$BW100,5)+0,CY$72&gt;=INDEX('Static Data'!$E$3:$X$21,$BW100,6)+0,CY$73&gt;=INDEX('Static Data'!$E$3:$X$21,$BW100,7)+0,CY$74&gt;=INDEX('Static Data'!$E$3:$X$21,$BW100,8)+0,CY$75&gt;=INDEX('Static Data'!$E$3:$X$21,$BW100,9)+0,CY$76&gt;=INDEX('Static Data'!$E$3:$X$21,$BW100,10)+0,CY$77&gt;=INDEX('Static Data'!$E$3:$X$21,$BW100,11)+0,CY$78&gt;=INDEX('Static Data'!$E$3:$X$21,$BW100,12)+0,CY$79&gt;=INDEX('Static Data'!$E$3:$X$21,$BW100,13)+0,CY$80&gt;=INDEX('Static Data'!$E$3:$X$21,$BW100,14)+0,CY$81&gt;=INDEX('Static Data'!$E$3:$X$21,$BW100,15)+0,CY$82&gt;=INDEX('Static Data'!$E$3:$X$21,$BW100,16)+0,CY$83&gt;=INDEX('Static Data'!$E$3:$X$21,$BW100,17)+0,CY$84&gt;=INDEX('Static Data'!$E$3:$X$21,$BW100,18)+0,CY$85&gt;=INDEX('Static Data'!$E$3:$X$21,$BW100,19)+0,CY$86&gt;=INDEX('Static Data'!$E$3:$X$21,$BW100,20)+0)</f>
        <v>0</v>
      </c>
      <c r="CZ100" t="b">
        <f ca="1">AND($BV100,CZ$67&gt;=INDEX('Static Data'!$E$3:$X$21,$BW100,1)+0,CZ$68&gt;=INDEX('Static Data'!$E$3:$X$21,$BW100,2)+0,CZ$69&gt;=INDEX('Static Data'!$E$3:$X$21,$BW100,3)+0,CZ$70&gt;=INDEX('Static Data'!$E$3:$X$21,$BW100,4)+0,CZ$71&gt;=INDEX('Static Data'!$E$3:$X$21,$BW100,5)+0,CZ$72&gt;=INDEX('Static Data'!$E$3:$X$21,$BW100,6)+0,CZ$73&gt;=INDEX('Static Data'!$E$3:$X$21,$BW100,7)+0,CZ$74&gt;=INDEX('Static Data'!$E$3:$X$21,$BW100,8)+0,CZ$75&gt;=INDEX('Static Data'!$E$3:$X$21,$BW100,9)+0,CZ$76&gt;=INDEX('Static Data'!$E$3:$X$21,$BW100,10)+0,CZ$77&gt;=INDEX('Static Data'!$E$3:$X$21,$BW100,11)+0,CZ$78&gt;=INDEX('Static Data'!$E$3:$X$21,$BW100,12)+0,CZ$79&gt;=INDEX('Static Data'!$E$3:$X$21,$BW100,13)+0,CZ$80&gt;=INDEX('Static Data'!$E$3:$X$21,$BW100,14)+0,CZ$81&gt;=INDEX('Static Data'!$E$3:$X$21,$BW100,15)+0,CZ$82&gt;=INDEX('Static Data'!$E$3:$X$21,$BW100,16)+0,CZ$83&gt;=INDEX('Static Data'!$E$3:$X$21,$BW100,17)+0,CZ$84&gt;=INDEX('Static Data'!$E$3:$X$21,$BW100,18)+0,CZ$85&gt;=INDEX('Static Data'!$E$3:$X$21,$BW100,19)+0,CZ$86&gt;=INDEX('Static Data'!$E$3:$X$21,$BW100,20)+0)</f>
        <v>0</v>
      </c>
      <c r="DA100" t="b">
        <f ca="1">AND($BV100,DA$67&gt;=INDEX('Static Data'!$E$3:$X$21,$BW100,1)+0,DA$68&gt;=INDEX('Static Data'!$E$3:$X$21,$BW100,2)+0,DA$69&gt;=INDEX('Static Data'!$E$3:$X$21,$BW100,3)+0,DA$70&gt;=INDEX('Static Data'!$E$3:$X$21,$BW100,4)+0,DA$71&gt;=INDEX('Static Data'!$E$3:$X$21,$BW100,5)+0,DA$72&gt;=INDEX('Static Data'!$E$3:$X$21,$BW100,6)+0,DA$73&gt;=INDEX('Static Data'!$E$3:$X$21,$BW100,7)+0,DA$74&gt;=INDEX('Static Data'!$E$3:$X$21,$BW100,8)+0,DA$75&gt;=INDEX('Static Data'!$E$3:$X$21,$BW100,9)+0,DA$76&gt;=INDEX('Static Data'!$E$3:$X$21,$BW100,10)+0,DA$77&gt;=INDEX('Static Data'!$E$3:$X$21,$BW100,11)+0,DA$78&gt;=INDEX('Static Data'!$E$3:$X$21,$BW100,12)+0,DA$79&gt;=INDEX('Static Data'!$E$3:$X$21,$BW100,13)+0,DA$80&gt;=INDEX('Static Data'!$E$3:$X$21,$BW100,14)+0,DA$81&gt;=INDEX('Static Data'!$E$3:$X$21,$BW100,15)+0,DA$82&gt;=INDEX('Static Data'!$E$3:$X$21,$BW100,16)+0,DA$83&gt;=INDEX('Static Data'!$E$3:$X$21,$BW100,17)+0,DA$84&gt;=INDEX('Static Data'!$E$3:$X$21,$BW100,18)+0,DA$85&gt;=INDEX('Static Data'!$E$3:$X$21,$BW100,19)+0,DA$86&gt;=INDEX('Static Data'!$E$3:$X$21,$BW100,20)+0)</f>
        <v>0</v>
      </c>
      <c r="DB100" t="b">
        <f ca="1">AND($BV100,DB$67&gt;=INDEX('Static Data'!$E$3:$X$21,$BW100,1)+0,DB$68&gt;=INDEX('Static Data'!$E$3:$X$21,$BW100,2)+0,DB$69&gt;=INDEX('Static Data'!$E$3:$X$21,$BW100,3)+0,DB$70&gt;=INDEX('Static Data'!$E$3:$X$21,$BW100,4)+0,DB$71&gt;=INDEX('Static Data'!$E$3:$X$21,$BW100,5)+0,DB$72&gt;=INDEX('Static Data'!$E$3:$X$21,$BW100,6)+0,DB$73&gt;=INDEX('Static Data'!$E$3:$X$21,$BW100,7)+0,DB$74&gt;=INDEX('Static Data'!$E$3:$X$21,$BW100,8)+0,DB$75&gt;=INDEX('Static Data'!$E$3:$X$21,$BW100,9)+0,DB$76&gt;=INDEX('Static Data'!$E$3:$X$21,$BW100,10)+0,DB$77&gt;=INDEX('Static Data'!$E$3:$X$21,$BW100,11)+0,DB$78&gt;=INDEX('Static Data'!$E$3:$X$21,$BW100,12)+0,DB$79&gt;=INDEX('Static Data'!$E$3:$X$21,$BW100,13)+0,DB$80&gt;=INDEX('Static Data'!$E$3:$X$21,$BW100,14)+0,DB$81&gt;=INDEX('Static Data'!$E$3:$X$21,$BW100,15)+0,DB$82&gt;=INDEX('Static Data'!$E$3:$X$21,$BW100,16)+0,DB$83&gt;=INDEX('Static Data'!$E$3:$X$21,$BW100,17)+0,DB$84&gt;=INDEX('Static Data'!$E$3:$X$21,$BW100,18)+0,DB$85&gt;=INDEX('Static Data'!$E$3:$X$21,$BW100,19)+0,DB$86&gt;=INDEX('Static Data'!$E$3:$X$21,$BW100,20)+0)</f>
        <v>0</v>
      </c>
      <c r="DC100" t="b">
        <f ca="1">AND($BV100,DC$67&gt;=INDEX('Static Data'!$E$3:$X$21,$BW100,1)+0,DC$68&gt;=INDEX('Static Data'!$E$3:$X$21,$BW100,2)+0,DC$69&gt;=INDEX('Static Data'!$E$3:$X$21,$BW100,3)+0,DC$70&gt;=INDEX('Static Data'!$E$3:$X$21,$BW100,4)+0,DC$71&gt;=INDEX('Static Data'!$E$3:$X$21,$BW100,5)+0,DC$72&gt;=INDEX('Static Data'!$E$3:$X$21,$BW100,6)+0,DC$73&gt;=INDEX('Static Data'!$E$3:$X$21,$BW100,7)+0,DC$74&gt;=INDEX('Static Data'!$E$3:$X$21,$BW100,8)+0,DC$75&gt;=INDEX('Static Data'!$E$3:$X$21,$BW100,9)+0,DC$76&gt;=INDEX('Static Data'!$E$3:$X$21,$BW100,10)+0,DC$77&gt;=INDEX('Static Data'!$E$3:$X$21,$BW100,11)+0,DC$78&gt;=INDEX('Static Data'!$E$3:$X$21,$BW100,12)+0,DC$79&gt;=INDEX('Static Data'!$E$3:$X$21,$BW100,13)+0,DC$80&gt;=INDEX('Static Data'!$E$3:$X$21,$BW100,14)+0,DC$81&gt;=INDEX('Static Data'!$E$3:$X$21,$BW100,15)+0,DC$82&gt;=INDEX('Static Data'!$E$3:$X$21,$BW100,16)+0,DC$83&gt;=INDEX('Static Data'!$E$3:$X$21,$BW100,17)+0,DC$84&gt;=INDEX('Static Data'!$E$3:$X$21,$BW100,18)+0,DC$85&gt;=INDEX('Static Data'!$E$3:$X$21,$BW100,19)+0,DC$86&gt;=INDEX('Static Data'!$E$3:$X$21,$BW100,20)+0)</f>
        <v>0</v>
      </c>
      <c r="DD100" t="b">
        <f ca="1">AND($BV100,DD$67&gt;=INDEX('Static Data'!$E$3:$X$21,$BW100,1)+0,DD$68&gt;=INDEX('Static Data'!$E$3:$X$21,$BW100,2)+0,DD$69&gt;=INDEX('Static Data'!$E$3:$X$21,$BW100,3)+0,DD$70&gt;=INDEX('Static Data'!$E$3:$X$21,$BW100,4)+0,DD$71&gt;=INDEX('Static Data'!$E$3:$X$21,$BW100,5)+0,DD$72&gt;=INDEX('Static Data'!$E$3:$X$21,$BW100,6)+0,DD$73&gt;=INDEX('Static Data'!$E$3:$X$21,$BW100,7)+0,DD$74&gt;=INDEX('Static Data'!$E$3:$X$21,$BW100,8)+0,DD$75&gt;=INDEX('Static Data'!$E$3:$X$21,$BW100,9)+0,DD$76&gt;=INDEX('Static Data'!$E$3:$X$21,$BW100,10)+0,DD$77&gt;=INDEX('Static Data'!$E$3:$X$21,$BW100,11)+0,DD$78&gt;=INDEX('Static Data'!$E$3:$X$21,$BW100,12)+0,DD$79&gt;=INDEX('Static Data'!$E$3:$X$21,$BW100,13)+0,DD$80&gt;=INDEX('Static Data'!$E$3:$X$21,$BW100,14)+0,DD$81&gt;=INDEX('Static Data'!$E$3:$X$21,$BW100,15)+0,DD$82&gt;=INDEX('Static Data'!$E$3:$X$21,$BW100,16)+0,DD$83&gt;=INDEX('Static Data'!$E$3:$X$21,$BW100,17)+0,DD$84&gt;=INDEX('Static Data'!$E$3:$X$21,$BW100,18)+0,DD$85&gt;=INDEX('Static Data'!$E$3:$X$21,$BW100,19)+0,DD$86&gt;=INDEX('Static Data'!$E$3:$X$21,$BW100,20)+0)</f>
        <v>0</v>
      </c>
      <c r="DE100" t="b">
        <f ca="1">AND($BV100,DE$67&gt;=INDEX('Static Data'!$E$3:$X$21,$BW100,1)+0,DE$68&gt;=INDEX('Static Data'!$E$3:$X$21,$BW100,2)+0,DE$69&gt;=INDEX('Static Data'!$E$3:$X$21,$BW100,3)+0,DE$70&gt;=INDEX('Static Data'!$E$3:$X$21,$BW100,4)+0,DE$71&gt;=INDEX('Static Data'!$E$3:$X$21,$BW100,5)+0,DE$72&gt;=INDEX('Static Data'!$E$3:$X$21,$BW100,6)+0,DE$73&gt;=INDEX('Static Data'!$E$3:$X$21,$BW100,7)+0,DE$74&gt;=INDEX('Static Data'!$E$3:$X$21,$BW100,8)+0,DE$75&gt;=INDEX('Static Data'!$E$3:$X$21,$BW100,9)+0,DE$76&gt;=INDEX('Static Data'!$E$3:$X$21,$BW100,10)+0,DE$77&gt;=INDEX('Static Data'!$E$3:$X$21,$BW100,11)+0,DE$78&gt;=INDEX('Static Data'!$E$3:$X$21,$BW100,12)+0,DE$79&gt;=INDEX('Static Data'!$E$3:$X$21,$BW100,13)+0,DE$80&gt;=INDEX('Static Data'!$E$3:$X$21,$BW100,14)+0,DE$81&gt;=INDEX('Static Data'!$E$3:$X$21,$BW100,15)+0,DE$82&gt;=INDEX('Static Data'!$E$3:$X$21,$BW100,16)+0,DE$83&gt;=INDEX('Static Data'!$E$3:$X$21,$BW100,17)+0,DE$84&gt;=INDEX('Static Data'!$E$3:$X$21,$BW100,18)+0,DE$85&gt;=INDEX('Static Data'!$E$3:$X$21,$BW100,19)+0,DE$86&gt;=INDEX('Static Data'!$E$3:$X$21,$BW100,20)+0)</f>
        <v>0</v>
      </c>
      <c r="DF100" t="b">
        <f ca="1">AND($BV100,DF$67&gt;=INDEX('Static Data'!$E$3:$X$21,$BW100,1)+0,DF$68&gt;=INDEX('Static Data'!$E$3:$X$21,$BW100,2)+0,DF$69&gt;=INDEX('Static Data'!$E$3:$X$21,$BW100,3)+0,DF$70&gt;=INDEX('Static Data'!$E$3:$X$21,$BW100,4)+0,DF$71&gt;=INDEX('Static Data'!$E$3:$X$21,$BW100,5)+0,DF$72&gt;=INDEX('Static Data'!$E$3:$X$21,$BW100,6)+0,DF$73&gt;=INDEX('Static Data'!$E$3:$X$21,$BW100,7)+0,DF$74&gt;=INDEX('Static Data'!$E$3:$X$21,$BW100,8)+0,DF$75&gt;=INDEX('Static Data'!$E$3:$X$21,$BW100,9)+0,DF$76&gt;=INDEX('Static Data'!$E$3:$X$21,$BW100,10)+0,DF$77&gt;=INDEX('Static Data'!$E$3:$X$21,$BW100,11)+0,DF$78&gt;=INDEX('Static Data'!$E$3:$X$21,$BW100,12)+0,DF$79&gt;=INDEX('Static Data'!$E$3:$X$21,$BW100,13)+0,DF$80&gt;=INDEX('Static Data'!$E$3:$X$21,$BW100,14)+0,DF$81&gt;=INDEX('Static Data'!$E$3:$X$21,$BW100,15)+0,DF$82&gt;=INDEX('Static Data'!$E$3:$X$21,$BW100,16)+0,DF$83&gt;=INDEX('Static Data'!$E$3:$X$21,$BW100,17)+0,DF$84&gt;=INDEX('Static Data'!$E$3:$X$21,$BW100,18)+0,DF$85&gt;=INDEX('Static Data'!$E$3:$X$21,$BW100,19)+0,DF$86&gt;=INDEX('Static Data'!$E$3:$X$21,$BW100,20)+0)</f>
        <v>0</v>
      </c>
      <c r="DG100" t="b">
        <f ca="1">AND($BV100,DG$67&gt;=INDEX('Static Data'!$E$3:$X$21,$BW100,1)+0,DG$68&gt;=INDEX('Static Data'!$E$3:$X$21,$BW100,2)+0,DG$69&gt;=INDEX('Static Data'!$E$3:$X$21,$BW100,3)+0,DG$70&gt;=INDEX('Static Data'!$E$3:$X$21,$BW100,4)+0,DG$71&gt;=INDEX('Static Data'!$E$3:$X$21,$BW100,5)+0,DG$72&gt;=INDEX('Static Data'!$E$3:$X$21,$BW100,6)+0,DG$73&gt;=INDEX('Static Data'!$E$3:$X$21,$BW100,7)+0,DG$74&gt;=INDEX('Static Data'!$E$3:$X$21,$BW100,8)+0,DG$75&gt;=INDEX('Static Data'!$E$3:$X$21,$BW100,9)+0,DG$76&gt;=INDEX('Static Data'!$E$3:$X$21,$BW100,10)+0,DG$77&gt;=INDEX('Static Data'!$E$3:$X$21,$BW100,11)+0,DG$78&gt;=INDEX('Static Data'!$E$3:$X$21,$BW100,12)+0,DG$79&gt;=INDEX('Static Data'!$E$3:$X$21,$BW100,13)+0,DG$80&gt;=INDEX('Static Data'!$E$3:$X$21,$BW100,14)+0,DG$81&gt;=INDEX('Static Data'!$E$3:$X$21,$BW100,15)+0,DG$82&gt;=INDEX('Static Data'!$E$3:$X$21,$BW100,16)+0,DG$83&gt;=INDEX('Static Data'!$E$3:$X$21,$BW100,17)+0,DG$84&gt;=INDEX('Static Data'!$E$3:$X$21,$BW100,18)+0,DG$85&gt;=INDEX('Static Data'!$E$3:$X$21,$BW100,19)+0,DG$86&gt;=INDEX('Static Data'!$E$3:$X$21,$BW100,20)+0)</f>
        <v>0</v>
      </c>
      <c r="DH100" t="b">
        <f ca="1">AND($BV100,DH$67&gt;=INDEX('Static Data'!$E$3:$X$21,$BW100,1)+0,DH$68&gt;=INDEX('Static Data'!$E$3:$X$21,$BW100,2)+0,DH$69&gt;=INDEX('Static Data'!$E$3:$X$21,$BW100,3)+0,DH$70&gt;=INDEX('Static Data'!$E$3:$X$21,$BW100,4)+0,DH$71&gt;=INDEX('Static Data'!$E$3:$X$21,$BW100,5)+0,DH$72&gt;=INDEX('Static Data'!$E$3:$X$21,$BW100,6)+0,DH$73&gt;=INDEX('Static Data'!$E$3:$X$21,$BW100,7)+0,DH$74&gt;=INDEX('Static Data'!$E$3:$X$21,$BW100,8)+0,DH$75&gt;=INDEX('Static Data'!$E$3:$X$21,$BW100,9)+0,DH$76&gt;=INDEX('Static Data'!$E$3:$X$21,$BW100,10)+0,DH$77&gt;=INDEX('Static Data'!$E$3:$X$21,$BW100,11)+0,DH$78&gt;=INDEX('Static Data'!$E$3:$X$21,$BW100,12)+0,DH$79&gt;=INDEX('Static Data'!$E$3:$X$21,$BW100,13)+0,DH$80&gt;=INDEX('Static Data'!$E$3:$X$21,$BW100,14)+0,DH$81&gt;=INDEX('Static Data'!$E$3:$X$21,$BW100,15)+0,DH$82&gt;=INDEX('Static Data'!$E$3:$X$21,$BW100,16)+0,DH$83&gt;=INDEX('Static Data'!$E$3:$X$21,$BW100,17)+0,DH$84&gt;=INDEX('Static Data'!$E$3:$X$21,$BW100,18)+0,DH$85&gt;=INDEX('Static Data'!$E$3:$X$21,$BW100,19)+0,DH$86&gt;=INDEX('Static Data'!$E$3:$X$21,$BW100,20)+0)</f>
        <v>0</v>
      </c>
      <c r="DI100" t="b">
        <f ca="1">AND($BV100,DI$67&gt;=INDEX('Static Data'!$E$3:$X$21,$BW100,1)+0,DI$68&gt;=INDEX('Static Data'!$E$3:$X$21,$BW100,2)+0,DI$69&gt;=INDEX('Static Data'!$E$3:$X$21,$BW100,3)+0,DI$70&gt;=INDEX('Static Data'!$E$3:$X$21,$BW100,4)+0,DI$71&gt;=INDEX('Static Data'!$E$3:$X$21,$BW100,5)+0,DI$72&gt;=INDEX('Static Data'!$E$3:$X$21,$BW100,6)+0,DI$73&gt;=INDEX('Static Data'!$E$3:$X$21,$BW100,7)+0,DI$74&gt;=INDEX('Static Data'!$E$3:$X$21,$BW100,8)+0,DI$75&gt;=INDEX('Static Data'!$E$3:$X$21,$BW100,9)+0,DI$76&gt;=INDEX('Static Data'!$E$3:$X$21,$BW100,10)+0,DI$77&gt;=INDEX('Static Data'!$E$3:$X$21,$BW100,11)+0,DI$78&gt;=INDEX('Static Data'!$E$3:$X$21,$BW100,12)+0,DI$79&gt;=INDEX('Static Data'!$E$3:$X$21,$BW100,13)+0,DI$80&gt;=INDEX('Static Data'!$E$3:$X$21,$BW100,14)+0,DI$81&gt;=INDEX('Static Data'!$E$3:$X$21,$BW100,15)+0,DI$82&gt;=INDEX('Static Data'!$E$3:$X$21,$BW100,16)+0,DI$83&gt;=INDEX('Static Data'!$E$3:$X$21,$BW100,17)+0,DI$84&gt;=INDEX('Static Data'!$E$3:$X$21,$BW100,18)+0,DI$85&gt;=INDEX('Static Data'!$E$3:$X$21,$BW100,19)+0,DI$86&gt;=INDEX('Static Data'!$E$3:$X$21,$BW100,20)+0)</f>
        <v>0</v>
      </c>
      <c r="DJ100" t="b">
        <f ca="1">AND($BV100,DJ$67&gt;=INDEX('Static Data'!$E$3:$X$21,$BW100,1)+0,DJ$68&gt;=INDEX('Static Data'!$E$3:$X$21,$BW100,2)+0,DJ$69&gt;=INDEX('Static Data'!$E$3:$X$21,$BW100,3)+0,DJ$70&gt;=INDEX('Static Data'!$E$3:$X$21,$BW100,4)+0,DJ$71&gt;=INDEX('Static Data'!$E$3:$X$21,$BW100,5)+0,DJ$72&gt;=INDEX('Static Data'!$E$3:$X$21,$BW100,6)+0,DJ$73&gt;=INDEX('Static Data'!$E$3:$X$21,$BW100,7)+0,DJ$74&gt;=INDEX('Static Data'!$E$3:$X$21,$BW100,8)+0,DJ$75&gt;=INDEX('Static Data'!$E$3:$X$21,$BW100,9)+0,DJ$76&gt;=INDEX('Static Data'!$E$3:$X$21,$BW100,10)+0,DJ$77&gt;=INDEX('Static Data'!$E$3:$X$21,$BW100,11)+0,DJ$78&gt;=INDEX('Static Data'!$E$3:$X$21,$BW100,12)+0,DJ$79&gt;=INDEX('Static Data'!$E$3:$X$21,$BW100,13)+0,DJ$80&gt;=INDEX('Static Data'!$E$3:$X$21,$BW100,14)+0,DJ$81&gt;=INDEX('Static Data'!$E$3:$X$21,$BW100,15)+0,DJ$82&gt;=INDEX('Static Data'!$E$3:$X$21,$BW100,16)+0,DJ$83&gt;=INDEX('Static Data'!$E$3:$X$21,$BW100,17)+0,DJ$84&gt;=INDEX('Static Data'!$E$3:$X$21,$BW100,18)+0,DJ$85&gt;=INDEX('Static Data'!$E$3:$X$21,$BW100,19)+0,DJ$86&gt;=INDEX('Static Data'!$E$3:$X$21,$BW100,20)+0)</f>
        <v>0</v>
      </c>
      <c r="DK100" t="b">
        <f ca="1">AND($BV100,DK$67&gt;=INDEX('Static Data'!$E$3:$X$21,$BW100,1)+0,DK$68&gt;=INDEX('Static Data'!$E$3:$X$21,$BW100,2)+0,DK$69&gt;=INDEX('Static Data'!$E$3:$X$21,$BW100,3)+0,DK$70&gt;=INDEX('Static Data'!$E$3:$X$21,$BW100,4)+0,DK$71&gt;=INDEX('Static Data'!$E$3:$X$21,$BW100,5)+0,DK$72&gt;=INDEX('Static Data'!$E$3:$X$21,$BW100,6)+0,DK$73&gt;=INDEX('Static Data'!$E$3:$X$21,$BW100,7)+0,DK$74&gt;=INDEX('Static Data'!$E$3:$X$21,$BW100,8)+0,DK$75&gt;=INDEX('Static Data'!$E$3:$X$21,$BW100,9)+0,DK$76&gt;=INDEX('Static Data'!$E$3:$X$21,$BW100,10)+0,DK$77&gt;=INDEX('Static Data'!$E$3:$X$21,$BW100,11)+0,DK$78&gt;=INDEX('Static Data'!$E$3:$X$21,$BW100,12)+0,DK$79&gt;=INDEX('Static Data'!$E$3:$X$21,$BW100,13)+0,DK$80&gt;=INDEX('Static Data'!$E$3:$X$21,$BW100,14)+0,DK$81&gt;=INDEX('Static Data'!$E$3:$X$21,$BW100,15)+0,DK$82&gt;=INDEX('Static Data'!$E$3:$X$21,$BW100,16)+0,DK$83&gt;=INDEX('Static Data'!$E$3:$X$21,$BW100,17)+0,DK$84&gt;=INDEX('Static Data'!$E$3:$X$21,$BW100,18)+0,DK$85&gt;=INDEX('Static Data'!$E$3:$X$21,$BW100,19)+0,DK$86&gt;=INDEX('Static Data'!$E$3:$X$21,$BW100,20)+0)</f>
        <v>0</v>
      </c>
      <c r="DL100" t="b">
        <f ca="1">AND($BV100,DL$67&gt;=INDEX('Static Data'!$E$3:$X$21,$BW100,1)+0,DL$68&gt;=INDEX('Static Data'!$E$3:$X$21,$BW100,2)+0,DL$69&gt;=INDEX('Static Data'!$E$3:$X$21,$BW100,3)+0,DL$70&gt;=INDEX('Static Data'!$E$3:$X$21,$BW100,4)+0,DL$71&gt;=INDEX('Static Data'!$E$3:$X$21,$BW100,5)+0,DL$72&gt;=INDEX('Static Data'!$E$3:$X$21,$BW100,6)+0,DL$73&gt;=INDEX('Static Data'!$E$3:$X$21,$BW100,7)+0,DL$74&gt;=INDEX('Static Data'!$E$3:$X$21,$BW100,8)+0,DL$75&gt;=INDEX('Static Data'!$E$3:$X$21,$BW100,9)+0,DL$76&gt;=INDEX('Static Data'!$E$3:$X$21,$BW100,10)+0,DL$77&gt;=INDEX('Static Data'!$E$3:$X$21,$BW100,11)+0,DL$78&gt;=INDEX('Static Data'!$E$3:$X$21,$BW100,12)+0,DL$79&gt;=INDEX('Static Data'!$E$3:$X$21,$BW100,13)+0,DL$80&gt;=INDEX('Static Data'!$E$3:$X$21,$BW100,14)+0,DL$81&gt;=INDEX('Static Data'!$E$3:$X$21,$BW100,15)+0,DL$82&gt;=INDEX('Static Data'!$E$3:$X$21,$BW100,16)+0,DL$83&gt;=INDEX('Static Data'!$E$3:$X$21,$BW100,17)+0,DL$84&gt;=INDEX('Static Data'!$E$3:$X$21,$BW100,18)+0,DL$85&gt;=INDEX('Static Data'!$E$3:$X$21,$BW100,19)+0,DL$86&gt;=INDEX('Static Data'!$E$3:$X$21,$BW100,20)+0)</f>
        <v>0</v>
      </c>
      <c r="DM100" t="b">
        <f ca="1">AND($BV100,DM$67&gt;=INDEX('Static Data'!$E$3:$X$21,$BW100,1)+0,DM$68&gt;=INDEX('Static Data'!$E$3:$X$21,$BW100,2)+0,DM$69&gt;=INDEX('Static Data'!$E$3:$X$21,$BW100,3)+0,DM$70&gt;=INDEX('Static Data'!$E$3:$X$21,$BW100,4)+0,DM$71&gt;=INDEX('Static Data'!$E$3:$X$21,$BW100,5)+0,DM$72&gt;=INDEX('Static Data'!$E$3:$X$21,$BW100,6)+0,DM$73&gt;=INDEX('Static Data'!$E$3:$X$21,$BW100,7)+0,DM$74&gt;=INDEX('Static Data'!$E$3:$X$21,$BW100,8)+0,DM$75&gt;=INDEX('Static Data'!$E$3:$X$21,$BW100,9)+0,DM$76&gt;=INDEX('Static Data'!$E$3:$X$21,$BW100,10)+0,DM$77&gt;=INDEX('Static Data'!$E$3:$X$21,$BW100,11)+0,DM$78&gt;=INDEX('Static Data'!$E$3:$X$21,$BW100,12)+0,DM$79&gt;=INDEX('Static Data'!$E$3:$X$21,$BW100,13)+0,DM$80&gt;=INDEX('Static Data'!$E$3:$X$21,$BW100,14)+0,DM$81&gt;=INDEX('Static Data'!$E$3:$X$21,$BW100,15)+0,DM$82&gt;=INDEX('Static Data'!$E$3:$X$21,$BW100,16)+0,DM$83&gt;=INDEX('Static Data'!$E$3:$X$21,$BW100,17)+0,DM$84&gt;=INDEX('Static Data'!$E$3:$X$21,$BW100,18)+0,DM$85&gt;=INDEX('Static Data'!$E$3:$X$21,$BW100,19)+0,DM$86&gt;=INDEX('Static Data'!$E$3:$X$21,$BW100,20)+0)</f>
        <v>0</v>
      </c>
      <c r="DN100" t="b">
        <f ca="1">AND($BV100,DN$67&gt;=INDEX('Static Data'!$E$3:$X$21,$BW100,1)+0,DN$68&gt;=INDEX('Static Data'!$E$3:$X$21,$BW100,2)+0,DN$69&gt;=INDEX('Static Data'!$E$3:$X$21,$BW100,3)+0,DN$70&gt;=INDEX('Static Data'!$E$3:$X$21,$BW100,4)+0,DN$71&gt;=INDEX('Static Data'!$E$3:$X$21,$BW100,5)+0,DN$72&gt;=INDEX('Static Data'!$E$3:$X$21,$BW100,6)+0,DN$73&gt;=INDEX('Static Data'!$E$3:$X$21,$BW100,7)+0,DN$74&gt;=INDEX('Static Data'!$E$3:$X$21,$BW100,8)+0,DN$75&gt;=INDEX('Static Data'!$E$3:$X$21,$BW100,9)+0,DN$76&gt;=INDEX('Static Data'!$E$3:$X$21,$BW100,10)+0,DN$77&gt;=INDEX('Static Data'!$E$3:$X$21,$BW100,11)+0,DN$78&gt;=INDEX('Static Data'!$E$3:$X$21,$BW100,12)+0,DN$79&gt;=INDEX('Static Data'!$E$3:$X$21,$BW100,13)+0,DN$80&gt;=INDEX('Static Data'!$E$3:$X$21,$BW100,14)+0,DN$81&gt;=INDEX('Static Data'!$E$3:$X$21,$BW100,15)+0,DN$82&gt;=INDEX('Static Data'!$E$3:$X$21,$BW100,16)+0,DN$83&gt;=INDEX('Static Data'!$E$3:$X$21,$BW100,17)+0,DN$84&gt;=INDEX('Static Data'!$E$3:$X$21,$BW100,18)+0,DN$85&gt;=INDEX('Static Data'!$E$3:$X$21,$BW100,19)+0,DN$86&gt;=INDEX('Static Data'!$E$3:$X$21,$BW100,20)+0)</f>
        <v>0</v>
      </c>
      <c r="DO100" t="b">
        <f ca="1">AND($BV100,DO$67&gt;=INDEX('Static Data'!$E$3:$X$21,$BW100,1)+0,DO$68&gt;=INDEX('Static Data'!$E$3:$X$21,$BW100,2)+0,DO$69&gt;=INDEX('Static Data'!$E$3:$X$21,$BW100,3)+0,DO$70&gt;=INDEX('Static Data'!$E$3:$X$21,$BW100,4)+0,DO$71&gt;=INDEX('Static Data'!$E$3:$X$21,$BW100,5)+0,DO$72&gt;=INDEX('Static Data'!$E$3:$X$21,$BW100,6)+0,DO$73&gt;=INDEX('Static Data'!$E$3:$X$21,$BW100,7)+0,DO$74&gt;=INDEX('Static Data'!$E$3:$X$21,$BW100,8)+0,DO$75&gt;=INDEX('Static Data'!$E$3:$X$21,$BW100,9)+0,DO$76&gt;=INDEX('Static Data'!$E$3:$X$21,$BW100,10)+0,DO$77&gt;=INDEX('Static Data'!$E$3:$X$21,$BW100,11)+0,DO$78&gt;=INDEX('Static Data'!$E$3:$X$21,$BW100,12)+0,DO$79&gt;=INDEX('Static Data'!$E$3:$X$21,$BW100,13)+0,DO$80&gt;=INDEX('Static Data'!$E$3:$X$21,$BW100,14)+0,DO$81&gt;=INDEX('Static Data'!$E$3:$X$21,$BW100,15)+0,DO$82&gt;=INDEX('Static Data'!$E$3:$X$21,$BW100,16)+0,DO$83&gt;=INDEX('Static Data'!$E$3:$X$21,$BW100,17)+0,DO$84&gt;=INDEX('Static Data'!$E$3:$X$21,$BW100,18)+0,DO$85&gt;=INDEX('Static Data'!$E$3:$X$21,$BW100,19)+0,DO$86&gt;=INDEX('Static Data'!$E$3:$X$21,$BW100,20)+0)</f>
        <v>0</v>
      </c>
      <c r="DP100" t="b">
        <f ca="1">AND($BV100,DP$67&gt;=INDEX('Static Data'!$E$3:$X$21,$BW100,1)+0,DP$68&gt;=INDEX('Static Data'!$E$3:$X$21,$BW100,2)+0,DP$69&gt;=INDEX('Static Data'!$E$3:$X$21,$BW100,3)+0,DP$70&gt;=INDEX('Static Data'!$E$3:$X$21,$BW100,4)+0,DP$71&gt;=INDEX('Static Data'!$E$3:$X$21,$BW100,5)+0,DP$72&gt;=INDEX('Static Data'!$E$3:$X$21,$BW100,6)+0,DP$73&gt;=INDEX('Static Data'!$E$3:$X$21,$BW100,7)+0,DP$74&gt;=INDEX('Static Data'!$E$3:$X$21,$BW100,8)+0,DP$75&gt;=INDEX('Static Data'!$E$3:$X$21,$BW100,9)+0,DP$76&gt;=INDEX('Static Data'!$E$3:$X$21,$BW100,10)+0,DP$77&gt;=INDEX('Static Data'!$E$3:$X$21,$BW100,11)+0,DP$78&gt;=INDEX('Static Data'!$E$3:$X$21,$BW100,12)+0,DP$79&gt;=INDEX('Static Data'!$E$3:$X$21,$BW100,13)+0,DP$80&gt;=INDEX('Static Data'!$E$3:$X$21,$BW100,14)+0,DP$81&gt;=INDEX('Static Data'!$E$3:$X$21,$BW100,15)+0,DP$82&gt;=INDEX('Static Data'!$E$3:$X$21,$BW100,16)+0,DP$83&gt;=INDEX('Static Data'!$E$3:$X$21,$BW100,17)+0,DP$84&gt;=INDEX('Static Data'!$E$3:$X$21,$BW100,18)+0,DP$85&gt;=INDEX('Static Data'!$E$3:$X$21,$BW100,19)+0,DP$86&gt;=INDEX('Static Data'!$E$3:$X$21,$BW100,20)+0)</f>
        <v>0</v>
      </c>
      <c r="DQ100" t="b">
        <f ca="1">AND($BV100,DQ$67&gt;=INDEX('Static Data'!$E$3:$X$21,$BW100,1)+0,DQ$68&gt;=INDEX('Static Data'!$E$3:$X$21,$BW100,2)+0,DQ$69&gt;=INDEX('Static Data'!$E$3:$X$21,$BW100,3)+0,DQ$70&gt;=INDEX('Static Data'!$E$3:$X$21,$BW100,4)+0,DQ$71&gt;=INDEX('Static Data'!$E$3:$X$21,$BW100,5)+0,DQ$72&gt;=INDEX('Static Data'!$E$3:$X$21,$BW100,6)+0,DQ$73&gt;=INDEX('Static Data'!$E$3:$X$21,$BW100,7)+0,DQ$74&gt;=INDEX('Static Data'!$E$3:$X$21,$BW100,8)+0,DQ$75&gt;=INDEX('Static Data'!$E$3:$X$21,$BW100,9)+0,DQ$76&gt;=INDEX('Static Data'!$E$3:$X$21,$BW100,10)+0,DQ$77&gt;=INDEX('Static Data'!$E$3:$X$21,$BW100,11)+0,DQ$78&gt;=INDEX('Static Data'!$E$3:$X$21,$BW100,12)+0,DQ$79&gt;=INDEX('Static Data'!$E$3:$X$21,$BW100,13)+0,DQ$80&gt;=INDEX('Static Data'!$E$3:$X$21,$BW100,14)+0,DQ$81&gt;=INDEX('Static Data'!$E$3:$X$21,$BW100,15)+0,DQ$82&gt;=INDEX('Static Data'!$E$3:$X$21,$BW100,16)+0,DQ$83&gt;=INDEX('Static Data'!$E$3:$X$21,$BW100,17)+0,DQ$84&gt;=INDEX('Static Data'!$E$3:$X$21,$BW100,18)+0,DQ$85&gt;=INDEX('Static Data'!$E$3:$X$21,$BW100,19)+0,DQ$86&gt;=INDEX('Static Data'!$E$3:$X$21,$BW100,20)+0)</f>
        <v>0</v>
      </c>
      <c r="DR100" t="b">
        <f ca="1">AND($BV100,DR$67&gt;=INDEX('Static Data'!$E$3:$X$21,$BW100,1)+0,DR$68&gt;=INDEX('Static Data'!$E$3:$X$21,$BW100,2)+0,DR$69&gt;=INDEX('Static Data'!$E$3:$X$21,$BW100,3)+0,DR$70&gt;=INDEX('Static Data'!$E$3:$X$21,$BW100,4)+0,DR$71&gt;=INDEX('Static Data'!$E$3:$X$21,$BW100,5)+0,DR$72&gt;=INDEX('Static Data'!$E$3:$X$21,$BW100,6)+0,DR$73&gt;=INDEX('Static Data'!$E$3:$X$21,$BW100,7)+0,DR$74&gt;=INDEX('Static Data'!$E$3:$X$21,$BW100,8)+0,DR$75&gt;=INDEX('Static Data'!$E$3:$X$21,$BW100,9)+0,DR$76&gt;=INDEX('Static Data'!$E$3:$X$21,$BW100,10)+0,DR$77&gt;=INDEX('Static Data'!$E$3:$X$21,$BW100,11)+0,DR$78&gt;=INDEX('Static Data'!$E$3:$X$21,$BW100,12)+0,DR$79&gt;=INDEX('Static Data'!$E$3:$X$21,$BW100,13)+0,DR$80&gt;=INDEX('Static Data'!$E$3:$X$21,$BW100,14)+0,DR$81&gt;=INDEX('Static Data'!$E$3:$X$21,$BW100,15)+0,DR$82&gt;=INDEX('Static Data'!$E$3:$X$21,$BW100,16)+0,DR$83&gt;=INDEX('Static Data'!$E$3:$X$21,$BW100,17)+0,DR$84&gt;=INDEX('Static Data'!$E$3:$X$21,$BW100,18)+0,DR$85&gt;=INDEX('Static Data'!$E$3:$X$21,$BW100,19)+0,DR$86&gt;=INDEX('Static Data'!$E$3:$X$21,$BW100,20)+0)</f>
        <v>0</v>
      </c>
      <c r="DS100" t="b">
        <f ca="1">AND($BV100,DS$67&gt;=INDEX('Static Data'!$E$3:$X$21,$BW100,1)+0,DS$68&gt;=INDEX('Static Data'!$E$3:$X$21,$BW100,2)+0,DS$69&gt;=INDEX('Static Data'!$E$3:$X$21,$BW100,3)+0,DS$70&gt;=INDEX('Static Data'!$E$3:$X$21,$BW100,4)+0,DS$71&gt;=INDEX('Static Data'!$E$3:$X$21,$BW100,5)+0,DS$72&gt;=INDEX('Static Data'!$E$3:$X$21,$BW100,6)+0,DS$73&gt;=INDEX('Static Data'!$E$3:$X$21,$BW100,7)+0,DS$74&gt;=INDEX('Static Data'!$E$3:$X$21,$BW100,8)+0,DS$75&gt;=INDEX('Static Data'!$E$3:$X$21,$BW100,9)+0,DS$76&gt;=INDEX('Static Data'!$E$3:$X$21,$BW100,10)+0,DS$77&gt;=INDEX('Static Data'!$E$3:$X$21,$BW100,11)+0,DS$78&gt;=INDEX('Static Data'!$E$3:$X$21,$BW100,12)+0,DS$79&gt;=INDEX('Static Data'!$E$3:$X$21,$BW100,13)+0,DS$80&gt;=INDEX('Static Data'!$E$3:$X$21,$BW100,14)+0,DS$81&gt;=INDEX('Static Data'!$E$3:$X$21,$BW100,15)+0,DS$82&gt;=INDEX('Static Data'!$E$3:$X$21,$BW100,16)+0,DS$83&gt;=INDEX('Static Data'!$E$3:$X$21,$BW100,17)+0,DS$84&gt;=INDEX('Static Data'!$E$3:$X$21,$BW100,18)+0,DS$85&gt;=INDEX('Static Data'!$E$3:$X$21,$BW100,19)+0,DS$86&gt;=INDEX('Static Data'!$E$3:$X$21,$BW100,20)+0)</f>
        <v>0</v>
      </c>
      <c r="DT100" t="b">
        <f ca="1">AND($BV100,DT$67&gt;=INDEX('Static Data'!$E$3:$X$21,$BW100,1)+0,DT$68&gt;=INDEX('Static Data'!$E$3:$X$21,$BW100,2)+0,DT$69&gt;=INDEX('Static Data'!$E$3:$X$21,$BW100,3)+0,DT$70&gt;=INDEX('Static Data'!$E$3:$X$21,$BW100,4)+0,DT$71&gt;=INDEX('Static Data'!$E$3:$X$21,$BW100,5)+0,DT$72&gt;=INDEX('Static Data'!$E$3:$X$21,$BW100,6)+0,DT$73&gt;=INDEX('Static Data'!$E$3:$X$21,$BW100,7)+0,DT$74&gt;=INDEX('Static Data'!$E$3:$X$21,$BW100,8)+0,DT$75&gt;=INDEX('Static Data'!$E$3:$X$21,$BW100,9)+0,DT$76&gt;=INDEX('Static Data'!$E$3:$X$21,$BW100,10)+0,DT$77&gt;=INDEX('Static Data'!$E$3:$X$21,$BW100,11)+0,DT$78&gt;=INDEX('Static Data'!$E$3:$X$21,$BW100,12)+0,DT$79&gt;=INDEX('Static Data'!$E$3:$X$21,$BW100,13)+0,DT$80&gt;=INDEX('Static Data'!$E$3:$X$21,$BW100,14)+0,DT$81&gt;=INDEX('Static Data'!$E$3:$X$21,$BW100,15)+0,DT$82&gt;=INDEX('Static Data'!$E$3:$X$21,$BW100,16)+0,DT$83&gt;=INDEX('Static Data'!$E$3:$X$21,$BW100,17)+0,DT$84&gt;=INDEX('Static Data'!$E$3:$X$21,$BW100,18)+0,DT$85&gt;=INDEX('Static Data'!$E$3:$X$21,$BW100,19)+0,DT$86&gt;=INDEX('Static Data'!$E$3:$X$21,$BW100,20)+0)</f>
        <v>0</v>
      </c>
      <c r="DU100" t="b">
        <f ca="1">AND($BV100,DU$67&gt;=INDEX('Static Data'!$E$3:$X$21,$BW100,1)+0,DU$68&gt;=INDEX('Static Data'!$E$3:$X$21,$BW100,2)+0,DU$69&gt;=INDEX('Static Data'!$E$3:$X$21,$BW100,3)+0,DU$70&gt;=INDEX('Static Data'!$E$3:$X$21,$BW100,4)+0,DU$71&gt;=INDEX('Static Data'!$E$3:$X$21,$BW100,5)+0,DU$72&gt;=INDEX('Static Data'!$E$3:$X$21,$BW100,6)+0,DU$73&gt;=INDEX('Static Data'!$E$3:$X$21,$BW100,7)+0,DU$74&gt;=INDEX('Static Data'!$E$3:$X$21,$BW100,8)+0,DU$75&gt;=INDEX('Static Data'!$E$3:$X$21,$BW100,9)+0,DU$76&gt;=INDEX('Static Data'!$E$3:$X$21,$BW100,10)+0,DU$77&gt;=INDEX('Static Data'!$E$3:$X$21,$BW100,11)+0,DU$78&gt;=INDEX('Static Data'!$E$3:$X$21,$BW100,12)+0,DU$79&gt;=INDEX('Static Data'!$E$3:$X$21,$BW100,13)+0,DU$80&gt;=INDEX('Static Data'!$E$3:$X$21,$BW100,14)+0,DU$81&gt;=INDEX('Static Data'!$E$3:$X$21,$BW100,15)+0,DU$82&gt;=INDEX('Static Data'!$E$3:$X$21,$BW100,16)+0,DU$83&gt;=INDEX('Static Data'!$E$3:$X$21,$BW100,17)+0,DU$84&gt;=INDEX('Static Data'!$E$3:$X$21,$BW100,18)+0,DU$85&gt;=INDEX('Static Data'!$E$3:$X$21,$BW100,19)+0,DU$86&gt;=INDEX('Static Data'!$E$3:$X$21,$BW100,20)+0)</f>
        <v>0</v>
      </c>
      <c r="DV100" t="b">
        <f ca="1">AND($BV100,DV$67&gt;=INDEX('Static Data'!$E$3:$X$21,$BW100,1)+0,DV$68&gt;=INDEX('Static Data'!$E$3:$X$21,$BW100,2)+0,DV$69&gt;=INDEX('Static Data'!$E$3:$X$21,$BW100,3)+0,DV$70&gt;=INDEX('Static Data'!$E$3:$X$21,$BW100,4)+0,DV$71&gt;=INDEX('Static Data'!$E$3:$X$21,$BW100,5)+0,DV$72&gt;=INDEX('Static Data'!$E$3:$X$21,$BW100,6)+0,DV$73&gt;=INDEX('Static Data'!$E$3:$X$21,$BW100,7)+0,DV$74&gt;=INDEX('Static Data'!$E$3:$X$21,$BW100,8)+0,DV$75&gt;=INDEX('Static Data'!$E$3:$X$21,$BW100,9)+0,DV$76&gt;=INDEX('Static Data'!$E$3:$X$21,$BW100,10)+0,DV$77&gt;=INDEX('Static Data'!$E$3:$X$21,$BW100,11)+0,DV$78&gt;=INDEX('Static Data'!$E$3:$X$21,$BW100,12)+0,DV$79&gt;=INDEX('Static Data'!$E$3:$X$21,$BW100,13)+0,DV$80&gt;=INDEX('Static Data'!$E$3:$X$21,$BW100,14)+0,DV$81&gt;=INDEX('Static Data'!$E$3:$X$21,$BW100,15)+0,DV$82&gt;=INDEX('Static Data'!$E$3:$X$21,$BW100,16)+0,DV$83&gt;=INDEX('Static Data'!$E$3:$X$21,$BW100,17)+0,DV$84&gt;=INDEX('Static Data'!$E$3:$X$21,$BW100,18)+0,DV$85&gt;=INDEX('Static Data'!$E$3:$X$21,$BW100,19)+0,DV$86&gt;=INDEX('Static Data'!$E$3:$X$21,$BW100,20)+0)</f>
        <v>0</v>
      </c>
      <c r="DW100" t="b">
        <f ca="1">AND($BV100,DW$67&gt;=INDEX('Static Data'!$E$3:$X$21,$BW100,1)+0,DW$68&gt;=INDEX('Static Data'!$E$3:$X$21,$BW100,2)+0,DW$69&gt;=INDEX('Static Data'!$E$3:$X$21,$BW100,3)+0,DW$70&gt;=INDEX('Static Data'!$E$3:$X$21,$BW100,4)+0,DW$71&gt;=INDEX('Static Data'!$E$3:$X$21,$BW100,5)+0,DW$72&gt;=INDEX('Static Data'!$E$3:$X$21,$BW100,6)+0,DW$73&gt;=INDEX('Static Data'!$E$3:$X$21,$BW100,7)+0,DW$74&gt;=INDEX('Static Data'!$E$3:$X$21,$BW100,8)+0,DW$75&gt;=INDEX('Static Data'!$E$3:$X$21,$BW100,9)+0,DW$76&gt;=INDEX('Static Data'!$E$3:$X$21,$BW100,10)+0,DW$77&gt;=INDEX('Static Data'!$E$3:$X$21,$BW100,11)+0,DW$78&gt;=INDEX('Static Data'!$E$3:$X$21,$BW100,12)+0,DW$79&gt;=INDEX('Static Data'!$E$3:$X$21,$BW100,13)+0,DW$80&gt;=INDEX('Static Data'!$E$3:$X$21,$BW100,14)+0,DW$81&gt;=INDEX('Static Data'!$E$3:$X$21,$BW100,15)+0,DW$82&gt;=INDEX('Static Data'!$E$3:$X$21,$BW100,16)+0,DW$83&gt;=INDEX('Static Data'!$E$3:$X$21,$BW100,17)+0,DW$84&gt;=INDEX('Static Data'!$E$3:$X$21,$BW100,18)+0,DW$85&gt;=INDEX('Static Data'!$E$3:$X$21,$BW100,19)+0,DW$86&gt;=INDEX('Static Data'!$E$3:$X$21,$BW100,20)+0)</f>
        <v>0</v>
      </c>
      <c r="DX100" t="b">
        <f ca="1">AND($BV100,DX$67&gt;=INDEX('Static Data'!$E$3:$X$21,$BW100,1)+0,DX$68&gt;=INDEX('Static Data'!$E$3:$X$21,$BW100,2)+0,DX$69&gt;=INDEX('Static Data'!$E$3:$X$21,$BW100,3)+0,DX$70&gt;=INDEX('Static Data'!$E$3:$X$21,$BW100,4)+0,DX$71&gt;=INDEX('Static Data'!$E$3:$X$21,$BW100,5)+0,DX$72&gt;=INDEX('Static Data'!$E$3:$X$21,$BW100,6)+0,DX$73&gt;=INDEX('Static Data'!$E$3:$X$21,$BW100,7)+0,DX$74&gt;=INDEX('Static Data'!$E$3:$X$21,$BW100,8)+0,DX$75&gt;=INDEX('Static Data'!$E$3:$X$21,$BW100,9)+0,DX$76&gt;=INDEX('Static Data'!$E$3:$X$21,$BW100,10)+0,DX$77&gt;=INDEX('Static Data'!$E$3:$X$21,$BW100,11)+0,DX$78&gt;=INDEX('Static Data'!$E$3:$X$21,$BW100,12)+0,DX$79&gt;=INDEX('Static Data'!$E$3:$X$21,$BW100,13)+0,DX$80&gt;=INDEX('Static Data'!$E$3:$X$21,$BW100,14)+0,DX$81&gt;=INDEX('Static Data'!$E$3:$X$21,$BW100,15)+0,DX$82&gt;=INDEX('Static Data'!$E$3:$X$21,$BW100,16)+0,DX$83&gt;=INDEX('Static Data'!$E$3:$X$21,$BW100,17)+0,DX$84&gt;=INDEX('Static Data'!$E$3:$X$21,$BW100,18)+0,DX$85&gt;=INDEX('Static Data'!$E$3:$X$21,$BW100,19)+0,DX$86&gt;=INDEX('Static Data'!$E$3:$X$21,$BW100,20)+0)</f>
        <v>0</v>
      </c>
      <c r="DY100" t="b">
        <f ca="1">AND($BV100,DY$67&gt;=INDEX('Static Data'!$E$3:$X$21,$BW100,1)+0,DY$68&gt;=INDEX('Static Data'!$E$3:$X$21,$BW100,2)+0,DY$69&gt;=INDEX('Static Data'!$E$3:$X$21,$BW100,3)+0,DY$70&gt;=INDEX('Static Data'!$E$3:$X$21,$BW100,4)+0,DY$71&gt;=INDEX('Static Data'!$E$3:$X$21,$BW100,5)+0,DY$72&gt;=INDEX('Static Data'!$E$3:$X$21,$BW100,6)+0,DY$73&gt;=INDEX('Static Data'!$E$3:$X$21,$BW100,7)+0,DY$74&gt;=INDEX('Static Data'!$E$3:$X$21,$BW100,8)+0,DY$75&gt;=INDEX('Static Data'!$E$3:$X$21,$BW100,9)+0,DY$76&gt;=INDEX('Static Data'!$E$3:$X$21,$BW100,10)+0,DY$77&gt;=INDEX('Static Data'!$E$3:$X$21,$BW100,11)+0,DY$78&gt;=INDEX('Static Data'!$E$3:$X$21,$BW100,12)+0,DY$79&gt;=INDEX('Static Data'!$E$3:$X$21,$BW100,13)+0,DY$80&gt;=INDEX('Static Data'!$E$3:$X$21,$BW100,14)+0,DY$81&gt;=INDEX('Static Data'!$E$3:$X$21,$BW100,15)+0,DY$82&gt;=INDEX('Static Data'!$E$3:$X$21,$BW100,16)+0,DY$83&gt;=INDEX('Static Data'!$E$3:$X$21,$BW100,17)+0,DY$84&gt;=INDEX('Static Data'!$E$3:$X$21,$BW100,18)+0,DY$85&gt;=INDEX('Static Data'!$E$3:$X$21,$BW100,19)+0,DY$86&gt;=INDEX('Static Data'!$E$3:$X$21,$BW100,20)+0)</f>
        <v>0</v>
      </c>
      <c r="DZ100" t="b">
        <f ca="1">AND($BV100,DZ$67&gt;=INDEX('Static Data'!$E$3:$X$21,$BW100,1)+0,DZ$68&gt;=INDEX('Static Data'!$E$3:$X$21,$BW100,2)+0,DZ$69&gt;=INDEX('Static Data'!$E$3:$X$21,$BW100,3)+0,DZ$70&gt;=INDEX('Static Data'!$E$3:$X$21,$BW100,4)+0,DZ$71&gt;=INDEX('Static Data'!$E$3:$X$21,$BW100,5)+0,DZ$72&gt;=INDEX('Static Data'!$E$3:$X$21,$BW100,6)+0,DZ$73&gt;=INDEX('Static Data'!$E$3:$X$21,$BW100,7)+0,DZ$74&gt;=INDEX('Static Data'!$E$3:$X$21,$BW100,8)+0,DZ$75&gt;=INDEX('Static Data'!$E$3:$X$21,$BW100,9)+0,DZ$76&gt;=INDEX('Static Data'!$E$3:$X$21,$BW100,10)+0,DZ$77&gt;=INDEX('Static Data'!$E$3:$X$21,$BW100,11)+0,DZ$78&gt;=INDEX('Static Data'!$E$3:$X$21,$BW100,12)+0,DZ$79&gt;=INDEX('Static Data'!$E$3:$X$21,$BW100,13)+0,DZ$80&gt;=INDEX('Static Data'!$E$3:$X$21,$BW100,14)+0,DZ$81&gt;=INDEX('Static Data'!$E$3:$X$21,$BW100,15)+0,DZ$82&gt;=INDEX('Static Data'!$E$3:$X$21,$BW100,16)+0,DZ$83&gt;=INDEX('Static Data'!$E$3:$X$21,$BW100,17)+0,DZ$84&gt;=INDEX('Static Data'!$E$3:$X$21,$BW100,18)+0,DZ$85&gt;=INDEX('Static Data'!$E$3:$X$21,$BW100,19)+0,DZ$86&gt;=INDEX('Static Data'!$E$3:$X$21,$BW100,20)+0)</f>
        <v>0</v>
      </c>
      <c r="EA100" t="b">
        <f ca="1">AND($BV100,EA$67&gt;=INDEX('Static Data'!$E$3:$X$21,$BW100,1)+0,EA$68&gt;=INDEX('Static Data'!$E$3:$X$21,$BW100,2)+0,EA$69&gt;=INDEX('Static Data'!$E$3:$X$21,$BW100,3)+0,EA$70&gt;=INDEX('Static Data'!$E$3:$X$21,$BW100,4)+0,EA$71&gt;=INDEX('Static Data'!$E$3:$X$21,$BW100,5)+0,EA$72&gt;=INDEX('Static Data'!$E$3:$X$21,$BW100,6)+0,EA$73&gt;=INDEX('Static Data'!$E$3:$X$21,$BW100,7)+0,EA$74&gt;=INDEX('Static Data'!$E$3:$X$21,$BW100,8)+0,EA$75&gt;=INDEX('Static Data'!$E$3:$X$21,$BW100,9)+0,EA$76&gt;=INDEX('Static Data'!$E$3:$X$21,$BW100,10)+0,EA$77&gt;=INDEX('Static Data'!$E$3:$X$21,$BW100,11)+0,EA$78&gt;=INDEX('Static Data'!$E$3:$X$21,$BW100,12)+0,EA$79&gt;=INDEX('Static Data'!$E$3:$X$21,$BW100,13)+0,EA$80&gt;=INDEX('Static Data'!$E$3:$X$21,$BW100,14)+0,EA$81&gt;=INDEX('Static Data'!$E$3:$X$21,$BW100,15)+0,EA$82&gt;=INDEX('Static Data'!$E$3:$X$21,$BW100,16)+0,EA$83&gt;=INDEX('Static Data'!$E$3:$X$21,$BW100,17)+0,EA$84&gt;=INDEX('Static Data'!$E$3:$X$21,$BW100,18)+0,EA$85&gt;=INDEX('Static Data'!$E$3:$X$21,$BW100,19)+0,EA$86&gt;=INDEX('Static Data'!$E$3:$X$21,$BW100,20)+0)</f>
        <v>0</v>
      </c>
      <c r="EB100" t="b">
        <f ca="1">AND($BV100,EB$67&gt;=INDEX('Static Data'!$E$3:$X$21,$BW100,1)+0,EB$68&gt;=INDEX('Static Data'!$E$3:$X$21,$BW100,2)+0,EB$69&gt;=INDEX('Static Data'!$E$3:$X$21,$BW100,3)+0,EB$70&gt;=INDEX('Static Data'!$E$3:$X$21,$BW100,4)+0,EB$71&gt;=INDEX('Static Data'!$E$3:$X$21,$BW100,5)+0,EB$72&gt;=INDEX('Static Data'!$E$3:$X$21,$BW100,6)+0,EB$73&gt;=INDEX('Static Data'!$E$3:$X$21,$BW100,7)+0,EB$74&gt;=INDEX('Static Data'!$E$3:$X$21,$BW100,8)+0,EB$75&gt;=INDEX('Static Data'!$E$3:$X$21,$BW100,9)+0,EB$76&gt;=INDEX('Static Data'!$E$3:$X$21,$BW100,10)+0,EB$77&gt;=INDEX('Static Data'!$E$3:$X$21,$BW100,11)+0,EB$78&gt;=INDEX('Static Data'!$E$3:$X$21,$BW100,12)+0,EB$79&gt;=INDEX('Static Data'!$E$3:$X$21,$BW100,13)+0,EB$80&gt;=INDEX('Static Data'!$E$3:$X$21,$BW100,14)+0,EB$81&gt;=INDEX('Static Data'!$E$3:$X$21,$BW100,15)+0,EB$82&gt;=INDEX('Static Data'!$E$3:$X$21,$BW100,16)+0,EB$83&gt;=INDEX('Static Data'!$E$3:$X$21,$BW100,17)+0,EB$84&gt;=INDEX('Static Data'!$E$3:$X$21,$BW100,18)+0,EB$85&gt;=INDEX('Static Data'!$E$3:$X$21,$BW100,19)+0,EB$86&gt;=INDEX('Static Data'!$E$3:$X$21,$BW100,20)+0)</f>
        <v>0</v>
      </c>
      <c r="EC100" t="b">
        <f ca="1">AND($BV100,EC$67&gt;=INDEX('Static Data'!$E$3:$X$21,$BW100,1)+0,EC$68&gt;=INDEX('Static Data'!$E$3:$X$21,$BW100,2)+0,EC$69&gt;=INDEX('Static Data'!$E$3:$X$21,$BW100,3)+0,EC$70&gt;=INDEX('Static Data'!$E$3:$X$21,$BW100,4)+0,EC$71&gt;=INDEX('Static Data'!$E$3:$X$21,$BW100,5)+0,EC$72&gt;=INDEX('Static Data'!$E$3:$X$21,$BW100,6)+0,EC$73&gt;=INDEX('Static Data'!$E$3:$X$21,$BW100,7)+0,EC$74&gt;=INDEX('Static Data'!$E$3:$X$21,$BW100,8)+0,EC$75&gt;=INDEX('Static Data'!$E$3:$X$21,$BW100,9)+0,EC$76&gt;=INDEX('Static Data'!$E$3:$X$21,$BW100,10)+0,EC$77&gt;=INDEX('Static Data'!$E$3:$X$21,$BW100,11)+0,EC$78&gt;=INDEX('Static Data'!$E$3:$X$21,$BW100,12)+0,EC$79&gt;=INDEX('Static Data'!$E$3:$X$21,$BW100,13)+0,EC$80&gt;=INDEX('Static Data'!$E$3:$X$21,$BW100,14)+0,EC$81&gt;=INDEX('Static Data'!$E$3:$X$21,$BW100,15)+0,EC$82&gt;=INDEX('Static Data'!$E$3:$X$21,$BW100,16)+0,EC$83&gt;=INDEX('Static Data'!$E$3:$X$21,$BW100,17)+0,EC$84&gt;=INDEX('Static Data'!$E$3:$X$21,$BW100,18)+0,EC$85&gt;=INDEX('Static Data'!$E$3:$X$21,$BW100,19)+0,EC$86&gt;=INDEX('Static Data'!$E$3:$X$21,$BW100,20)+0)</f>
        <v>0</v>
      </c>
      <c r="ED100" t="b">
        <f ca="1">AND($BV100,ED$67&gt;=INDEX('Static Data'!$E$3:$X$21,$BW100,1)+0,ED$68&gt;=INDEX('Static Data'!$E$3:$X$21,$BW100,2)+0,ED$69&gt;=INDEX('Static Data'!$E$3:$X$21,$BW100,3)+0,ED$70&gt;=INDEX('Static Data'!$E$3:$X$21,$BW100,4)+0,ED$71&gt;=INDEX('Static Data'!$E$3:$X$21,$BW100,5)+0,ED$72&gt;=INDEX('Static Data'!$E$3:$X$21,$BW100,6)+0,ED$73&gt;=INDEX('Static Data'!$E$3:$X$21,$BW100,7)+0,ED$74&gt;=INDEX('Static Data'!$E$3:$X$21,$BW100,8)+0,ED$75&gt;=INDEX('Static Data'!$E$3:$X$21,$BW100,9)+0,ED$76&gt;=INDEX('Static Data'!$E$3:$X$21,$BW100,10)+0,ED$77&gt;=INDEX('Static Data'!$E$3:$X$21,$BW100,11)+0,ED$78&gt;=INDEX('Static Data'!$E$3:$X$21,$BW100,12)+0,ED$79&gt;=INDEX('Static Data'!$E$3:$X$21,$BW100,13)+0,ED$80&gt;=INDEX('Static Data'!$E$3:$X$21,$BW100,14)+0,ED$81&gt;=INDEX('Static Data'!$E$3:$X$21,$BW100,15)+0,ED$82&gt;=INDEX('Static Data'!$E$3:$X$21,$BW100,16)+0,ED$83&gt;=INDEX('Static Data'!$E$3:$X$21,$BW100,17)+0,ED$84&gt;=INDEX('Static Data'!$E$3:$X$21,$BW100,18)+0,ED$85&gt;=INDEX('Static Data'!$E$3:$X$21,$BW100,19)+0,ED$86&gt;=INDEX('Static Data'!$E$3:$X$21,$BW100,20)+0)</f>
        <v>0</v>
      </c>
      <c r="EE100" t="b">
        <f ca="1">AND($BV100,EE$67&gt;=INDEX('Static Data'!$E$3:$X$21,$BW100,1)+0,EE$68&gt;=INDEX('Static Data'!$E$3:$X$21,$BW100,2)+0,EE$69&gt;=INDEX('Static Data'!$E$3:$X$21,$BW100,3)+0,EE$70&gt;=INDEX('Static Data'!$E$3:$X$21,$BW100,4)+0,EE$71&gt;=INDEX('Static Data'!$E$3:$X$21,$BW100,5)+0,EE$72&gt;=INDEX('Static Data'!$E$3:$X$21,$BW100,6)+0,EE$73&gt;=INDEX('Static Data'!$E$3:$X$21,$BW100,7)+0,EE$74&gt;=INDEX('Static Data'!$E$3:$X$21,$BW100,8)+0,EE$75&gt;=INDEX('Static Data'!$E$3:$X$21,$BW100,9)+0,EE$76&gt;=INDEX('Static Data'!$E$3:$X$21,$BW100,10)+0,EE$77&gt;=INDEX('Static Data'!$E$3:$X$21,$BW100,11)+0,EE$78&gt;=INDEX('Static Data'!$E$3:$X$21,$BW100,12)+0,EE$79&gt;=INDEX('Static Data'!$E$3:$X$21,$BW100,13)+0,EE$80&gt;=INDEX('Static Data'!$E$3:$X$21,$BW100,14)+0,EE$81&gt;=INDEX('Static Data'!$E$3:$X$21,$BW100,15)+0,EE$82&gt;=INDEX('Static Data'!$E$3:$X$21,$BW100,16)+0,EE$83&gt;=INDEX('Static Data'!$E$3:$X$21,$BW100,17)+0,EE$84&gt;=INDEX('Static Data'!$E$3:$X$21,$BW100,18)+0,EE$85&gt;=INDEX('Static Data'!$E$3:$X$21,$BW100,19)+0,EE$86&gt;=INDEX('Static Data'!$E$3:$X$21,$BW100,20)+0)</f>
        <v>0</v>
      </c>
      <c r="EF100" t="b">
        <f ca="1">AND($BV100,EF$67&gt;=INDEX('Static Data'!$E$3:$X$21,$BW100,1)+0,EF$68&gt;=INDEX('Static Data'!$E$3:$X$21,$BW100,2)+0,EF$69&gt;=INDEX('Static Data'!$E$3:$X$21,$BW100,3)+0,EF$70&gt;=INDEX('Static Data'!$E$3:$X$21,$BW100,4)+0,EF$71&gt;=INDEX('Static Data'!$E$3:$X$21,$BW100,5)+0,EF$72&gt;=INDEX('Static Data'!$E$3:$X$21,$BW100,6)+0,EF$73&gt;=INDEX('Static Data'!$E$3:$X$21,$BW100,7)+0,EF$74&gt;=INDEX('Static Data'!$E$3:$X$21,$BW100,8)+0,EF$75&gt;=INDEX('Static Data'!$E$3:$X$21,$BW100,9)+0,EF$76&gt;=INDEX('Static Data'!$E$3:$X$21,$BW100,10)+0,EF$77&gt;=INDEX('Static Data'!$E$3:$X$21,$BW100,11)+0,EF$78&gt;=INDEX('Static Data'!$E$3:$X$21,$BW100,12)+0,EF$79&gt;=INDEX('Static Data'!$E$3:$X$21,$BW100,13)+0,EF$80&gt;=INDEX('Static Data'!$E$3:$X$21,$BW100,14)+0,EF$81&gt;=INDEX('Static Data'!$E$3:$X$21,$BW100,15)+0,EF$82&gt;=INDEX('Static Data'!$E$3:$X$21,$BW100,16)+0,EF$83&gt;=INDEX('Static Data'!$E$3:$X$21,$BW100,17)+0,EF$84&gt;=INDEX('Static Data'!$E$3:$X$21,$BW100,18)+0,EF$85&gt;=INDEX('Static Data'!$E$3:$X$21,$BW100,19)+0,EF$86&gt;=INDEX('Static Data'!$E$3:$X$21,$BW100,20)+0)</f>
        <v>0</v>
      </c>
      <c r="EG100" t="b">
        <f ca="1">AND($BV100,EG$67&gt;=INDEX('Static Data'!$E$3:$X$21,$BW100,1)+0,EG$68&gt;=INDEX('Static Data'!$E$3:$X$21,$BW100,2)+0,EG$69&gt;=INDEX('Static Data'!$E$3:$X$21,$BW100,3)+0,EG$70&gt;=INDEX('Static Data'!$E$3:$X$21,$BW100,4)+0,EG$71&gt;=INDEX('Static Data'!$E$3:$X$21,$BW100,5)+0,EG$72&gt;=INDEX('Static Data'!$E$3:$X$21,$BW100,6)+0,EG$73&gt;=INDEX('Static Data'!$E$3:$X$21,$BW100,7)+0,EG$74&gt;=INDEX('Static Data'!$E$3:$X$21,$BW100,8)+0,EG$75&gt;=INDEX('Static Data'!$E$3:$X$21,$BW100,9)+0,EG$76&gt;=INDEX('Static Data'!$E$3:$X$21,$BW100,10)+0,EG$77&gt;=INDEX('Static Data'!$E$3:$X$21,$BW100,11)+0,EG$78&gt;=INDEX('Static Data'!$E$3:$X$21,$BW100,12)+0,EG$79&gt;=INDEX('Static Data'!$E$3:$X$21,$BW100,13)+0,EG$80&gt;=INDEX('Static Data'!$E$3:$X$21,$BW100,14)+0,EG$81&gt;=INDEX('Static Data'!$E$3:$X$21,$BW100,15)+0,EG$82&gt;=INDEX('Static Data'!$E$3:$X$21,$BW100,16)+0,EG$83&gt;=INDEX('Static Data'!$E$3:$X$21,$BW100,17)+0,EG$84&gt;=INDEX('Static Data'!$E$3:$X$21,$BW100,18)+0,EG$85&gt;=INDEX('Static Data'!$E$3:$X$21,$BW100,19)+0,EG$86&gt;=INDEX('Static Data'!$E$3:$X$21,$BW100,20)+0)</f>
        <v>0</v>
      </c>
      <c r="EH100" t="b">
        <f ca="1">AND($BV100,EH$67&gt;=INDEX('Static Data'!$E$3:$X$21,$BW100,1)+0,EH$68&gt;=INDEX('Static Data'!$E$3:$X$21,$BW100,2)+0,EH$69&gt;=INDEX('Static Data'!$E$3:$X$21,$BW100,3)+0,EH$70&gt;=INDEX('Static Data'!$E$3:$X$21,$BW100,4)+0,EH$71&gt;=INDEX('Static Data'!$E$3:$X$21,$BW100,5)+0,EH$72&gt;=INDEX('Static Data'!$E$3:$X$21,$BW100,6)+0,EH$73&gt;=INDEX('Static Data'!$E$3:$X$21,$BW100,7)+0,EH$74&gt;=INDEX('Static Data'!$E$3:$X$21,$BW100,8)+0,EH$75&gt;=INDEX('Static Data'!$E$3:$X$21,$BW100,9)+0,EH$76&gt;=INDEX('Static Data'!$E$3:$X$21,$BW100,10)+0,EH$77&gt;=INDEX('Static Data'!$E$3:$X$21,$BW100,11)+0,EH$78&gt;=INDEX('Static Data'!$E$3:$X$21,$BW100,12)+0,EH$79&gt;=INDEX('Static Data'!$E$3:$X$21,$BW100,13)+0,EH$80&gt;=INDEX('Static Data'!$E$3:$X$21,$BW100,14)+0,EH$81&gt;=INDEX('Static Data'!$E$3:$X$21,$BW100,15)+0,EH$82&gt;=INDEX('Static Data'!$E$3:$X$21,$BW100,16)+0,EH$83&gt;=INDEX('Static Data'!$E$3:$X$21,$BW100,17)+0,EH$84&gt;=INDEX('Static Data'!$E$3:$X$21,$BW100,18)+0,EH$85&gt;=INDEX('Static Data'!$E$3:$X$21,$BW100,19)+0,EH$86&gt;=INDEX('Static Data'!$E$3:$X$21,$BW100,20)+0)</f>
        <v>0</v>
      </c>
      <c r="EI100" t="b">
        <f ca="1">AND($BV100,EI$67&gt;=INDEX('Static Data'!$E$3:$X$21,$BW100,1)+0,EI$68&gt;=INDEX('Static Data'!$E$3:$X$21,$BW100,2)+0,EI$69&gt;=INDEX('Static Data'!$E$3:$X$21,$BW100,3)+0,EI$70&gt;=INDEX('Static Data'!$E$3:$X$21,$BW100,4)+0,EI$71&gt;=INDEX('Static Data'!$E$3:$X$21,$BW100,5)+0,EI$72&gt;=INDEX('Static Data'!$E$3:$X$21,$BW100,6)+0,EI$73&gt;=INDEX('Static Data'!$E$3:$X$21,$BW100,7)+0,EI$74&gt;=INDEX('Static Data'!$E$3:$X$21,$BW100,8)+0,EI$75&gt;=INDEX('Static Data'!$E$3:$X$21,$BW100,9)+0,EI$76&gt;=INDEX('Static Data'!$E$3:$X$21,$BW100,10)+0,EI$77&gt;=INDEX('Static Data'!$E$3:$X$21,$BW100,11)+0,EI$78&gt;=INDEX('Static Data'!$E$3:$X$21,$BW100,12)+0,EI$79&gt;=INDEX('Static Data'!$E$3:$X$21,$BW100,13)+0,EI$80&gt;=INDEX('Static Data'!$E$3:$X$21,$BW100,14)+0,EI$81&gt;=INDEX('Static Data'!$E$3:$X$21,$BW100,15)+0,EI$82&gt;=INDEX('Static Data'!$E$3:$X$21,$BW100,16)+0,EI$83&gt;=INDEX('Static Data'!$E$3:$X$21,$BW100,17)+0,EI$84&gt;=INDEX('Static Data'!$E$3:$X$21,$BW100,18)+0,EI$85&gt;=INDEX('Static Data'!$E$3:$X$21,$BW100,19)+0,EI$86&gt;=INDEX('Static Data'!$E$3:$X$21,$BW100,20)+0)</f>
        <v>0</v>
      </c>
      <c r="EJ100" t="b">
        <f ca="1">AND($BV100,EJ$67&gt;=INDEX('Static Data'!$E$3:$X$21,$BW100,1)+0,EJ$68&gt;=INDEX('Static Data'!$E$3:$X$21,$BW100,2)+0,EJ$69&gt;=INDEX('Static Data'!$E$3:$X$21,$BW100,3)+0,EJ$70&gt;=INDEX('Static Data'!$E$3:$X$21,$BW100,4)+0,EJ$71&gt;=INDEX('Static Data'!$E$3:$X$21,$BW100,5)+0,EJ$72&gt;=INDEX('Static Data'!$E$3:$X$21,$BW100,6)+0,EJ$73&gt;=INDEX('Static Data'!$E$3:$X$21,$BW100,7)+0,EJ$74&gt;=INDEX('Static Data'!$E$3:$X$21,$BW100,8)+0,EJ$75&gt;=INDEX('Static Data'!$E$3:$X$21,$BW100,9)+0,EJ$76&gt;=INDEX('Static Data'!$E$3:$X$21,$BW100,10)+0,EJ$77&gt;=INDEX('Static Data'!$E$3:$X$21,$BW100,11)+0,EJ$78&gt;=INDEX('Static Data'!$E$3:$X$21,$BW100,12)+0,EJ$79&gt;=INDEX('Static Data'!$E$3:$X$21,$BW100,13)+0,EJ$80&gt;=INDEX('Static Data'!$E$3:$X$21,$BW100,14)+0,EJ$81&gt;=INDEX('Static Data'!$E$3:$X$21,$BW100,15)+0,EJ$82&gt;=INDEX('Static Data'!$E$3:$X$21,$BW100,16)+0,EJ$83&gt;=INDEX('Static Data'!$E$3:$X$21,$BW100,17)+0,EJ$84&gt;=INDEX('Static Data'!$E$3:$X$21,$BW100,18)+0,EJ$85&gt;=INDEX('Static Data'!$E$3:$X$21,$BW100,19)+0,EJ$86&gt;=INDEX('Static Data'!$E$3:$X$21,$BW100,20)+0)</f>
        <v>0</v>
      </c>
      <c r="EK100" t="b">
        <f ca="1">AND($BV100,EK$67&gt;=INDEX('Static Data'!$E$3:$X$21,$BW100,1)+0,EK$68&gt;=INDEX('Static Data'!$E$3:$X$21,$BW100,2)+0,EK$69&gt;=INDEX('Static Data'!$E$3:$X$21,$BW100,3)+0,EK$70&gt;=INDEX('Static Data'!$E$3:$X$21,$BW100,4)+0,EK$71&gt;=INDEX('Static Data'!$E$3:$X$21,$BW100,5)+0,EK$72&gt;=INDEX('Static Data'!$E$3:$X$21,$BW100,6)+0,EK$73&gt;=INDEX('Static Data'!$E$3:$X$21,$BW100,7)+0,EK$74&gt;=INDEX('Static Data'!$E$3:$X$21,$BW100,8)+0,EK$75&gt;=INDEX('Static Data'!$E$3:$X$21,$BW100,9)+0,EK$76&gt;=INDEX('Static Data'!$E$3:$X$21,$BW100,10)+0,EK$77&gt;=INDEX('Static Data'!$E$3:$X$21,$BW100,11)+0,EK$78&gt;=INDEX('Static Data'!$E$3:$X$21,$BW100,12)+0,EK$79&gt;=INDEX('Static Data'!$E$3:$X$21,$BW100,13)+0,EK$80&gt;=INDEX('Static Data'!$E$3:$X$21,$BW100,14)+0,EK$81&gt;=INDEX('Static Data'!$E$3:$X$21,$BW100,15)+0,EK$82&gt;=INDEX('Static Data'!$E$3:$X$21,$BW100,16)+0,EK$83&gt;=INDEX('Static Data'!$E$3:$X$21,$BW100,17)+0,EK$84&gt;=INDEX('Static Data'!$E$3:$X$21,$BW100,18)+0,EK$85&gt;=INDEX('Static Data'!$E$3:$X$21,$BW100,19)+0,EK$86&gt;=INDEX('Static Data'!$E$3:$X$21,$BW100,20)+0)</f>
        <v>0</v>
      </c>
      <c r="EL100" t="b">
        <f ca="1">AND($BV100,EL$67&gt;=INDEX('Static Data'!$E$3:$X$21,$BW100,1)+0,EL$68&gt;=INDEX('Static Data'!$E$3:$X$21,$BW100,2)+0,EL$69&gt;=INDEX('Static Data'!$E$3:$X$21,$BW100,3)+0,EL$70&gt;=INDEX('Static Data'!$E$3:$X$21,$BW100,4)+0,EL$71&gt;=INDEX('Static Data'!$E$3:$X$21,$BW100,5)+0,EL$72&gt;=INDEX('Static Data'!$E$3:$X$21,$BW100,6)+0,EL$73&gt;=INDEX('Static Data'!$E$3:$X$21,$BW100,7)+0,EL$74&gt;=INDEX('Static Data'!$E$3:$X$21,$BW100,8)+0,EL$75&gt;=INDEX('Static Data'!$E$3:$X$21,$BW100,9)+0,EL$76&gt;=INDEX('Static Data'!$E$3:$X$21,$BW100,10)+0,EL$77&gt;=INDEX('Static Data'!$E$3:$X$21,$BW100,11)+0,EL$78&gt;=INDEX('Static Data'!$E$3:$X$21,$BW100,12)+0,EL$79&gt;=INDEX('Static Data'!$E$3:$X$21,$BW100,13)+0,EL$80&gt;=INDEX('Static Data'!$E$3:$X$21,$BW100,14)+0,EL$81&gt;=INDEX('Static Data'!$E$3:$X$21,$BW100,15)+0,EL$82&gt;=INDEX('Static Data'!$E$3:$X$21,$BW100,16)+0,EL$83&gt;=INDEX('Static Data'!$E$3:$X$21,$BW100,17)+0,EL$84&gt;=INDEX('Static Data'!$E$3:$X$21,$BW100,18)+0,EL$85&gt;=INDEX('Static Data'!$E$3:$X$21,$BW100,19)+0,EL$86&gt;=INDEX('Static Data'!$E$3:$X$21,$BW100,20)+0)</f>
        <v>0</v>
      </c>
      <c r="EM100" t="b">
        <f ca="1">AND($BV100,EM$67&gt;=INDEX('Static Data'!$E$3:$X$21,$BW100,1)+0,EM$68&gt;=INDEX('Static Data'!$E$3:$X$21,$BW100,2)+0,EM$69&gt;=INDEX('Static Data'!$E$3:$X$21,$BW100,3)+0,EM$70&gt;=INDEX('Static Data'!$E$3:$X$21,$BW100,4)+0,EM$71&gt;=INDEX('Static Data'!$E$3:$X$21,$BW100,5)+0,EM$72&gt;=INDEX('Static Data'!$E$3:$X$21,$BW100,6)+0,EM$73&gt;=INDEX('Static Data'!$E$3:$X$21,$BW100,7)+0,EM$74&gt;=INDEX('Static Data'!$E$3:$X$21,$BW100,8)+0,EM$75&gt;=INDEX('Static Data'!$E$3:$X$21,$BW100,9)+0,EM$76&gt;=INDEX('Static Data'!$E$3:$X$21,$BW100,10)+0,EM$77&gt;=INDEX('Static Data'!$E$3:$X$21,$BW100,11)+0,EM$78&gt;=INDEX('Static Data'!$E$3:$X$21,$BW100,12)+0,EM$79&gt;=INDEX('Static Data'!$E$3:$X$21,$BW100,13)+0,EM$80&gt;=INDEX('Static Data'!$E$3:$X$21,$BW100,14)+0,EM$81&gt;=INDEX('Static Data'!$E$3:$X$21,$BW100,15)+0,EM$82&gt;=INDEX('Static Data'!$E$3:$X$21,$BW100,16)+0,EM$83&gt;=INDEX('Static Data'!$E$3:$X$21,$BW100,17)+0,EM$84&gt;=INDEX('Static Data'!$E$3:$X$21,$BW100,18)+0,EM$85&gt;=INDEX('Static Data'!$E$3:$X$21,$BW100,19)+0,EM$86&gt;=INDEX('Static Data'!$E$3:$X$21,$BW100,20)+0)</f>
        <v>0</v>
      </c>
      <c r="EN100" t="b">
        <f ca="1">AND($BV100,EN$67&gt;=INDEX('Static Data'!$E$3:$X$21,$BW100,1)+0,EN$68&gt;=INDEX('Static Data'!$E$3:$X$21,$BW100,2)+0,EN$69&gt;=INDEX('Static Data'!$E$3:$X$21,$BW100,3)+0,EN$70&gt;=INDEX('Static Data'!$E$3:$X$21,$BW100,4)+0,EN$71&gt;=INDEX('Static Data'!$E$3:$X$21,$BW100,5)+0,EN$72&gt;=INDEX('Static Data'!$E$3:$X$21,$BW100,6)+0,EN$73&gt;=INDEX('Static Data'!$E$3:$X$21,$BW100,7)+0,EN$74&gt;=INDEX('Static Data'!$E$3:$X$21,$BW100,8)+0,EN$75&gt;=INDEX('Static Data'!$E$3:$X$21,$BW100,9)+0,EN$76&gt;=INDEX('Static Data'!$E$3:$X$21,$BW100,10)+0,EN$77&gt;=INDEX('Static Data'!$E$3:$X$21,$BW100,11)+0,EN$78&gt;=INDEX('Static Data'!$E$3:$X$21,$BW100,12)+0,EN$79&gt;=INDEX('Static Data'!$E$3:$X$21,$BW100,13)+0,EN$80&gt;=INDEX('Static Data'!$E$3:$X$21,$BW100,14)+0,EN$81&gt;=INDEX('Static Data'!$E$3:$X$21,$BW100,15)+0,EN$82&gt;=INDEX('Static Data'!$E$3:$X$21,$BW100,16)+0,EN$83&gt;=INDEX('Static Data'!$E$3:$X$21,$BW100,17)+0,EN$84&gt;=INDEX('Static Data'!$E$3:$X$21,$BW100,18)+0,EN$85&gt;=INDEX('Static Data'!$E$3:$X$21,$BW100,19)+0,EN$86&gt;=INDEX('Static Data'!$E$3:$X$21,$BW100,20)+0)</f>
        <v>0</v>
      </c>
      <c r="EO100" t="b">
        <f ca="1">AND($BV100,EO$67&gt;=INDEX('Static Data'!$E$3:$X$21,$BW100,1)+0,EO$68&gt;=INDEX('Static Data'!$E$3:$X$21,$BW100,2)+0,EO$69&gt;=INDEX('Static Data'!$E$3:$X$21,$BW100,3)+0,EO$70&gt;=INDEX('Static Data'!$E$3:$X$21,$BW100,4)+0,EO$71&gt;=INDEX('Static Data'!$E$3:$X$21,$BW100,5)+0,EO$72&gt;=INDEX('Static Data'!$E$3:$X$21,$BW100,6)+0,EO$73&gt;=INDEX('Static Data'!$E$3:$X$21,$BW100,7)+0,EO$74&gt;=INDEX('Static Data'!$E$3:$X$21,$BW100,8)+0,EO$75&gt;=INDEX('Static Data'!$E$3:$X$21,$BW100,9)+0,EO$76&gt;=INDEX('Static Data'!$E$3:$X$21,$BW100,10)+0,EO$77&gt;=INDEX('Static Data'!$E$3:$X$21,$BW100,11)+0,EO$78&gt;=INDEX('Static Data'!$E$3:$X$21,$BW100,12)+0,EO$79&gt;=INDEX('Static Data'!$E$3:$X$21,$BW100,13)+0,EO$80&gt;=INDEX('Static Data'!$E$3:$X$21,$BW100,14)+0,EO$81&gt;=INDEX('Static Data'!$E$3:$X$21,$BW100,15)+0,EO$82&gt;=INDEX('Static Data'!$E$3:$X$21,$BW100,16)+0,EO$83&gt;=INDEX('Static Data'!$E$3:$X$21,$BW100,17)+0,EO$84&gt;=INDEX('Static Data'!$E$3:$X$21,$BW100,18)+0,EO$85&gt;=INDEX('Static Data'!$E$3:$X$21,$BW100,19)+0,EO$86&gt;=INDEX('Static Data'!$E$3:$X$21,$BW100,20)+0)</f>
        <v>0</v>
      </c>
      <c r="EP100" t="b">
        <f ca="1">AND($BV100,EP$67&gt;=INDEX('Static Data'!$E$3:$X$21,$BW100,1)+0,EP$68&gt;=INDEX('Static Data'!$E$3:$X$21,$BW100,2)+0,EP$69&gt;=INDEX('Static Data'!$E$3:$X$21,$BW100,3)+0,EP$70&gt;=INDEX('Static Data'!$E$3:$X$21,$BW100,4)+0,EP$71&gt;=INDEX('Static Data'!$E$3:$X$21,$BW100,5)+0,EP$72&gt;=INDEX('Static Data'!$E$3:$X$21,$BW100,6)+0,EP$73&gt;=INDEX('Static Data'!$E$3:$X$21,$BW100,7)+0,EP$74&gt;=INDEX('Static Data'!$E$3:$X$21,$BW100,8)+0,EP$75&gt;=INDEX('Static Data'!$E$3:$X$21,$BW100,9)+0,EP$76&gt;=INDEX('Static Data'!$E$3:$X$21,$BW100,10)+0,EP$77&gt;=INDEX('Static Data'!$E$3:$X$21,$BW100,11)+0,EP$78&gt;=INDEX('Static Data'!$E$3:$X$21,$BW100,12)+0,EP$79&gt;=INDEX('Static Data'!$E$3:$X$21,$BW100,13)+0,EP$80&gt;=INDEX('Static Data'!$E$3:$X$21,$BW100,14)+0,EP$81&gt;=INDEX('Static Data'!$E$3:$X$21,$BW100,15)+0,EP$82&gt;=INDEX('Static Data'!$E$3:$X$21,$BW100,16)+0,EP$83&gt;=INDEX('Static Data'!$E$3:$X$21,$BW100,17)+0,EP$84&gt;=INDEX('Static Data'!$E$3:$X$21,$BW100,18)+0,EP$85&gt;=INDEX('Static Data'!$E$3:$X$21,$BW100,19)+0,EP$86&gt;=INDEX('Static Data'!$E$3:$X$21,$BW100,20)+0)</f>
        <v>0</v>
      </c>
      <c r="EQ100" t="b">
        <f ca="1">AND($BV100,EQ$67&gt;=INDEX('Static Data'!$E$3:$X$21,$BW100,1)+0,EQ$68&gt;=INDEX('Static Data'!$E$3:$X$21,$BW100,2)+0,EQ$69&gt;=INDEX('Static Data'!$E$3:$X$21,$BW100,3)+0,EQ$70&gt;=INDEX('Static Data'!$E$3:$X$21,$BW100,4)+0,EQ$71&gt;=INDEX('Static Data'!$E$3:$X$21,$BW100,5)+0,EQ$72&gt;=INDEX('Static Data'!$E$3:$X$21,$BW100,6)+0,EQ$73&gt;=INDEX('Static Data'!$E$3:$X$21,$BW100,7)+0,EQ$74&gt;=INDEX('Static Data'!$E$3:$X$21,$BW100,8)+0,EQ$75&gt;=INDEX('Static Data'!$E$3:$X$21,$BW100,9)+0,EQ$76&gt;=INDEX('Static Data'!$E$3:$X$21,$BW100,10)+0,EQ$77&gt;=INDEX('Static Data'!$E$3:$X$21,$BW100,11)+0,EQ$78&gt;=INDEX('Static Data'!$E$3:$X$21,$BW100,12)+0,EQ$79&gt;=INDEX('Static Data'!$E$3:$X$21,$BW100,13)+0,EQ$80&gt;=INDEX('Static Data'!$E$3:$X$21,$BW100,14)+0,EQ$81&gt;=INDEX('Static Data'!$E$3:$X$21,$BW100,15)+0,EQ$82&gt;=INDEX('Static Data'!$E$3:$X$21,$BW100,16)+0,EQ$83&gt;=INDEX('Static Data'!$E$3:$X$21,$BW100,17)+0,EQ$84&gt;=INDEX('Static Data'!$E$3:$X$21,$BW100,18)+0,EQ$85&gt;=INDEX('Static Data'!$E$3:$X$21,$BW100,19)+0,EQ$86&gt;=INDEX('Static Data'!$E$3:$X$21,$BW100,20)+0)</f>
        <v>0</v>
      </c>
      <c r="ER100" t="b">
        <f ca="1">AND($BV100,ER$67&gt;=INDEX('Static Data'!$E$3:$X$21,$BW100,1)+0,ER$68&gt;=INDEX('Static Data'!$E$3:$X$21,$BW100,2)+0,ER$69&gt;=INDEX('Static Data'!$E$3:$X$21,$BW100,3)+0,ER$70&gt;=INDEX('Static Data'!$E$3:$X$21,$BW100,4)+0,ER$71&gt;=INDEX('Static Data'!$E$3:$X$21,$BW100,5)+0,ER$72&gt;=INDEX('Static Data'!$E$3:$X$21,$BW100,6)+0,ER$73&gt;=INDEX('Static Data'!$E$3:$X$21,$BW100,7)+0,ER$74&gt;=INDEX('Static Data'!$E$3:$X$21,$BW100,8)+0,ER$75&gt;=INDEX('Static Data'!$E$3:$X$21,$BW100,9)+0,ER$76&gt;=INDEX('Static Data'!$E$3:$X$21,$BW100,10)+0,ER$77&gt;=INDEX('Static Data'!$E$3:$X$21,$BW100,11)+0,ER$78&gt;=INDEX('Static Data'!$E$3:$X$21,$BW100,12)+0,ER$79&gt;=INDEX('Static Data'!$E$3:$X$21,$BW100,13)+0,ER$80&gt;=INDEX('Static Data'!$E$3:$X$21,$BW100,14)+0,ER$81&gt;=INDEX('Static Data'!$E$3:$X$21,$BW100,15)+0,ER$82&gt;=INDEX('Static Data'!$E$3:$X$21,$BW100,16)+0,ER$83&gt;=INDEX('Static Data'!$E$3:$X$21,$BW100,17)+0,ER$84&gt;=INDEX('Static Data'!$E$3:$X$21,$BW100,18)+0,ER$85&gt;=INDEX('Static Data'!$E$3:$X$21,$BW100,19)+0,ER$86&gt;=INDEX('Static Data'!$E$3:$X$21,$BW100,20)+0)</f>
        <v>0</v>
      </c>
      <c r="ES100" t="b">
        <f ca="1">AND($BV100,ES$67&gt;=INDEX('Static Data'!$E$3:$X$21,$BW100,1)+0,ES$68&gt;=INDEX('Static Data'!$E$3:$X$21,$BW100,2)+0,ES$69&gt;=INDEX('Static Data'!$E$3:$X$21,$BW100,3)+0,ES$70&gt;=INDEX('Static Data'!$E$3:$X$21,$BW100,4)+0,ES$71&gt;=INDEX('Static Data'!$E$3:$X$21,$BW100,5)+0,ES$72&gt;=INDEX('Static Data'!$E$3:$X$21,$BW100,6)+0,ES$73&gt;=INDEX('Static Data'!$E$3:$X$21,$BW100,7)+0,ES$74&gt;=INDEX('Static Data'!$E$3:$X$21,$BW100,8)+0,ES$75&gt;=INDEX('Static Data'!$E$3:$X$21,$BW100,9)+0,ES$76&gt;=INDEX('Static Data'!$E$3:$X$21,$BW100,10)+0,ES$77&gt;=INDEX('Static Data'!$E$3:$X$21,$BW100,11)+0,ES$78&gt;=INDEX('Static Data'!$E$3:$X$21,$BW100,12)+0,ES$79&gt;=INDEX('Static Data'!$E$3:$X$21,$BW100,13)+0,ES$80&gt;=INDEX('Static Data'!$E$3:$X$21,$BW100,14)+0,ES$81&gt;=INDEX('Static Data'!$E$3:$X$21,$BW100,15)+0,ES$82&gt;=INDEX('Static Data'!$E$3:$X$21,$BW100,16)+0,ES$83&gt;=INDEX('Static Data'!$E$3:$X$21,$BW100,17)+0,ES$84&gt;=INDEX('Static Data'!$E$3:$X$21,$BW100,18)+0,ES$85&gt;=INDEX('Static Data'!$E$3:$X$21,$BW100,19)+0,ES$86&gt;=INDEX('Static Data'!$E$3:$X$21,$BW100,20)+0)</f>
        <v>0</v>
      </c>
      <c r="ET100" t="b">
        <f ca="1">AND($BV100,ET$67&gt;=INDEX('Static Data'!$E$3:$X$21,$BW100,1)+0,ET$68&gt;=INDEX('Static Data'!$E$3:$X$21,$BW100,2)+0,ET$69&gt;=INDEX('Static Data'!$E$3:$X$21,$BW100,3)+0,ET$70&gt;=INDEX('Static Data'!$E$3:$X$21,$BW100,4)+0,ET$71&gt;=INDEX('Static Data'!$E$3:$X$21,$BW100,5)+0,ET$72&gt;=INDEX('Static Data'!$E$3:$X$21,$BW100,6)+0,ET$73&gt;=INDEX('Static Data'!$E$3:$X$21,$BW100,7)+0,ET$74&gt;=INDEX('Static Data'!$E$3:$X$21,$BW100,8)+0,ET$75&gt;=INDEX('Static Data'!$E$3:$X$21,$BW100,9)+0,ET$76&gt;=INDEX('Static Data'!$E$3:$X$21,$BW100,10)+0,ET$77&gt;=INDEX('Static Data'!$E$3:$X$21,$BW100,11)+0,ET$78&gt;=INDEX('Static Data'!$E$3:$X$21,$BW100,12)+0,ET$79&gt;=INDEX('Static Data'!$E$3:$X$21,$BW100,13)+0,ET$80&gt;=INDEX('Static Data'!$E$3:$X$21,$BW100,14)+0,ET$81&gt;=INDEX('Static Data'!$E$3:$X$21,$BW100,15)+0,ET$82&gt;=INDEX('Static Data'!$E$3:$X$21,$BW100,16)+0,ET$83&gt;=INDEX('Static Data'!$E$3:$X$21,$BW100,17)+0,ET$84&gt;=INDEX('Static Data'!$E$3:$X$21,$BW100,18)+0,ET$85&gt;=INDEX('Static Data'!$E$3:$X$21,$BW100,19)+0,ET$86&gt;=INDEX('Static Data'!$E$3:$X$21,$BW100,20)+0)</f>
        <v>0</v>
      </c>
      <c r="EU100" t="b">
        <f ca="1">AND($BV100,EU$67&gt;=INDEX('Static Data'!$E$3:$X$21,$BW100,1)+0,EU$68&gt;=INDEX('Static Data'!$E$3:$X$21,$BW100,2)+0,EU$69&gt;=INDEX('Static Data'!$E$3:$X$21,$BW100,3)+0,EU$70&gt;=INDEX('Static Data'!$E$3:$X$21,$BW100,4)+0,EU$71&gt;=INDEX('Static Data'!$E$3:$X$21,$BW100,5)+0,EU$72&gt;=INDEX('Static Data'!$E$3:$X$21,$BW100,6)+0,EU$73&gt;=INDEX('Static Data'!$E$3:$X$21,$BW100,7)+0,EU$74&gt;=INDEX('Static Data'!$E$3:$X$21,$BW100,8)+0,EU$75&gt;=INDEX('Static Data'!$E$3:$X$21,$BW100,9)+0,EU$76&gt;=INDEX('Static Data'!$E$3:$X$21,$BW100,10)+0,EU$77&gt;=INDEX('Static Data'!$E$3:$X$21,$BW100,11)+0,EU$78&gt;=INDEX('Static Data'!$E$3:$X$21,$BW100,12)+0,EU$79&gt;=INDEX('Static Data'!$E$3:$X$21,$BW100,13)+0,EU$80&gt;=INDEX('Static Data'!$E$3:$X$21,$BW100,14)+0,EU$81&gt;=INDEX('Static Data'!$E$3:$X$21,$BW100,15)+0,EU$82&gt;=INDEX('Static Data'!$E$3:$X$21,$BW100,16)+0,EU$83&gt;=INDEX('Static Data'!$E$3:$X$21,$BW100,17)+0,EU$84&gt;=INDEX('Static Data'!$E$3:$X$21,$BW100,18)+0,EU$85&gt;=INDEX('Static Data'!$E$3:$X$21,$BW100,19)+0,EU$86&gt;=INDEX('Static Data'!$E$3:$X$21,$BW100,20)+0)</f>
        <v>0</v>
      </c>
      <c r="EV100" t="b">
        <f ca="1">AND($BV100,EV$67&gt;=INDEX('Static Data'!$E$3:$X$21,$BW100,1)+0,EV$68&gt;=INDEX('Static Data'!$E$3:$X$21,$BW100,2)+0,EV$69&gt;=INDEX('Static Data'!$E$3:$X$21,$BW100,3)+0,EV$70&gt;=INDEX('Static Data'!$E$3:$X$21,$BW100,4)+0,EV$71&gt;=INDEX('Static Data'!$E$3:$X$21,$BW100,5)+0,EV$72&gt;=INDEX('Static Data'!$E$3:$X$21,$BW100,6)+0,EV$73&gt;=INDEX('Static Data'!$E$3:$X$21,$BW100,7)+0,EV$74&gt;=INDEX('Static Data'!$E$3:$X$21,$BW100,8)+0,EV$75&gt;=INDEX('Static Data'!$E$3:$X$21,$BW100,9)+0,EV$76&gt;=INDEX('Static Data'!$E$3:$X$21,$BW100,10)+0,EV$77&gt;=INDEX('Static Data'!$E$3:$X$21,$BW100,11)+0,EV$78&gt;=INDEX('Static Data'!$E$3:$X$21,$BW100,12)+0,EV$79&gt;=INDEX('Static Data'!$E$3:$X$21,$BW100,13)+0,EV$80&gt;=INDEX('Static Data'!$E$3:$X$21,$BW100,14)+0,EV$81&gt;=INDEX('Static Data'!$E$3:$X$21,$BW100,15)+0,EV$82&gt;=INDEX('Static Data'!$E$3:$X$21,$BW100,16)+0,EV$83&gt;=INDEX('Static Data'!$E$3:$X$21,$BW100,17)+0,EV$84&gt;=INDEX('Static Data'!$E$3:$X$21,$BW100,18)+0,EV$85&gt;=INDEX('Static Data'!$E$3:$X$21,$BW100,19)+0,EV$86&gt;=INDEX('Static Data'!$E$3:$X$21,$BW100,20)+0)</f>
        <v>0</v>
      </c>
      <c r="EW100" t="b">
        <f ca="1">AND($BV100,EW$67&gt;=INDEX('Static Data'!$E$3:$X$21,$BW100,1)+0,EW$68&gt;=INDEX('Static Data'!$E$3:$X$21,$BW100,2)+0,EW$69&gt;=INDEX('Static Data'!$E$3:$X$21,$BW100,3)+0,EW$70&gt;=INDEX('Static Data'!$E$3:$X$21,$BW100,4)+0,EW$71&gt;=INDEX('Static Data'!$E$3:$X$21,$BW100,5)+0,EW$72&gt;=INDEX('Static Data'!$E$3:$X$21,$BW100,6)+0,EW$73&gt;=INDEX('Static Data'!$E$3:$X$21,$BW100,7)+0,EW$74&gt;=INDEX('Static Data'!$E$3:$X$21,$BW100,8)+0,EW$75&gt;=INDEX('Static Data'!$E$3:$X$21,$BW100,9)+0,EW$76&gt;=INDEX('Static Data'!$E$3:$X$21,$BW100,10)+0,EW$77&gt;=INDEX('Static Data'!$E$3:$X$21,$BW100,11)+0,EW$78&gt;=INDEX('Static Data'!$E$3:$X$21,$BW100,12)+0,EW$79&gt;=INDEX('Static Data'!$E$3:$X$21,$BW100,13)+0,EW$80&gt;=INDEX('Static Data'!$E$3:$X$21,$BW100,14)+0,EW$81&gt;=INDEX('Static Data'!$E$3:$X$21,$BW100,15)+0,EW$82&gt;=INDEX('Static Data'!$E$3:$X$21,$BW100,16)+0,EW$83&gt;=INDEX('Static Data'!$E$3:$X$21,$BW100,17)+0,EW$84&gt;=INDEX('Static Data'!$E$3:$X$21,$BW100,18)+0,EW$85&gt;=INDEX('Static Data'!$E$3:$X$21,$BW100,19)+0,EW$86&gt;=INDEX('Static Data'!$E$3:$X$21,$BW100,20)+0)</f>
        <v>0</v>
      </c>
      <c r="EX100" t="b">
        <f ca="1">AND($BV100,EX$67&gt;=INDEX('Static Data'!$E$3:$X$21,$BW100,1)+0,EX$68&gt;=INDEX('Static Data'!$E$3:$X$21,$BW100,2)+0,EX$69&gt;=INDEX('Static Data'!$E$3:$X$21,$BW100,3)+0,EX$70&gt;=INDEX('Static Data'!$E$3:$X$21,$BW100,4)+0,EX$71&gt;=INDEX('Static Data'!$E$3:$X$21,$BW100,5)+0,EX$72&gt;=INDEX('Static Data'!$E$3:$X$21,$BW100,6)+0,EX$73&gt;=INDEX('Static Data'!$E$3:$X$21,$BW100,7)+0,EX$74&gt;=INDEX('Static Data'!$E$3:$X$21,$BW100,8)+0,EX$75&gt;=INDEX('Static Data'!$E$3:$X$21,$BW100,9)+0,EX$76&gt;=INDEX('Static Data'!$E$3:$X$21,$BW100,10)+0,EX$77&gt;=INDEX('Static Data'!$E$3:$X$21,$BW100,11)+0,EX$78&gt;=INDEX('Static Data'!$E$3:$X$21,$BW100,12)+0,EX$79&gt;=INDEX('Static Data'!$E$3:$X$21,$BW100,13)+0,EX$80&gt;=INDEX('Static Data'!$E$3:$X$21,$BW100,14)+0,EX$81&gt;=INDEX('Static Data'!$E$3:$X$21,$BW100,15)+0,EX$82&gt;=INDEX('Static Data'!$E$3:$X$21,$BW100,16)+0,EX$83&gt;=INDEX('Static Data'!$E$3:$X$21,$BW100,17)+0,EX$84&gt;=INDEX('Static Data'!$E$3:$X$21,$BW100,18)+0,EX$85&gt;=INDEX('Static Data'!$E$3:$X$21,$BW100,19)+0,EX$86&gt;=INDEX('Static Data'!$E$3:$X$21,$BW100,20)+0)</f>
        <v>0</v>
      </c>
      <c r="EY100" t="b">
        <f ca="1">AND($BV100,EY$67&gt;=INDEX('Static Data'!$E$3:$X$21,$BW100,1)+0,EY$68&gt;=INDEX('Static Data'!$E$3:$X$21,$BW100,2)+0,EY$69&gt;=INDEX('Static Data'!$E$3:$X$21,$BW100,3)+0,EY$70&gt;=INDEX('Static Data'!$E$3:$X$21,$BW100,4)+0,EY$71&gt;=INDEX('Static Data'!$E$3:$X$21,$BW100,5)+0,EY$72&gt;=INDEX('Static Data'!$E$3:$X$21,$BW100,6)+0,EY$73&gt;=INDEX('Static Data'!$E$3:$X$21,$BW100,7)+0,EY$74&gt;=INDEX('Static Data'!$E$3:$X$21,$BW100,8)+0,EY$75&gt;=INDEX('Static Data'!$E$3:$X$21,$BW100,9)+0,EY$76&gt;=INDEX('Static Data'!$E$3:$X$21,$BW100,10)+0,EY$77&gt;=INDEX('Static Data'!$E$3:$X$21,$BW100,11)+0,EY$78&gt;=INDEX('Static Data'!$E$3:$X$21,$BW100,12)+0,EY$79&gt;=INDEX('Static Data'!$E$3:$X$21,$BW100,13)+0,EY$80&gt;=INDEX('Static Data'!$E$3:$X$21,$BW100,14)+0,EY$81&gt;=INDEX('Static Data'!$E$3:$X$21,$BW100,15)+0,EY$82&gt;=INDEX('Static Data'!$E$3:$X$21,$BW100,16)+0,EY$83&gt;=INDEX('Static Data'!$E$3:$X$21,$BW100,17)+0,EY$84&gt;=INDEX('Static Data'!$E$3:$X$21,$BW100,18)+0,EY$85&gt;=INDEX('Static Data'!$E$3:$X$21,$BW100,19)+0,EY$86&gt;=INDEX('Static Data'!$E$3:$X$21,$BW100,20)+0)</f>
        <v>0</v>
      </c>
      <c r="EZ100" t="b">
        <f ca="1">AND($BV100,EZ$67&gt;=INDEX('Static Data'!$E$3:$X$21,$BW100,1)+0,EZ$68&gt;=INDEX('Static Data'!$E$3:$X$21,$BW100,2)+0,EZ$69&gt;=INDEX('Static Data'!$E$3:$X$21,$BW100,3)+0,EZ$70&gt;=INDEX('Static Data'!$E$3:$X$21,$BW100,4)+0,EZ$71&gt;=INDEX('Static Data'!$E$3:$X$21,$BW100,5)+0,EZ$72&gt;=INDEX('Static Data'!$E$3:$X$21,$BW100,6)+0,EZ$73&gt;=INDEX('Static Data'!$E$3:$X$21,$BW100,7)+0,EZ$74&gt;=INDEX('Static Data'!$E$3:$X$21,$BW100,8)+0,EZ$75&gt;=INDEX('Static Data'!$E$3:$X$21,$BW100,9)+0,EZ$76&gt;=INDEX('Static Data'!$E$3:$X$21,$BW100,10)+0,EZ$77&gt;=INDEX('Static Data'!$E$3:$X$21,$BW100,11)+0,EZ$78&gt;=INDEX('Static Data'!$E$3:$X$21,$BW100,12)+0,EZ$79&gt;=INDEX('Static Data'!$E$3:$X$21,$BW100,13)+0,EZ$80&gt;=INDEX('Static Data'!$E$3:$X$21,$BW100,14)+0,EZ$81&gt;=INDEX('Static Data'!$E$3:$X$21,$BW100,15)+0,EZ$82&gt;=INDEX('Static Data'!$E$3:$X$21,$BW100,16)+0,EZ$83&gt;=INDEX('Static Data'!$E$3:$X$21,$BW100,17)+0,EZ$84&gt;=INDEX('Static Data'!$E$3:$X$21,$BW100,18)+0,EZ$85&gt;=INDEX('Static Data'!$E$3:$X$21,$BW100,19)+0,EZ$86&gt;=INDEX('Static Data'!$E$3:$X$21,$BW100,20)+0)</f>
        <v>0</v>
      </c>
      <c r="FA100" t="b">
        <f ca="1">AND($BV100,FA$67&gt;=INDEX('Static Data'!$E$3:$X$21,$BW100,1)+0,FA$68&gt;=INDEX('Static Data'!$E$3:$X$21,$BW100,2)+0,FA$69&gt;=INDEX('Static Data'!$E$3:$X$21,$BW100,3)+0,FA$70&gt;=INDEX('Static Data'!$E$3:$X$21,$BW100,4)+0,FA$71&gt;=INDEX('Static Data'!$E$3:$X$21,$BW100,5)+0,FA$72&gt;=INDEX('Static Data'!$E$3:$X$21,$BW100,6)+0,FA$73&gt;=INDEX('Static Data'!$E$3:$X$21,$BW100,7)+0,FA$74&gt;=INDEX('Static Data'!$E$3:$X$21,$BW100,8)+0,FA$75&gt;=INDEX('Static Data'!$E$3:$X$21,$BW100,9)+0,FA$76&gt;=INDEX('Static Data'!$E$3:$X$21,$BW100,10)+0,FA$77&gt;=INDEX('Static Data'!$E$3:$X$21,$BW100,11)+0,FA$78&gt;=INDEX('Static Data'!$E$3:$X$21,$BW100,12)+0,FA$79&gt;=INDEX('Static Data'!$E$3:$X$21,$BW100,13)+0,FA$80&gt;=INDEX('Static Data'!$E$3:$X$21,$BW100,14)+0,FA$81&gt;=INDEX('Static Data'!$E$3:$X$21,$BW100,15)+0,FA$82&gt;=INDEX('Static Data'!$E$3:$X$21,$BW100,16)+0,FA$83&gt;=INDEX('Static Data'!$E$3:$X$21,$BW100,17)+0,FA$84&gt;=INDEX('Static Data'!$E$3:$X$21,$BW100,18)+0,FA$85&gt;=INDEX('Static Data'!$E$3:$X$21,$BW100,19)+0,FA$86&gt;=INDEX('Static Data'!$E$3:$X$21,$BW100,20)+0)</f>
        <v>0</v>
      </c>
      <c r="FB100" t="b">
        <f ca="1">AND($BV100,FB$67&gt;=INDEX('Static Data'!$E$3:$X$21,$BW100,1)+0,FB$68&gt;=INDEX('Static Data'!$E$3:$X$21,$BW100,2)+0,FB$69&gt;=INDEX('Static Data'!$E$3:$X$21,$BW100,3)+0,FB$70&gt;=INDEX('Static Data'!$E$3:$X$21,$BW100,4)+0,FB$71&gt;=INDEX('Static Data'!$E$3:$X$21,$BW100,5)+0,FB$72&gt;=INDEX('Static Data'!$E$3:$X$21,$BW100,6)+0,FB$73&gt;=INDEX('Static Data'!$E$3:$X$21,$BW100,7)+0,FB$74&gt;=INDEX('Static Data'!$E$3:$X$21,$BW100,8)+0,FB$75&gt;=INDEX('Static Data'!$E$3:$X$21,$BW100,9)+0,FB$76&gt;=INDEX('Static Data'!$E$3:$X$21,$BW100,10)+0,FB$77&gt;=INDEX('Static Data'!$E$3:$X$21,$BW100,11)+0,FB$78&gt;=INDEX('Static Data'!$E$3:$X$21,$BW100,12)+0,FB$79&gt;=INDEX('Static Data'!$E$3:$X$21,$BW100,13)+0,FB$80&gt;=INDEX('Static Data'!$E$3:$X$21,$BW100,14)+0,FB$81&gt;=INDEX('Static Data'!$E$3:$X$21,$BW100,15)+0,FB$82&gt;=INDEX('Static Data'!$E$3:$X$21,$BW100,16)+0,FB$83&gt;=INDEX('Static Data'!$E$3:$X$21,$BW100,17)+0,FB$84&gt;=INDEX('Static Data'!$E$3:$X$21,$BW100,18)+0,FB$85&gt;=INDEX('Static Data'!$E$3:$X$21,$BW100,19)+0,FB$86&gt;=INDEX('Static Data'!$E$3:$X$21,$BW100,20)+0)</f>
        <v>0</v>
      </c>
      <c r="FC100" t="b">
        <f ca="1">AND($BV100,FC$67&gt;=INDEX('Static Data'!$E$3:$X$21,$BW100,1)+0,FC$68&gt;=INDEX('Static Data'!$E$3:$X$21,$BW100,2)+0,FC$69&gt;=INDEX('Static Data'!$E$3:$X$21,$BW100,3)+0,FC$70&gt;=INDEX('Static Data'!$E$3:$X$21,$BW100,4)+0,FC$71&gt;=INDEX('Static Data'!$E$3:$X$21,$BW100,5)+0,FC$72&gt;=INDEX('Static Data'!$E$3:$X$21,$BW100,6)+0,FC$73&gt;=INDEX('Static Data'!$E$3:$X$21,$BW100,7)+0,FC$74&gt;=INDEX('Static Data'!$E$3:$X$21,$BW100,8)+0,FC$75&gt;=INDEX('Static Data'!$E$3:$X$21,$BW100,9)+0,FC$76&gt;=INDEX('Static Data'!$E$3:$X$21,$BW100,10)+0,FC$77&gt;=INDEX('Static Data'!$E$3:$X$21,$BW100,11)+0,FC$78&gt;=INDEX('Static Data'!$E$3:$X$21,$BW100,12)+0,FC$79&gt;=INDEX('Static Data'!$E$3:$X$21,$BW100,13)+0,FC$80&gt;=INDEX('Static Data'!$E$3:$X$21,$BW100,14)+0,FC$81&gt;=INDEX('Static Data'!$E$3:$X$21,$BW100,15)+0,FC$82&gt;=INDEX('Static Data'!$E$3:$X$21,$BW100,16)+0,FC$83&gt;=INDEX('Static Data'!$E$3:$X$21,$BW100,17)+0,FC$84&gt;=INDEX('Static Data'!$E$3:$X$21,$BW100,18)+0,FC$85&gt;=INDEX('Static Data'!$E$3:$X$21,$BW100,19)+0,FC$86&gt;=INDEX('Static Data'!$E$3:$X$21,$BW100,20)+0)</f>
        <v>0</v>
      </c>
      <c r="FD100" t="b">
        <f ca="1">AND($BV100,FD$67&gt;=INDEX('Static Data'!$E$3:$X$21,$BW100,1)+0,FD$68&gt;=INDEX('Static Data'!$E$3:$X$21,$BW100,2)+0,FD$69&gt;=INDEX('Static Data'!$E$3:$X$21,$BW100,3)+0,FD$70&gt;=INDEX('Static Data'!$E$3:$X$21,$BW100,4)+0,FD$71&gt;=INDEX('Static Data'!$E$3:$X$21,$BW100,5)+0,FD$72&gt;=INDEX('Static Data'!$E$3:$X$21,$BW100,6)+0,FD$73&gt;=INDEX('Static Data'!$E$3:$X$21,$BW100,7)+0,FD$74&gt;=INDEX('Static Data'!$E$3:$X$21,$BW100,8)+0,FD$75&gt;=INDEX('Static Data'!$E$3:$X$21,$BW100,9)+0,FD$76&gt;=INDEX('Static Data'!$E$3:$X$21,$BW100,10)+0,FD$77&gt;=INDEX('Static Data'!$E$3:$X$21,$BW100,11)+0,FD$78&gt;=INDEX('Static Data'!$E$3:$X$21,$BW100,12)+0,FD$79&gt;=INDEX('Static Data'!$E$3:$X$21,$BW100,13)+0,FD$80&gt;=INDEX('Static Data'!$E$3:$X$21,$BW100,14)+0,FD$81&gt;=INDEX('Static Data'!$E$3:$X$21,$BW100,15)+0,FD$82&gt;=INDEX('Static Data'!$E$3:$X$21,$BW100,16)+0,FD$83&gt;=INDEX('Static Data'!$E$3:$X$21,$BW100,17)+0,FD$84&gt;=INDEX('Static Data'!$E$3:$X$21,$BW100,18)+0,FD$85&gt;=INDEX('Static Data'!$E$3:$X$21,$BW100,19)+0,FD$86&gt;=INDEX('Static Data'!$E$3:$X$21,$BW100,20)+0)</f>
        <v>0</v>
      </c>
      <c r="FE100" t="b">
        <f ca="1">AND($BV100,FE$67&gt;=INDEX('Static Data'!$E$3:$X$21,$BW100,1)+0,FE$68&gt;=INDEX('Static Data'!$E$3:$X$21,$BW100,2)+0,FE$69&gt;=INDEX('Static Data'!$E$3:$X$21,$BW100,3)+0,FE$70&gt;=INDEX('Static Data'!$E$3:$X$21,$BW100,4)+0,FE$71&gt;=INDEX('Static Data'!$E$3:$X$21,$BW100,5)+0,FE$72&gt;=INDEX('Static Data'!$E$3:$X$21,$BW100,6)+0,FE$73&gt;=INDEX('Static Data'!$E$3:$X$21,$BW100,7)+0,FE$74&gt;=INDEX('Static Data'!$E$3:$X$21,$BW100,8)+0,FE$75&gt;=INDEX('Static Data'!$E$3:$X$21,$BW100,9)+0,FE$76&gt;=INDEX('Static Data'!$E$3:$X$21,$BW100,10)+0,FE$77&gt;=INDEX('Static Data'!$E$3:$X$21,$BW100,11)+0,FE$78&gt;=INDEX('Static Data'!$E$3:$X$21,$BW100,12)+0,FE$79&gt;=INDEX('Static Data'!$E$3:$X$21,$BW100,13)+0,FE$80&gt;=INDEX('Static Data'!$E$3:$X$21,$BW100,14)+0,FE$81&gt;=INDEX('Static Data'!$E$3:$X$21,$BW100,15)+0,FE$82&gt;=INDEX('Static Data'!$E$3:$X$21,$BW100,16)+0,FE$83&gt;=INDEX('Static Data'!$E$3:$X$21,$BW100,17)+0,FE$84&gt;=INDEX('Static Data'!$E$3:$X$21,$BW100,18)+0,FE$85&gt;=INDEX('Static Data'!$E$3:$X$21,$BW100,19)+0,FE$86&gt;=INDEX('Static Data'!$E$3:$X$21,$BW100,20)+0)</f>
        <v>0</v>
      </c>
      <c r="FF100" t="b">
        <f ca="1">AND($BV100,FF$67&gt;=INDEX('Static Data'!$E$3:$X$21,$BW100,1)+0,FF$68&gt;=INDEX('Static Data'!$E$3:$X$21,$BW100,2)+0,FF$69&gt;=INDEX('Static Data'!$E$3:$X$21,$BW100,3)+0,FF$70&gt;=INDEX('Static Data'!$E$3:$X$21,$BW100,4)+0,FF$71&gt;=INDEX('Static Data'!$E$3:$X$21,$BW100,5)+0,FF$72&gt;=INDEX('Static Data'!$E$3:$X$21,$BW100,6)+0,FF$73&gt;=INDEX('Static Data'!$E$3:$X$21,$BW100,7)+0,FF$74&gt;=INDEX('Static Data'!$E$3:$X$21,$BW100,8)+0,FF$75&gt;=INDEX('Static Data'!$E$3:$X$21,$BW100,9)+0,FF$76&gt;=INDEX('Static Data'!$E$3:$X$21,$BW100,10)+0,FF$77&gt;=INDEX('Static Data'!$E$3:$X$21,$BW100,11)+0,FF$78&gt;=INDEX('Static Data'!$E$3:$X$21,$BW100,12)+0,FF$79&gt;=INDEX('Static Data'!$E$3:$X$21,$BW100,13)+0,FF$80&gt;=INDEX('Static Data'!$E$3:$X$21,$BW100,14)+0,FF$81&gt;=INDEX('Static Data'!$E$3:$X$21,$BW100,15)+0,FF$82&gt;=INDEX('Static Data'!$E$3:$X$21,$BW100,16)+0,FF$83&gt;=INDEX('Static Data'!$E$3:$X$21,$BW100,17)+0,FF$84&gt;=INDEX('Static Data'!$E$3:$X$21,$BW100,18)+0,FF$85&gt;=INDEX('Static Data'!$E$3:$X$21,$BW100,19)+0,FF$86&gt;=INDEX('Static Data'!$E$3:$X$21,$BW100,20)+0)</f>
        <v>0</v>
      </c>
      <c r="FG100" t="b">
        <f ca="1">AND($BV100,FG$67&gt;=INDEX('Static Data'!$E$3:$X$21,$BW100,1)+0,FG$68&gt;=INDEX('Static Data'!$E$3:$X$21,$BW100,2)+0,FG$69&gt;=INDEX('Static Data'!$E$3:$X$21,$BW100,3)+0,FG$70&gt;=INDEX('Static Data'!$E$3:$X$21,$BW100,4)+0,FG$71&gt;=INDEX('Static Data'!$E$3:$X$21,$BW100,5)+0,FG$72&gt;=INDEX('Static Data'!$E$3:$X$21,$BW100,6)+0,FG$73&gt;=INDEX('Static Data'!$E$3:$X$21,$BW100,7)+0,FG$74&gt;=INDEX('Static Data'!$E$3:$X$21,$BW100,8)+0,FG$75&gt;=INDEX('Static Data'!$E$3:$X$21,$BW100,9)+0,FG$76&gt;=INDEX('Static Data'!$E$3:$X$21,$BW100,10)+0,FG$77&gt;=INDEX('Static Data'!$E$3:$X$21,$BW100,11)+0,FG$78&gt;=INDEX('Static Data'!$E$3:$X$21,$BW100,12)+0,FG$79&gt;=INDEX('Static Data'!$E$3:$X$21,$BW100,13)+0,FG$80&gt;=INDEX('Static Data'!$E$3:$X$21,$BW100,14)+0,FG$81&gt;=INDEX('Static Data'!$E$3:$X$21,$BW100,15)+0,FG$82&gt;=INDEX('Static Data'!$E$3:$X$21,$BW100,16)+0,FG$83&gt;=INDEX('Static Data'!$E$3:$X$21,$BW100,17)+0,FG$84&gt;=INDEX('Static Data'!$E$3:$X$21,$BW100,18)+0,FG$85&gt;=INDEX('Static Data'!$E$3:$X$21,$BW100,19)+0,FG$86&gt;=INDEX('Static Data'!$E$3:$X$21,$BW100,20)+0)</f>
        <v>0</v>
      </c>
      <c r="FH100" t="b">
        <f ca="1">AND($BV100,FH$67&gt;=INDEX('Static Data'!$E$3:$X$21,$BW100,1)+0,FH$68&gt;=INDEX('Static Data'!$E$3:$X$21,$BW100,2)+0,FH$69&gt;=INDEX('Static Data'!$E$3:$X$21,$BW100,3)+0,FH$70&gt;=INDEX('Static Data'!$E$3:$X$21,$BW100,4)+0,FH$71&gt;=INDEX('Static Data'!$E$3:$X$21,$BW100,5)+0,FH$72&gt;=INDEX('Static Data'!$E$3:$X$21,$BW100,6)+0,FH$73&gt;=INDEX('Static Data'!$E$3:$X$21,$BW100,7)+0,FH$74&gt;=INDEX('Static Data'!$E$3:$X$21,$BW100,8)+0,FH$75&gt;=INDEX('Static Data'!$E$3:$X$21,$BW100,9)+0,FH$76&gt;=INDEX('Static Data'!$E$3:$X$21,$BW100,10)+0,FH$77&gt;=INDEX('Static Data'!$E$3:$X$21,$BW100,11)+0,FH$78&gt;=INDEX('Static Data'!$E$3:$X$21,$BW100,12)+0,FH$79&gt;=INDEX('Static Data'!$E$3:$X$21,$BW100,13)+0,FH$80&gt;=INDEX('Static Data'!$E$3:$X$21,$BW100,14)+0,FH$81&gt;=INDEX('Static Data'!$E$3:$X$21,$BW100,15)+0,FH$82&gt;=INDEX('Static Data'!$E$3:$X$21,$BW100,16)+0,FH$83&gt;=INDEX('Static Data'!$E$3:$X$21,$BW100,17)+0,FH$84&gt;=INDEX('Static Data'!$E$3:$X$21,$BW100,18)+0,FH$85&gt;=INDEX('Static Data'!$E$3:$X$21,$BW100,19)+0,FH$86&gt;=INDEX('Static Data'!$E$3:$X$21,$BW100,20)+0)</f>
        <v>0</v>
      </c>
      <c r="FI100" t="b">
        <f ca="1">AND($BV100,FI$67&gt;=INDEX('Static Data'!$E$3:$X$21,$BW100,1)+0,FI$68&gt;=INDEX('Static Data'!$E$3:$X$21,$BW100,2)+0,FI$69&gt;=INDEX('Static Data'!$E$3:$X$21,$BW100,3)+0,FI$70&gt;=INDEX('Static Data'!$E$3:$X$21,$BW100,4)+0,FI$71&gt;=INDEX('Static Data'!$E$3:$X$21,$BW100,5)+0,FI$72&gt;=INDEX('Static Data'!$E$3:$X$21,$BW100,6)+0,FI$73&gt;=INDEX('Static Data'!$E$3:$X$21,$BW100,7)+0,FI$74&gt;=INDEX('Static Data'!$E$3:$X$21,$BW100,8)+0,FI$75&gt;=INDEX('Static Data'!$E$3:$X$21,$BW100,9)+0,FI$76&gt;=INDEX('Static Data'!$E$3:$X$21,$BW100,10)+0,FI$77&gt;=INDEX('Static Data'!$E$3:$X$21,$BW100,11)+0,FI$78&gt;=INDEX('Static Data'!$E$3:$X$21,$BW100,12)+0,FI$79&gt;=INDEX('Static Data'!$E$3:$X$21,$BW100,13)+0,FI$80&gt;=INDEX('Static Data'!$E$3:$X$21,$BW100,14)+0,FI$81&gt;=INDEX('Static Data'!$E$3:$X$21,$BW100,15)+0,FI$82&gt;=INDEX('Static Data'!$E$3:$X$21,$BW100,16)+0,FI$83&gt;=INDEX('Static Data'!$E$3:$X$21,$BW100,17)+0,FI$84&gt;=INDEX('Static Data'!$E$3:$X$21,$BW100,18)+0,FI$85&gt;=INDEX('Static Data'!$E$3:$X$21,$BW100,19)+0,FI$86&gt;=INDEX('Static Data'!$E$3:$X$21,$BW100,20)+0)</f>
        <v>0</v>
      </c>
      <c r="FJ100" t="b">
        <f ca="1">AND($BV100,FJ$67&gt;=INDEX('Static Data'!$E$3:$X$21,$BW100,1)+0,FJ$68&gt;=INDEX('Static Data'!$E$3:$X$21,$BW100,2)+0,FJ$69&gt;=INDEX('Static Data'!$E$3:$X$21,$BW100,3)+0,FJ$70&gt;=INDEX('Static Data'!$E$3:$X$21,$BW100,4)+0,FJ$71&gt;=INDEX('Static Data'!$E$3:$X$21,$BW100,5)+0,FJ$72&gt;=INDEX('Static Data'!$E$3:$X$21,$BW100,6)+0,FJ$73&gt;=INDEX('Static Data'!$E$3:$X$21,$BW100,7)+0,FJ$74&gt;=INDEX('Static Data'!$E$3:$X$21,$BW100,8)+0,FJ$75&gt;=INDEX('Static Data'!$E$3:$X$21,$BW100,9)+0,FJ$76&gt;=INDEX('Static Data'!$E$3:$X$21,$BW100,10)+0,FJ$77&gt;=INDEX('Static Data'!$E$3:$X$21,$BW100,11)+0,FJ$78&gt;=INDEX('Static Data'!$E$3:$X$21,$BW100,12)+0,FJ$79&gt;=INDEX('Static Data'!$E$3:$X$21,$BW100,13)+0,FJ$80&gt;=INDEX('Static Data'!$E$3:$X$21,$BW100,14)+0,FJ$81&gt;=INDEX('Static Data'!$E$3:$X$21,$BW100,15)+0,FJ$82&gt;=INDEX('Static Data'!$E$3:$X$21,$BW100,16)+0,FJ$83&gt;=INDEX('Static Data'!$E$3:$X$21,$BW100,17)+0,FJ$84&gt;=INDEX('Static Data'!$E$3:$X$21,$BW100,18)+0,FJ$85&gt;=INDEX('Static Data'!$E$3:$X$21,$BW100,19)+0,FJ$86&gt;=INDEX('Static Data'!$E$3:$X$21,$BW100,20)+0)</f>
        <v>0</v>
      </c>
      <c r="FK100" t="b">
        <f ca="1">AND($BV100,FK$67&gt;=INDEX('Static Data'!$E$3:$X$21,$BW100,1)+0,FK$68&gt;=INDEX('Static Data'!$E$3:$X$21,$BW100,2)+0,FK$69&gt;=INDEX('Static Data'!$E$3:$X$21,$BW100,3)+0,FK$70&gt;=INDEX('Static Data'!$E$3:$X$21,$BW100,4)+0,FK$71&gt;=INDEX('Static Data'!$E$3:$X$21,$BW100,5)+0,FK$72&gt;=INDEX('Static Data'!$E$3:$X$21,$BW100,6)+0,FK$73&gt;=INDEX('Static Data'!$E$3:$X$21,$BW100,7)+0,FK$74&gt;=INDEX('Static Data'!$E$3:$X$21,$BW100,8)+0,FK$75&gt;=INDEX('Static Data'!$E$3:$X$21,$BW100,9)+0,FK$76&gt;=INDEX('Static Data'!$E$3:$X$21,$BW100,10)+0,FK$77&gt;=INDEX('Static Data'!$E$3:$X$21,$BW100,11)+0,FK$78&gt;=INDEX('Static Data'!$E$3:$X$21,$BW100,12)+0,FK$79&gt;=INDEX('Static Data'!$E$3:$X$21,$BW100,13)+0,FK$80&gt;=INDEX('Static Data'!$E$3:$X$21,$BW100,14)+0,FK$81&gt;=INDEX('Static Data'!$E$3:$X$21,$BW100,15)+0,FK$82&gt;=INDEX('Static Data'!$E$3:$X$21,$BW100,16)+0,FK$83&gt;=INDEX('Static Data'!$E$3:$X$21,$BW100,17)+0,FK$84&gt;=INDEX('Static Data'!$E$3:$X$21,$BW100,18)+0,FK$85&gt;=INDEX('Static Data'!$E$3:$X$21,$BW100,19)+0,FK$86&gt;=INDEX('Static Data'!$E$3:$X$21,$BW100,20)+0)</f>
        <v>0</v>
      </c>
      <c r="FL100" t="b">
        <f ca="1">AND($BV100,FL$67&gt;=INDEX('Static Data'!$E$3:$X$21,$BW100,1)+0,FL$68&gt;=INDEX('Static Data'!$E$3:$X$21,$BW100,2)+0,FL$69&gt;=INDEX('Static Data'!$E$3:$X$21,$BW100,3)+0,FL$70&gt;=INDEX('Static Data'!$E$3:$X$21,$BW100,4)+0,FL$71&gt;=INDEX('Static Data'!$E$3:$X$21,$BW100,5)+0,FL$72&gt;=INDEX('Static Data'!$E$3:$X$21,$BW100,6)+0,FL$73&gt;=INDEX('Static Data'!$E$3:$X$21,$BW100,7)+0,FL$74&gt;=INDEX('Static Data'!$E$3:$X$21,$BW100,8)+0,FL$75&gt;=INDEX('Static Data'!$E$3:$X$21,$BW100,9)+0,FL$76&gt;=INDEX('Static Data'!$E$3:$X$21,$BW100,10)+0,FL$77&gt;=INDEX('Static Data'!$E$3:$X$21,$BW100,11)+0,FL$78&gt;=INDEX('Static Data'!$E$3:$X$21,$BW100,12)+0,FL$79&gt;=INDEX('Static Data'!$E$3:$X$21,$BW100,13)+0,FL$80&gt;=INDEX('Static Data'!$E$3:$X$21,$BW100,14)+0,FL$81&gt;=INDEX('Static Data'!$E$3:$X$21,$BW100,15)+0,FL$82&gt;=INDEX('Static Data'!$E$3:$X$21,$BW100,16)+0,FL$83&gt;=INDEX('Static Data'!$E$3:$X$21,$BW100,17)+0,FL$84&gt;=INDEX('Static Data'!$E$3:$X$21,$BW100,18)+0,FL$85&gt;=INDEX('Static Data'!$E$3:$X$21,$BW100,19)+0,FL$86&gt;=INDEX('Static Data'!$E$3:$X$21,$BW100,20)+0)</f>
        <v>0</v>
      </c>
      <c r="FM100" t="b">
        <f ca="1">AND($BV100,FM$67&gt;=INDEX('Static Data'!$E$3:$X$21,$BW100,1)+0,FM$68&gt;=INDEX('Static Data'!$E$3:$X$21,$BW100,2)+0,FM$69&gt;=INDEX('Static Data'!$E$3:$X$21,$BW100,3)+0,FM$70&gt;=INDEX('Static Data'!$E$3:$X$21,$BW100,4)+0,FM$71&gt;=INDEX('Static Data'!$E$3:$X$21,$BW100,5)+0,FM$72&gt;=INDEX('Static Data'!$E$3:$X$21,$BW100,6)+0,FM$73&gt;=INDEX('Static Data'!$E$3:$X$21,$BW100,7)+0,FM$74&gt;=INDEX('Static Data'!$E$3:$X$21,$BW100,8)+0,FM$75&gt;=INDEX('Static Data'!$E$3:$X$21,$BW100,9)+0,FM$76&gt;=INDEX('Static Data'!$E$3:$X$21,$BW100,10)+0,FM$77&gt;=INDEX('Static Data'!$E$3:$X$21,$BW100,11)+0,FM$78&gt;=INDEX('Static Data'!$E$3:$X$21,$BW100,12)+0,FM$79&gt;=INDEX('Static Data'!$E$3:$X$21,$BW100,13)+0,FM$80&gt;=INDEX('Static Data'!$E$3:$X$21,$BW100,14)+0,FM$81&gt;=INDEX('Static Data'!$E$3:$X$21,$BW100,15)+0,FM$82&gt;=INDEX('Static Data'!$E$3:$X$21,$BW100,16)+0,FM$83&gt;=INDEX('Static Data'!$E$3:$X$21,$BW100,17)+0,FM$84&gt;=INDEX('Static Data'!$E$3:$X$21,$BW100,18)+0,FM$85&gt;=INDEX('Static Data'!$E$3:$X$21,$BW100,19)+0,FM$86&gt;=INDEX('Static Data'!$E$3:$X$21,$BW100,20)+0)</f>
        <v>0</v>
      </c>
      <c r="FN100" t="b">
        <f ca="1">AND($BV100,FN$67&gt;=INDEX('Static Data'!$E$3:$X$21,$BW100,1)+0,FN$68&gt;=INDEX('Static Data'!$E$3:$X$21,$BW100,2)+0,FN$69&gt;=INDEX('Static Data'!$E$3:$X$21,$BW100,3)+0,FN$70&gt;=INDEX('Static Data'!$E$3:$X$21,$BW100,4)+0,FN$71&gt;=INDEX('Static Data'!$E$3:$X$21,$BW100,5)+0,FN$72&gt;=INDEX('Static Data'!$E$3:$X$21,$BW100,6)+0,FN$73&gt;=INDEX('Static Data'!$E$3:$X$21,$BW100,7)+0,FN$74&gt;=INDEX('Static Data'!$E$3:$X$21,$BW100,8)+0,FN$75&gt;=INDEX('Static Data'!$E$3:$X$21,$BW100,9)+0,FN$76&gt;=INDEX('Static Data'!$E$3:$X$21,$BW100,10)+0,FN$77&gt;=INDEX('Static Data'!$E$3:$X$21,$BW100,11)+0,FN$78&gt;=INDEX('Static Data'!$E$3:$X$21,$BW100,12)+0,FN$79&gt;=INDEX('Static Data'!$E$3:$X$21,$BW100,13)+0,FN$80&gt;=INDEX('Static Data'!$E$3:$X$21,$BW100,14)+0,FN$81&gt;=INDEX('Static Data'!$E$3:$X$21,$BW100,15)+0,FN$82&gt;=INDEX('Static Data'!$E$3:$X$21,$BW100,16)+0,FN$83&gt;=INDEX('Static Data'!$E$3:$X$21,$BW100,17)+0,FN$84&gt;=INDEX('Static Data'!$E$3:$X$21,$BW100,18)+0,FN$85&gt;=INDEX('Static Data'!$E$3:$X$21,$BW100,19)+0,FN$86&gt;=INDEX('Static Data'!$E$3:$X$21,$BW100,20)+0)</f>
        <v>0</v>
      </c>
      <c r="FO100" t="b">
        <f ca="1">AND($BV100,FO$67&gt;=INDEX('Static Data'!$E$3:$X$21,$BW100,1)+0,FO$68&gt;=INDEX('Static Data'!$E$3:$X$21,$BW100,2)+0,FO$69&gt;=INDEX('Static Data'!$E$3:$X$21,$BW100,3)+0,FO$70&gt;=INDEX('Static Data'!$E$3:$X$21,$BW100,4)+0,FO$71&gt;=INDEX('Static Data'!$E$3:$X$21,$BW100,5)+0,FO$72&gt;=INDEX('Static Data'!$E$3:$X$21,$BW100,6)+0,FO$73&gt;=INDEX('Static Data'!$E$3:$X$21,$BW100,7)+0,FO$74&gt;=INDEX('Static Data'!$E$3:$X$21,$BW100,8)+0,FO$75&gt;=INDEX('Static Data'!$E$3:$X$21,$BW100,9)+0,FO$76&gt;=INDEX('Static Data'!$E$3:$X$21,$BW100,10)+0,FO$77&gt;=INDEX('Static Data'!$E$3:$X$21,$BW100,11)+0,FO$78&gt;=INDEX('Static Data'!$E$3:$X$21,$BW100,12)+0,FO$79&gt;=INDEX('Static Data'!$E$3:$X$21,$BW100,13)+0,FO$80&gt;=INDEX('Static Data'!$E$3:$X$21,$BW100,14)+0,FO$81&gt;=INDEX('Static Data'!$E$3:$X$21,$BW100,15)+0,FO$82&gt;=INDEX('Static Data'!$E$3:$X$21,$BW100,16)+0,FO$83&gt;=INDEX('Static Data'!$E$3:$X$21,$BW100,17)+0,FO$84&gt;=INDEX('Static Data'!$E$3:$X$21,$BW100,18)+0,FO$85&gt;=INDEX('Static Data'!$E$3:$X$21,$BW100,19)+0,FO$86&gt;=INDEX('Static Data'!$E$3:$X$21,$BW100,20)+0)</f>
        <v>0</v>
      </c>
      <c r="FP100" t="b">
        <f ca="1">AND($BV100,FP$67&gt;=INDEX('Static Data'!$E$3:$X$21,$BW100,1)+0,FP$68&gt;=INDEX('Static Data'!$E$3:$X$21,$BW100,2)+0,FP$69&gt;=INDEX('Static Data'!$E$3:$X$21,$BW100,3)+0,FP$70&gt;=INDEX('Static Data'!$E$3:$X$21,$BW100,4)+0,FP$71&gt;=INDEX('Static Data'!$E$3:$X$21,$BW100,5)+0,FP$72&gt;=INDEX('Static Data'!$E$3:$X$21,$BW100,6)+0,FP$73&gt;=INDEX('Static Data'!$E$3:$X$21,$BW100,7)+0,FP$74&gt;=INDEX('Static Data'!$E$3:$X$21,$BW100,8)+0,FP$75&gt;=INDEX('Static Data'!$E$3:$X$21,$BW100,9)+0,FP$76&gt;=INDEX('Static Data'!$E$3:$X$21,$BW100,10)+0,FP$77&gt;=INDEX('Static Data'!$E$3:$X$21,$BW100,11)+0,FP$78&gt;=INDEX('Static Data'!$E$3:$X$21,$BW100,12)+0,FP$79&gt;=INDEX('Static Data'!$E$3:$X$21,$BW100,13)+0,FP$80&gt;=INDEX('Static Data'!$E$3:$X$21,$BW100,14)+0,FP$81&gt;=INDEX('Static Data'!$E$3:$X$21,$BW100,15)+0,FP$82&gt;=INDEX('Static Data'!$E$3:$X$21,$BW100,16)+0,FP$83&gt;=INDEX('Static Data'!$E$3:$X$21,$BW100,17)+0,FP$84&gt;=INDEX('Static Data'!$E$3:$X$21,$BW100,18)+0,FP$85&gt;=INDEX('Static Data'!$E$3:$X$21,$BW100,19)+0,FP$86&gt;=INDEX('Static Data'!$E$3:$X$21,$BW100,20)+0)</f>
        <v>0</v>
      </c>
      <c r="FQ100" t="b">
        <f ca="1">AND($BV100,FQ$67&gt;=INDEX('Static Data'!$E$3:$X$21,$BW100,1)+0,FQ$68&gt;=INDEX('Static Data'!$E$3:$X$21,$BW100,2)+0,FQ$69&gt;=INDEX('Static Data'!$E$3:$X$21,$BW100,3)+0,FQ$70&gt;=INDEX('Static Data'!$E$3:$X$21,$BW100,4)+0,FQ$71&gt;=INDEX('Static Data'!$E$3:$X$21,$BW100,5)+0,FQ$72&gt;=INDEX('Static Data'!$E$3:$X$21,$BW100,6)+0,FQ$73&gt;=INDEX('Static Data'!$E$3:$X$21,$BW100,7)+0,FQ$74&gt;=INDEX('Static Data'!$E$3:$X$21,$BW100,8)+0,FQ$75&gt;=INDEX('Static Data'!$E$3:$X$21,$BW100,9)+0,FQ$76&gt;=INDEX('Static Data'!$E$3:$X$21,$BW100,10)+0,FQ$77&gt;=INDEX('Static Data'!$E$3:$X$21,$BW100,11)+0,FQ$78&gt;=INDEX('Static Data'!$E$3:$X$21,$BW100,12)+0,FQ$79&gt;=INDEX('Static Data'!$E$3:$X$21,$BW100,13)+0,FQ$80&gt;=INDEX('Static Data'!$E$3:$X$21,$BW100,14)+0,FQ$81&gt;=INDEX('Static Data'!$E$3:$X$21,$BW100,15)+0,FQ$82&gt;=INDEX('Static Data'!$E$3:$X$21,$BW100,16)+0,FQ$83&gt;=INDEX('Static Data'!$E$3:$X$21,$BW100,17)+0,FQ$84&gt;=INDEX('Static Data'!$E$3:$X$21,$BW100,18)+0,FQ$85&gt;=INDEX('Static Data'!$E$3:$X$21,$BW100,19)+0,FQ$86&gt;=INDEX('Static Data'!$E$3:$X$21,$BW100,20)+0)</f>
        <v>0</v>
      </c>
      <c r="FR100" t="b">
        <f ca="1">AND($BV100,FR$67&gt;=INDEX('Static Data'!$E$3:$X$21,$BW100,1)+0,FR$68&gt;=INDEX('Static Data'!$E$3:$X$21,$BW100,2)+0,FR$69&gt;=INDEX('Static Data'!$E$3:$X$21,$BW100,3)+0,FR$70&gt;=INDEX('Static Data'!$E$3:$X$21,$BW100,4)+0,FR$71&gt;=INDEX('Static Data'!$E$3:$X$21,$BW100,5)+0,FR$72&gt;=INDEX('Static Data'!$E$3:$X$21,$BW100,6)+0,FR$73&gt;=INDEX('Static Data'!$E$3:$X$21,$BW100,7)+0,FR$74&gt;=INDEX('Static Data'!$E$3:$X$21,$BW100,8)+0,FR$75&gt;=INDEX('Static Data'!$E$3:$X$21,$BW100,9)+0,FR$76&gt;=INDEX('Static Data'!$E$3:$X$21,$BW100,10)+0,FR$77&gt;=INDEX('Static Data'!$E$3:$X$21,$BW100,11)+0,FR$78&gt;=INDEX('Static Data'!$E$3:$X$21,$BW100,12)+0,FR$79&gt;=INDEX('Static Data'!$E$3:$X$21,$BW100,13)+0,FR$80&gt;=INDEX('Static Data'!$E$3:$X$21,$BW100,14)+0,FR$81&gt;=INDEX('Static Data'!$E$3:$X$21,$BW100,15)+0,FR$82&gt;=INDEX('Static Data'!$E$3:$X$21,$BW100,16)+0,FR$83&gt;=INDEX('Static Data'!$E$3:$X$21,$BW100,17)+0,FR$84&gt;=INDEX('Static Data'!$E$3:$X$21,$BW100,18)+0,FR$85&gt;=INDEX('Static Data'!$E$3:$X$21,$BW100,19)+0,FR$86&gt;=INDEX('Static Data'!$E$3:$X$21,$BW100,20)+0)</f>
        <v>0</v>
      </c>
      <c r="FS100" t="b">
        <f ca="1">AND($BV100,FS$67&gt;=INDEX('Static Data'!$E$3:$X$21,$BW100,1)+0,FS$68&gt;=INDEX('Static Data'!$E$3:$X$21,$BW100,2)+0,FS$69&gt;=INDEX('Static Data'!$E$3:$X$21,$BW100,3)+0,FS$70&gt;=INDEX('Static Data'!$E$3:$X$21,$BW100,4)+0,FS$71&gt;=INDEX('Static Data'!$E$3:$X$21,$BW100,5)+0,FS$72&gt;=INDEX('Static Data'!$E$3:$X$21,$BW100,6)+0,FS$73&gt;=INDEX('Static Data'!$E$3:$X$21,$BW100,7)+0,FS$74&gt;=INDEX('Static Data'!$E$3:$X$21,$BW100,8)+0,FS$75&gt;=INDEX('Static Data'!$E$3:$X$21,$BW100,9)+0,FS$76&gt;=INDEX('Static Data'!$E$3:$X$21,$BW100,10)+0,FS$77&gt;=INDEX('Static Data'!$E$3:$X$21,$BW100,11)+0,FS$78&gt;=INDEX('Static Data'!$E$3:$X$21,$BW100,12)+0,FS$79&gt;=INDEX('Static Data'!$E$3:$X$21,$BW100,13)+0,FS$80&gt;=INDEX('Static Data'!$E$3:$X$21,$BW100,14)+0,FS$81&gt;=INDEX('Static Data'!$E$3:$X$21,$BW100,15)+0,FS$82&gt;=INDEX('Static Data'!$E$3:$X$21,$BW100,16)+0,FS$83&gt;=INDEX('Static Data'!$E$3:$X$21,$BW100,17)+0,FS$84&gt;=INDEX('Static Data'!$E$3:$X$21,$BW100,18)+0,FS$85&gt;=INDEX('Static Data'!$E$3:$X$21,$BW100,19)+0,FS$86&gt;=INDEX('Static Data'!$E$3:$X$21,$BW100,20)+0)</f>
        <v>0</v>
      </c>
      <c r="FT100" t="b">
        <f ca="1">AND($BV100,FT$67&gt;=INDEX('Static Data'!$E$3:$X$21,$BW100,1)+0,FT$68&gt;=INDEX('Static Data'!$E$3:$X$21,$BW100,2)+0,FT$69&gt;=INDEX('Static Data'!$E$3:$X$21,$BW100,3)+0,FT$70&gt;=INDEX('Static Data'!$E$3:$X$21,$BW100,4)+0,FT$71&gt;=INDEX('Static Data'!$E$3:$X$21,$BW100,5)+0,FT$72&gt;=INDEX('Static Data'!$E$3:$X$21,$BW100,6)+0,FT$73&gt;=INDEX('Static Data'!$E$3:$X$21,$BW100,7)+0,FT$74&gt;=INDEX('Static Data'!$E$3:$X$21,$BW100,8)+0,FT$75&gt;=INDEX('Static Data'!$E$3:$X$21,$BW100,9)+0,FT$76&gt;=INDEX('Static Data'!$E$3:$X$21,$BW100,10)+0,FT$77&gt;=INDEX('Static Data'!$E$3:$X$21,$BW100,11)+0,FT$78&gt;=INDEX('Static Data'!$E$3:$X$21,$BW100,12)+0,FT$79&gt;=INDEX('Static Data'!$E$3:$X$21,$BW100,13)+0,FT$80&gt;=INDEX('Static Data'!$E$3:$X$21,$BW100,14)+0,FT$81&gt;=INDEX('Static Data'!$E$3:$X$21,$BW100,15)+0,FT$82&gt;=INDEX('Static Data'!$E$3:$X$21,$BW100,16)+0,FT$83&gt;=INDEX('Static Data'!$E$3:$X$21,$BW100,17)+0,FT$84&gt;=INDEX('Static Data'!$E$3:$X$21,$BW100,18)+0,FT$85&gt;=INDEX('Static Data'!$E$3:$X$21,$BW100,19)+0,FT$86&gt;=INDEX('Static Data'!$E$3:$X$21,$BW100,20)+0)</f>
        <v>0</v>
      </c>
      <c r="FU100" t="b">
        <f ca="1">AND($BV100,FU$67&gt;=INDEX('Static Data'!$E$3:$X$21,$BW100,1)+0,FU$68&gt;=INDEX('Static Data'!$E$3:$X$21,$BW100,2)+0,FU$69&gt;=INDEX('Static Data'!$E$3:$X$21,$BW100,3)+0,FU$70&gt;=INDEX('Static Data'!$E$3:$X$21,$BW100,4)+0,FU$71&gt;=INDEX('Static Data'!$E$3:$X$21,$BW100,5)+0,FU$72&gt;=INDEX('Static Data'!$E$3:$X$21,$BW100,6)+0,FU$73&gt;=INDEX('Static Data'!$E$3:$X$21,$BW100,7)+0,FU$74&gt;=INDEX('Static Data'!$E$3:$X$21,$BW100,8)+0,FU$75&gt;=INDEX('Static Data'!$E$3:$X$21,$BW100,9)+0,FU$76&gt;=INDEX('Static Data'!$E$3:$X$21,$BW100,10)+0,FU$77&gt;=INDEX('Static Data'!$E$3:$X$21,$BW100,11)+0,FU$78&gt;=INDEX('Static Data'!$E$3:$X$21,$BW100,12)+0,FU$79&gt;=INDEX('Static Data'!$E$3:$X$21,$BW100,13)+0,FU$80&gt;=INDEX('Static Data'!$E$3:$X$21,$BW100,14)+0,FU$81&gt;=INDEX('Static Data'!$E$3:$X$21,$BW100,15)+0,FU$82&gt;=INDEX('Static Data'!$E$3:$X$21,$BW100,16)+0,FU$83&gt;=INDEX('Static Data'!$E$3:$X$21,$BW100,17)+0,FU$84&gt;=INDEX('Static Data'!$E$3:$X$21,$BW100,18)+0,FU$85&gt;=INDEX('Static Data'!$E$3:$X$21,$BW100,19)+0,FU$86&gt;=INDEX('Static Data'!$E$3:$X$21,$BW100,20)+0)</f>
        <v>0</v>
      </c>
      <c r="FV100" t="b">
        <f ca="1">AND($BV100,FV$67&gt;=INDEX('Static Data'!$E$3:$X$21,$BW100,1)+0,FV$68&gt;=INDEX('Static Data'!$E$3:$X$21,$BW100,2)+0,FV$69&gt;=INDEX('Static Data'!$E$3:$X$21,$BW100,3)+0,FV$70&gt;=INDEX('Static Data'!$E$3:$X$21,$BW100,4)+0,FV$71&gt;=INDEX('Static Data'!$E$3:$X$21,$BW100,5)+0,FV$72&gt;=INDEX('Static Data'!$E$3:$X$21,$BW100,6)+0,FV$73&gt;=INDEX('Static Data'!$E$3:$X$21,$BW100,7)+0,FV$74&gt;=INDEX('Static Data'!$E$3:$X$21,$BW100,8)+0,FV$75&gt;=INDEX('Static Data'!$E$3:$X$21,$BW100,9)+0,FV$76&gt;=INDEX('Static Data'!$E$3:$X$21,$BW100,10)+0,FV$77&gt;=INDEX('Static Data'!$E$3:$X$21,$BW100,11)+0,FV$78&gt;=INDEX('Static Data'!$E$3:$X$21,$BW100,12)+0,FV$79&gt;=INDEX('Static Data'!$E$3:$X$21,$BW100,13)+0,FV$80&gt;=INDEX('Static Data'!$E$3:$X$21,$BW100,14)+0,FV$81&gt;=INDEX('Static Data'!$E$3:$X$21,$BW100,15)+0,FV$82&gt;=INDEX('Static Data'!$E$3:$X$21,$BW100,16)+0,FV$83&gt;=INDEX('Static Data'!$E$3:$X$21,$BW100,17)+0,FV$84&gt;=INDEX('Static Data'!$E$3:$X$21,$BW100,18)+0,FV$85&gt;=INDEX('Static Data'!$E$3:$X$21,$BW100,19)+0,FV$86&gt;=INDEX('Static Data'!$E$3:$X$21,$BW100,20)+0)</f>
        <v>0</v>
      </c>
      <c r="FW100" t="b">
        <f ca="1">AND($BV100,FW$67&gt;=INDEX('Static Data'!$E$3:$X$21,$BW100,1)+0,FW$68&gt;=INDEX('Static Data'!$E$3:$X$21,$BW100,2)+0,FW$69&gt;=INDEX('Static Data'!$E$3:$X$21,$BW100,3)+0,FW$70&gt;=INDEX('Static Data'!$E$3:$X$21,$BW100,4)+0,FW$71&gt;=INDEX('Static Data'!$E$3:$X$21,$BW100,5)+0,FW$72&gt;=INDEX('Static Data'!$E$3:$X$21,$BW100,6)+0,FW$73&gt;=INDEX('Static Data'!$E$3:$X$21,$BW100,7)+0,FW$74&gt;=INDEX('Static Data'!$E$3:$X$21,$BW100,8)+0,FW$75&gt;=INDEX('Static Data'!$E$3:$X$21,$BW100,9)+0,FW$76&gt;=INDEX('Static Data'!$E$3:$X$21,$BW100,10)+0,FW$77&gt;=INDEX('Static Data'!$E$3:$X$21,$BW100,11)+0,FW$78&gt;=INDEX('Static Data'!$E$3:$X$21,$BW100,12)+0,FW$79&gt;=INDEX('Static Data'!$E$3:$X$21,$BW100,13)+0,FW$80&gt;=INDEX('Static Data'!$E$3:$X$21,$BW100,14)+0,FW$81&gt;=INDEX('Static Data'!$E$3:$X$21,$BW100,15)+0,FW$82&gt;=INDEX('Static Data'!$E$3:$X$21,$BW100,16)+0,FW$83&gt;=INDEX('Static Data'!$E$3:$X$21,$BW100,17)+0,FW$84&gt;=INDEX('Static Data'!$E$3:$X$21,$BW100,18)+0,FW$85&gt;=INDEX('Static Data'!$E$3:$X$21,$BW100,19)+0,FW$86&gt;=INDEX('Static Data'!$E$3:$X$21,$BW100,20)+0)</f>
        <v>0</v>
      </c>
      <c r="FX100" t="b">
        <f ca="1">AND($BV100,FX$67&gt;=INDEX('Static Data'!$E$3:$X$21,$BW100,1)+0,FX$68&gt;=INDEX('Static Data'!$E$3:$X$21,$BW100,2)+0,FX$69&gt;=INDEX('Static Data'!$E$3:$X$21,$BW100,3)+0,FX$70&gt;=INDEX('Static Data'!$E$3:$X$21,$BW100,4)+0,FX$71&gt;=INDEX('Static Data'!$E$3:$X$21,$BW100,5)+0,FX$72&gt;=INDEX('Static Data'!$E$3:$X$21,$BW100,6)+0,FX$73&gt;=INDEX('Static Data'!$E$3:$X$21,$BW100,7)+0,FX$74&gt;=INDEX('Static Data'!$E$3:$X$21,$BW100,8)+0,FX$75&gt;=INDEX('Static Data'!$E$3:$X$21,$BW100,9)+0,FX$76&gt;=INDEX('Static Data'!$E$3:$X$21,$BW100,10)+0,FX$77&gt;=INDEX('Static Data'!$E$3:$X$21,$BW100,11)+0,FX$78&gt;=INDEX('Static Data'!$E$3:$X$21,$BW100,12)+0,FX$79&gt;=INDEX('Static Data'!$E$3:$X$21,$BW100,13)+0,FX$80&gt;=INDEX('Static Data'!$E$3:$X$21,$BW100,14)+0,FX$81&gt;=INDEX('Static Data'!$E$3:$X$21,$BW100,15)+0,FX$82&gt;=INDEX('Static Data'!$E$3:$X$21,$BW100,16)+0,FX$83&gt;=INDEX('Static Data'!$E$3:$X$21,$BW100,17)+0,FX$84&gt;=INDEX('Static Data'!$E$3:$X$21,$BW100,18)+0,FX$85&gt;=INDEX('Static Data'!$E$3:$X$21,$BW100,19)+0,FX$86&gt;=INDEX('Static Data'!$E$3:$X$21,$BW100,20)+0)</f>
        <v>0</v>
      </c>
      <c r="FY100" t="b">
        <f ca="1">AND($BV100,FY$67&gt;=INDEX('Static Data'!$E$3:$X$21,$BW100,1)+0,FY$68&gt;=INDEX('Static Data'!$E$3:$X$21,$BW100,2)+0,FY$69&gt;=INDEX('Static Data'!$E$3:$X$21,$BW100,3)+0,FY$70&gt;=INDEX('Static Data'!$E$3:$X$21,$BW100,4)+0,FY$71&gt;=INDEX('Static Data'!$E$3:$X$21,$BW100,5)+0,FY$72&gt;=INDEX('Static Data'!$E$3:$X$21,$BW100,6)+0,FY$73&gt;=INDEX('Static Data'!$E$3:$X$21,$BW100,7)+0,FY$74&gt;=INDEX('Static Data'!$E$3:$X$21,$BW100,8)+0,FY$75&gt;=INDEX('Static Data'!$E$3:$X$21,$BW100,9)+0,FY$76&gt;=INDEX('Static Data'!$E$3:$X$21,$BW100,10)+0,FY$77&gt;=INDEX('Static Data'!$E$3:$X$21,$BW100,11)+0,FY$78&gt;=INDEX('Static Data'!$E$3:$X$21,$BW100,12)+0,FY$79&gt;=INDEX('Static Data'!$E$3:$X$21,$BW100,13)+0,FY$80&gt;=INDEX('Static Data'!$E$3:$X$21,$BW100,14)+0,FY$81&gt;=INDEX('Static Data'!$E$3:$X$21,$BW100,15)+0,FY$82&gt;=INDEX('Static Data'!$E$3:$X$21,$BW100,16)+0,FY$83&gt;=INDEX('Static Data'!$E$3:$X$21,$BW100,17)+0,FY$84&gt;=INDEX('Static Data'!$E$3:$X$21,$BW100,18)+0,FY$85&gt;=INDEX('Static Data'!$E$3:$X$21,$BW100,19)+0,FY$86&gt;=INDEX('Static Data'!$E$3:$X$21,$BW100,20)+0)</f>
        <v>0</v>
      </c>
      <c r="FZ100" t="b">
        <f ca="1">AND($BV100,FZ$67&gt;=INDEX('Static Data'!$E$3:$X$21,$BW100,1)+0,FZ$68&gt;=INDEX('Static Data'!$E$3:$X$21,$BW100,2)+0,FZ$69&gt;=INDEX('Static Data'!$E$3:$X$21,$BW100,3)+0,FZ$70&gt;=INDEX('Static Data'!$E$3:$X$21,$BW100,4)+0,FZ$71&gt;=INDEX('Static Data'!$E$3:$X$21,$BW100,5)+0,FZ$72&gt;=INDEX('Static Data'!$E$3:$X$21,$BW100,6)+0,FZ$73&gt;=INDEX('Static Data'!$E$3:$X$21,$BW100,7)+0,FZ$74&gt;=INDEX('Static Data'!$E$3:$X$21,$BW100,8)+0,FZ$75&gt;=INDEX('Static Data'!$E$3:$X$21,$BW100,9)+0,FZ$76&gt;=INDEX('Static Data'!$E$3:$X$21,$BW100,10)+0,FZ$77&gt;=INDEX('Static Data'!$E$3:$X$21,$BW100,11)+0,FZ$78&gt;=INDEX('Static Data'!$E$3:$X$21,$BW100,12)+0,FZ$79&gt;=INDEX('Static Data'!$E$3:$X$21,$BW100,13)+0,FZ$80&gt;=INDEX('Static Data'!$E$3:$X$21,$BW100,14)+0,FZ$81&gt;=INDEX('Static Data'!$E$3:$X$21,$BW100,15)+0,FZ$82&gt;=INDEX('Static Data'!$E$3:$X$21,$BW100,16)+0,FZ$83&gt;=INDEX('Static Data'!$E$3:$X$21,$BW100,17)+0,FZ$84&gt;=INDEX('Static Data'!$E$3:$X$21,$BW100,18)+0,FZ$85&gt;=INDEX('Static Data'!$E$3:$X$21,$BW100,19)+0,FZ$86&gt;=INDEX('Static Data'!$E$3:$X$21,$BW100,20)+0)</f>
        <v>0</v>
      </c>
      <c r="GA100" t="b">
        <f ca="1">AND($BV100,GA$67&gt;=INDEX('Static Data'!$E$3:$X$21,$BW100,1)+0,GA$68&gt;=INDEX('Static Data'!$E$3:$X$21,$BW100,2)+0,GA$69&gt;=INDEX('Static Data'!$E$3:$X$21,$BW100,3)+0,GA$70&gt;=INDEX('Static Data'!$E$3:$X$21,$BW100,4)+0,GA$71&gt;=INDEX('Static Data'!$E$3:$X$21,$BW100,5)+0,GA$72&gt;=INDEX('Static Data'!$E$3:$X$21,$BW100,6)+0,GA$73&gt;=INDEX('Static Data'!$E$3:$X$21,$BW100,7)+0,GA$74&gt;=INDEX('Static Data'!$E$3:$X$21,$BW100,8)+0,GA$75&gt;=INDEX('Static Data'!$E$3:$X$21,$BW100,9)+0,GA$76&gt;=INDEX('Static Data'!$E$3:$X$21,$BW100,10)+0,GA$77&gt;=INDEX('Static Data'!$E$3:$X$21,$BW100,11)+0,GA$78&gt;=INDEX('Static Data'!$E$3:$X$21,$BW100,12)+0,GA$79&gt;=INDEX('Static Data'!$E$3:$X$21,$BW100,13)+0,GA$80&gt;=INDEX('Static Data'!$E$3:$X$21,$BW100,14)+0,GA$81&gt;=INDEX('Static Data'!$E$3:$X$21,$BW100,15)+0,GA$82&gt;=INDEX('Static Data'!$E$3:$X$21,$BW100,16)+0,GA$83&gt;=INDEX('Static Data'!$E$3:$X$21,$BW100,17)+0,GA$84&gt;=INDEX('Static Data'!$E$3:$X$21,$BW100,18)+0,GA$85&gt;=INDEX('Static Data'!$E$3:$X$21,$BW100,19)+0,GA$86&gt;=INDEX('Static Data'!$E$3:$X$21,$BW100,20)+0)</f>
        <v>0</v>
      </c>
      <c r="GB100" t="b">
        <f ca="1">AND($BV100,GB$67&gt;=INDEX('Static Data'!$E$3:$X$21,$BW100,1)+0,GB$68&gt;=INDEX('Static Data'!$E$3:$X$21,$BW100,2)+0,GB$69&gt;=INDEX('Static Data'!$E$3:$X$21,$BW100,3)+0,GB$70&gt;=INDEX('Static Data'!$E$3:$X$21,$BW100,4)+0,GB$71&gt;=INDEX('Static Data'!$E$3:$X$21,$BW100,5)+0,GB$72&gt;=INDEX('Static Data'!$E$3:$X$21,$BW100,6)+0,GB$73&gt;=INDEX('Static Data'!$E$3:$X$21,$BW100,7)+0,GB$74&gt;=INDEX('Static Data'!$E$3:$X$21,$BW100,8)+0,GB$75&gt;=INDEX('Static Data'!$E$3:$X$21,$BW100,9)+0,GB$76&gt;=INDEX('Static Data'!$E$3:$X$21,$BW100,10)+0,GB$77&gt;=INDEX('Static Data'!$E$3:$X$21,$BW100,11)+0,GB$78&gt;=INDEX('Static Data'!$E$3:$X$21,$BW100,12)+0,GB$79&gt;=INDEX('Static Data'!$E$3:$X$21,$BW100,13)+0,GB$80&gt;=INDEX('Static Data'!$E$3:$X$21,$BW100,14)+0,GB$81&gt;=INDEX('Static Data'!$E$3:$X$21,$BW100,15)+0,GB$82&gt;=INDEX('Static Data'!$E$3:$X$21,$BW100,16)+0,GB$83&gt;=INDEX('Static Data'!$E$3:$X$21,$BW100,17)+0,GB$84&gt;=INDEX('Static Data'!$E$3:$X$21,$BW100,18)+0,GB$85&gt;=INDEX('Static Data'!$E$3:$X$21,$BW100,19)+0,GB$86&gt;=INDEX('Static Data'!$E$3:$X$21,$BW100,20)+0)</f>
        <v>0</v>
      </c>
      <c r="GC100" t="b">
        <f ca="1">AND($BV100,GC$67&gt;=INDEX('Static Data'!$E$3:$X$21,$BW100,1)+0,GC$68&gt;=INDEX('Static Data'!$E$3:$X$21,$BW100,2)+0,GC$69&gt;=INDEX('Static Data'!$E$3:$X$21,$BW100,3)+0,GC$70&gt;=INDEX('Static Data'!$E$3:$X$21,$BW100,4)+0,GC$71&gt;=INDEX('Static Data'!$E$3:$X$21,$BW100,5)+0,GC$72&gt;=INDEX('Static Data'!$E$3:$X$21,$BW100,6)+0,GC$73&gt;=INDEX('Static Data'!$E$3:$X$21,$BW100,7)+0,GC$74&gt;=INDEX('Static Data'!$E$3:$X$21,$BW100,8)+0,GC$75&gt;=INDEX('Static Data'!$E$3:$X$21,$BW100,9)+0,GC$76&gt;=INDEX('Static Data'!$E$3:$X$21,$BW100,10)+0,GC$77&gt;=INDEX('Static Data'!$E$3:$X$21,$BW100,11)+0,GC$78&gt;=INDEX('Static Data'!$E$3:$X$21,$BW100,12)+0,GC$79&gt;=INDEX('Static Data'!$E$3:$X$21,$BW100,13)+0,GC$80&gt;=INDEX('Static Data'!$E$3:$X$21,$BW100,14)+0,GC$81&gt;=INDEX('Static Data'!$E$3:$X$21,$BW100,15)+0,GC$82&gt;=INDEX('Static Data'!$E$3:$X$21,$BW100,16)+0,GC$83&gt;=INDEX('Static Data'!$E$3:$X$21,$BW100,17)+0,GC$84&gt;=INDEX('Static Data'!$E$3:$X$21,$BW100,18)+0,GC$85&gt;=INDEX('Static Data'!$E$3:$X$21,$BW100,19)+0,GC$86&gt;=INDEX('Static Data'!$E$3:$X$21,$BW100,20)+0)</f>
        <v>0</v>
      </c>
      <c r="GD100" t="b">
        <f ca="1">AND($BV100,GD$67&gt;=INDEX('Static Data'!$E$3:$X$21,$BW100,1)+0,GD$68&gt;=INDEX('Static Data'!$E$3:$X$21,$BW100,2)+0,GD$69&gt;=INDEX('Static Data'!$E$3:$X$21,$BW100,3)+0,GD$70&gt;=INDEX('Static Data'!$E$3:$X$21,$BW100,4)+0,GD$71&gt;=INDEX('Static Data'!$E$3:$X$21,$BW100,5)+0,GD$72&gt;=INDEX('Static Data'!$E$3:$X$21,$BW100,6)+0,GD$73&gt;=INDEX('Static Data'!$E$3:$X$21,$BW100,7)+0,GD$74&gt;=INDEX('Static Data'!$E$3:$X$21,$BW100,8)+0,GD$75&gt;=INDEX('Static Data'!$E$3:$X$21,$BW100,9)+0,GD$76&gt;=INDEX('Static Data'!$E$3:$X$21,$BW100,10)+0,GD$77&gt;=INDEX('Static Data'!$E$3:$X$21,$BW100,11)+0,GD$78&gt;=INDEX('Static Data'!$E$3:$X$21,$BW100,12)+0,GD$79&gt;=INDEX('Static Data'!$E$3:$X$21,$BW100,13)+0,GD$80&gt;=INDEX('Static Data'!$E$3:$X$21,$BW100,14)+0,GD$81&gt;=INDEX('Static Data'!$E$3:$X$21,$BW100,15)+0,GD$82&gt;=INDEX('Static Data'!$E$3:$X$21,$BW100,16)+0,GD$83&gt;=INDEX('Static Data'!$E$3:$X$21,$BW100,17)+0,GD$84&gt;=INDEX('Static Data'!$E$3:$X$21,$BW100,18)+0,GD$85&gt;=INDEX('Static Data'!$E$3:$X$21,$BW100,19)+0,GD$86&gt;=INDEX('Static Data'!$E$3:$X$21,$BW100,20)+0)</f>
        <v>0</v>
      </c>
      <c r="GE100" t="b">
        <f ca="1">AND($BV100,GE$67&gt;=INDEX('Static Data'!$E$3:$X$21,$BW100,1)+0,GE$68&gt;=INDEX('Static Data'!$E$3:$X$21,$BW100,2)+0,GE$69&gt;=INDEX('Static Data'!$E$3:$X$21,$BW100,3)+0,GE$70&gt;=INDEX('Static Data'!$E$3:$X$21,$BW100,4)+0,GE$71&gt;=INDEX('Static Data'!$E$3:$X$21,$BW100,5)+0,GE$72&gt;=INDEX('Static Data'!$E$3:$X$21,$BW100,6)+0,GE$73&gt;=INDEX('Static Data'!$E$3:$X$21,$BW100,7)+0,GE$74&gt;=INDEX('Static Data'!$E$3:$X$21,$BW100,8)+0,GE$75&gt;=INDEX('Static Data'!$E$3:$X$21,$BW100,9)+0,GE$76&gt;=INDEX('Static Data'!$E$3:$X$21,$BW100,10)+0,GE$77&gt;=INDEX('Static Data'!$E$3:$X$21,$BW100,11)+0,GE$78&gt;=INDEX('Static Data'!$E$3:$X$21,$BW100,12)+0,GE$79&gt;=INDEX('Static Data'!$E$3:$X$21,$BW100,13)+0,GE$80&gt;=INDEX('Static Data'!$E$3:$X$21,$BW100,14)+0,GE$81&gt;=INDEX('Static Data'!$E$3:$X$21,$BW100,15)+0,GE$82&gt;=INDEX('Static Data'!$E$3:$X$21,$BW100,16)+0,GE$83&gt;=INDEX('Static Data'!$E$3:$X$21,$BW100,17)+0,GE$84&gt;=INDEX('Static Data'!$E$3:$X$21,$BW100,18)+0,GE$85&gt;=INDEX('Static Data'!$E$3:$X$21,$BW100,19)+0,GE$86&gt;=INDEX('Static Data'!$E$3:$X$21,$BW100,20)+0)</f>
        <v>0</v>
      </c>
      <c r="GF100" t="b">
        <f ca="1">AND($BV100,GF$67&gt;=INDEX('Static Data'!$E$3:$X$21,$BW100,1)+0,GF$68&gt;=INDEX('Static Data'!$E$3:$X$21,$BW100,2)+0,GF$69&gt;=INDEX('Static Data'!$E$3:$X$21,$BW100,3)+0,GF$70&gt;=INDEX('Static Data'!$E$3:$X$21,$BW100,4)+0,GF$71&gt;=INDEX('Static Data'!$E$3:$X$21,$BW100,5)+0,GF$72&gt;=INDEX('Static Data'!$E$3:$X$21,$BW100,6)+0,GF$73&gt;=INDEX('Static Data'!$E$3:$X$21,$BW100,7)+0,GF$74&gt;=INDEX('Static Data'!$E$3:$X$21,$BW100,8)+0,GF$75&gt;=INDEX('Static Data'!$E$3:$X$21,$BW100,9)+0,GF$76&gt;=INDEX('Static Data'!$E$3:$X$21,$BW100,10)+0,GF$77&gt;=INDEX('Static Data'!$E$3:$X$21,$BW100,11)+0,GF$78&gt;=INDEX('Static Data'!$E$3:$X$21,$BW100,12)+0,GF$79&gt;=INDEX('Static Data'!$E$3:$X$21,$BW100,13)+0,GF$80&gt;=INDEX('Static Data'!$E$3:$X$21,$BW100,14)+0,GF$81&gt;=INDEX('Static Data'!$E$3:$X$21,$BW100,15)+0,GF$82&gt;=INDEX('Static Data'!$E$3:$X$21,$BW100,16)+0,GF$83&gt;=INDEX('Static Data'!$E$3:$X$21,$BW100,17)+0,GF$84&gt;=INDEX('Static Data'!$E$3:$X$21,$BW100,18)+0,GF$85&gt;=INDEX('Static Data'!$E$3:$X$21,$BW100,19)+0,GF$86&gt;=INDEX('Static Data'!$E$3:$X$21,$BW100,20)+0)</f>
        <v>0</v>
      </c>
      <c r="GG100" t="b">
        <f ca="1">AND($BV100,GG$67&gt;=INDEX('Static Data'!$E$3:$X$21,$BW100,1)+0,GG$68&gt;=INDEX('Static Data'!$E$3:$X$21,$BW100,2)+0,GG$69&gt;=INDEX('Static Data'!$E$3:$X$21,$BW100,3)+0,GG$70&gt;=INDEX('Static Data'!$E$3:$X$21,$BW100,4)+0,GG$71&gt;=INDEX('Static Data'!$E$3:$X$21,$BW100,5)+0,GG$72&gt;=INDEX('Static Data'!$E$3:$X$21,$BW100,6)+0,GG$73&gt;=INDEX('Static Data'!$E$3:$X$21,$BW100,7)+0,GG$74&gt;=INDEX('Static Data'!$E$3:$X$21,$BW100,8)+0,GG$75&gt;=INDEX('Static Data'!$E$3:$X$21,$BW100,9)+0,GG$76&gt;=INDEX('Static Data'!$E$3:$X$21,$BW100,10)+0,GG$77&gt;=INDEX('Static Data'!$E$3:$X$21,$BW100,11)+0,GG$78&gt;=INDEX('Static Data'!$E$3:$X$21,$BW100,12)+0,GG$79&gt;=INDEX('Static Data'!$E$3:$X$21,$BW100,13)+0,GG$80&gt;=INDEX('Static Data'!$E$3:$X$21,$BW100,14)+0,GG$81&gt;=INDEX('Static Data'!$E$3:$X$21,$BW100,15)+0,GG$82&gt;=INDEX('Static Data'!$E$3:$X$21,$BW100,16)+0,GG$83&gt;=INDEX('Static Data'!$E$3:$X$21,$BW100,17)+0,GG$84&gt;=INDEX('Static Data'!$E$3:$X$21,$BW100,18)+0,GG$85&gt;=INDEX('Static Data'!$E$3:$X$21,$BW100,19)+0,GG$86&gt;=INDEX('Static Data'!$E$3:$X$21,$BW100,20)+0)</f>
        <v>0</v>
      </c>
      <c r="GH100" t="b">
        <f ca="1">AND($BV100,GH$67&gt;=INDEX('Static Data'!$E$3:$X$21,$BW100,1)+0,GH$68&gt;=INDEX('Static Data'!$E$3:$X$21,$BW100,2)+0,GH$69&gt;=INDEX('Static Data'!$E$3:$X$21,$BW100,3)+0,GH$70&gt;=INDEX('Static Data'!$E$3:$X$21,$BW100,4)+0,GH$71&gt;=INDEX('Static Data'!$E$3:$X$21,$BW100,5)+0,GH$72&gt;=INDEX('Static Data'!$E$3:$X$21,$BW100,6)+0,GH$73&gt;=INDEX('Static Data'!$E$3:$X$21,$BW100,7)+0,GH$74&gt;=INDEX('Static Data'!$E$3:$X$21,$BW100,8)+0,GH$75&gt;=INDEX('Static Data'!$E$3:$X$21,$BW100,9)+0,GH$76&gt;=INDEX('Static Data'!$E$3:$X$21,$BW100,10)+0,GH$77&gt;=INDEX('Static Data'!$E$3:$X$21,$BW100,11)+0,GH$78&gt;=INDEX('Static Data'!$E$3:$X$21,$BW100,12)+0,GH$79&gt;=INDEX('Static Data'!$E$3:$X$21,$BW100,13)+0,GH$80&gt;=INDEX('Static Data'!$E$3:$X$21,$BW100,14)+0,GH$81&gt;=INDEX('Static Data'!$E$3:$X$21,$BW100,15)+0,GH$82&gt;=INDEX('Static Data'!$E$3:$X$21,$BW100,16)+0,GH$83&gt;=INDEX('Static Data'!$E$3:$X$21,$BW100,17)+0,GH$84&gt;=INDEX('Static Data'!$E$3:$X$21,$BW100,18)+0,GH$85&gt;=INDEX('Static Data'!$E$3:$X$21,$BW100,19)+0,GH$86&gt;=INDEX('Static Data'!$E$3:$X$21,$BW100,20)+0)</f>
        <v>0</v>
      </c>
      <c r="GI100" t="b">
        <f ca="1">AND($BV100,GI$67&gt;=INDEX('Static Data'!$E$3:$X$21,$BW100,1)+0,GI$68&gt;=INDEX('Static Data'!$E$3:$X$21,$BW100,2)+0,GI$69&gt;=INDEX('Static Data'!$E$3:$X$21,$BW100,3)+0,GI$70&gt;=INDEX('Static Data'!$E$3:$X$21,$BW100,4)+0,GI$71&gt;=INDEX('Static Data'!$E$3:$X$21,$BW100,5)+0,GI$72&gt;=INDEX('Static Data'!$E$3:$X$21,$BW100,6)+0,GI$73&gt;=INDEX('Static Data'!$E$3:$X$21,$BW100,7)+0,GI$74&gt;=INDEX('Static Data'!$E$3:$X$21,$BW100,8)+0,GI$75&gt;=INDEX('Static Data'!$E$3:$X$21,$BW100,9)+0,GI$76&gt;=INDEX('Static Data'!$E$3:$X$21,$BW100,10)+0,GI$77&gt;=INDEX('Static Data'!$E$3:$X$21,$BW100,11)+0,GI$78&gt;=INDEX('Static Data'!$E$3:$X$21,$BW100,12)+0,GI$79&gt;=INDEX('Static Data'!$E$3:$X$21,$BW100,13)+0,GI$80&gt;=INDEX('Static Data'!$E$3:$X$21,$BW100,14)+0,GI$81&gt;=INDEX('Static Data'!$E$3:$X$21,$BW100,15)+0,GI$82&gt;=INDEX('Static Data'!$E$3:$X$21,$BW100,16)+0,GI$83&gt;=INDEX('Static Data'!$E$3:$X$21,$BW100,17)+0,GI$84&gt;=INDEX('Static Data'!$E$3:$X$21,$BW100,18)+0,GI$85&gt;=INDEX('Static Data'!$E$3:$X$21,$BW100,19)+0,GI$86&gt;=INDEX('Static Data'!$E$3:$X$21,$BW100,20)+0)</f>
        <v>0</v>
      </c>
      <c r="GJ100" t="b">
        <f ca="1">AND($BV100,GJ$67&gt;=INDEX('Static Data'!$E$3:$X$21,$BW100,1)+0,GJ$68&gt;=INDEX('Static Data'!$E$3:$X$21,$BW100,2)+0,GJ$69&gt;=INDEX('Static Data'!$E$3:$X$21,$BW100,3)+0,GJ$70&gt;=INDEX('Static Data'!$E$3:$X$21,$BW100,4)+0,GJ$71&gt;=INDEX('Static Data'!$E$3:$X$21,$BW100,5)+0,GJ$72&gt;=INDEX('Static Data'!$E$3:$X$21,$BW100,6)+0,GJ$73&gt;=INDEX('Static Data'!$E$3:$X$21,$BW100,7)+0,GJ$74&gt;=INDEX('Static Data'!$E$3:$X$21,$BW100,8)+0,GJ$75&gt;=INDEX('Static Data'!$E$3:$X$21,$BW100,9)+0,GJ$76&gt;=INDEX('Static Data'!$E$3:$X$21,$BW100,10)+0,GJ$77&gt;=INDEX('Static Data'!$E$3:$X$21,$BW100,11)+0,GJ$78&gt;=INDEX('Static Data'!$E$3:$X$21,$BW100,12)+0,GJ$79&gt;=INDEX('Static Data'!$E$3:$X$21,$BW100,13)+0,GJ$80&gt;=INDEX('Static Data'!$E$3:$X$21,$BW100,14)+0,GJ$81&gt;=INDEX('Static Data'!$E$3:$X$21,$BW100,15)+0,GJ$82&gt;=INDEX('Static Data'!$E$3:$X$21,$BW100,16)+0,GJ$83&gt;=INDEX('Static Data'!$E$3:$X$21,$BW100,17)+0,GJ$84&gt;=INDEX('Static Data'!$E$3:$X$21,$BW100,18)+0,GJ$85&gt;=INDEX('Static Data'!$E$3:$X$21,$BW100,19)+0,GJ$86&gt;=INDEX('Static Data'!$E$3:$X$21,$BW100,20)+0)</f>
        <v>0</v>
      </c>
      <c r="GK100" t="b">
        <f ca="1">AND($BV100,GK$67&gt;=INDEX('Static Data'!$E$3:$X$21,$BW100,1)+0,GK$68&gt;=INDEX('Static Data'!$E$3:$X$21,$BW100,2)+0,GK$69&gt;=INDEX('Static Data'!$E$3:$X$21,$BW100,3)+0,GK$70&gt;=INDEX('Static Data'!$E$3:$X$21,$BW100,4)+0,GK$71&gt;=INDEX('Static Data'!$E$3:$X$21,$BW100,5)+0,GK$72&gt;=INDEX('Static Data'!$E$3:$X$21,$BW100,6)+0,GK$73&gt;=INDEX('Static Data'!$E$3:$X$21,$BW100,7)+0,GK$74&gt;=INDEX('Static Data'!$E$3:$X$21,$BW100,8)+0,GK$75&gt;=INDEX('Static Data'!$E$3:$X$21,$BW100,9)+0,GK$76&gt;=INDEX('Static Data'!$E$3:$X$21,$BW100,10)+0,GK$77&gt;=INDEX('Static Data'!$E$3:$X$21,$BW100,11)+0,GK$78&gt;=INDEX('Static Data'!$E$3:$X$21,$BW100,12)+0,GK$79&gt;=INDEX('Static Data'!$E$3:$X$21,$BW100,13)+0,GK$80&gt;=INDEX('Static Data'!$E$3:$X$21,$BW100,14)+0,GK$81&gt;=INDEX('Static Data'!$E$3:$X$21,$BW100,15)+0,GK$82&gt;=INDEX('Static Data'!$E$3:$X$21,$BW100,16)+0,GK$83&gt;=INDEX('Static Data'!$E$3:$X$21,$BW100,17)+0,GK$84&gt;=INDEX('Static Data'!$E$3:$X$21,$BW100,18)+0,GK$85&gt;=INDEX('Static Data'!$E$3:$X$21,$BW100,19)+0,GK$86&gt;=INDEX('Static Data'!$E$3:$X$21,$BW100,20)+0)</f>
        <v>0</v>
      </c>
      <c r="GL100" t="b">
        <f ca="1">AND($BV100,GL$67&gt;=INDEX('Static Data'!$E$3:$X$21,$BW100,1)+0,GL$68&gt;=INDEX('Static Data'!$E$3:$X$21,$BW100,2)+0,GL$69&gt;=INDEX('Static Data'!$E$3:$X$21,$BW100,3)+0,GL$70&gt;=INDEX('Static Data'!$E$3:$X$21,$BW100,4)+0,GL$71&gt;=INDEX('Static Data'!$E$3:$X$21,$BW100,5)+0,GL$72&gt;=INDEX('Static Data'!$E$3:$X$21,$BW100,6)+0,GL$73&gt;=INDEX('Static Data'!$E$3:$X$21,$BW100,7)+0,GL$74&gt;=INDEX('Static Data'!$E$3:$X$21,$BW100,8)+0,GL$75&gt;=INDEX('Static Data'!$E$3:$X$21,$BW100,9)+0,GL$76&gt;=INDEX('Static Data'!$E$3:$X$21,$BW100,10)+0,GL$77&gt;=INDEX('Static Data'!$E$3:$X$21,$BW100,11)+0,GL$78&gt;=INDEX('Static Data'!$E$3:$X$21,$BW100,12)+0,GL$79&gt;=INDEX('Static Data'!$E$3:$X$21,$BW100,13)+0,GL$80&gt;=INDEX('Static Data'!$E$3:$X$21,$BW100,14)+0,GL$81&gt;=INDEX('Static Data'!$E$3:$X$21,$BW100,15)+0,GL$82&gt;=INDEX('Static Data'!$E$3:$X$21,$BW100,16)+0,GL$83&gt;=INDEX('Static Data'!$E$3:$X$21,$BW100,17)+0,GL$84&gt;=INDEX('Static Data'!$E$3:$X$21,$BW100,18)+0,GL$85&gt;=INDEX('Static Data'!$E$3:$X$21,$BW100,19)+0,GL$86&gt;=INDEX('Static Data'!$E$3:$X$21,$BW100,20)+0)</f>
        <v>0</v>
      </c>
      <c r="GM100" t="b">
        <f ca="1">AND($BV100,GM$67&gt;=INDEX('Static Data'!$E$3:$X$21,$BW100,1)+0,GM$68&gt;=INDEX('Static Data'!$E$3:$X$21,$BW100,2)+0,GM$69&gt;=INDEX('Static Data'!$E$3:$X$21,$BW100,3)+0,GM$70&gt;=INDEX('Static Data'!$E$3:$X$21,$BW100,4)+0,GM$71&gt;=INDEX('Static Data'!$E$3:$X$21,$BW100,5)+0,GM$72&gt;=INDEX('Static Data'!$E$3:$X$21,$BW100,6)+0,GM$73&gt;=INDEX('Static Data'!$E$3:$X$21,$BW100,7)+0,GM$74&gt;=INDEX('Static Data'!$E$3:$X$21,$BW100,8)+0,GM$75&gt;=INDEX('Static Data'!$E$3:$X$21,$BW100,9)+0,GM$76&gt;=INDEX('Static Data'!$E$3:$X$21,$BW100,10)+0,GM$77&gt;=INDEX('Static Data'!$E$3:$X$21,$BW100,11)+0,GM$78&gt;=INDEX('Static Data'!$E$3:$X$21,$BW100,12)+0,GM$79&gt;=INDEX('Static Data'!$E$3:$X$21,$BW100,13)+0,GM$80&gt;=INDEX('Static Data'!$E$3:$X$21,$BW100,14)+0,GM$81&gt;=INDEX('Static Data'!$E$3:$X$21,$BW100,15)+0,GM$82&gt;=INDEX('Static Data'!$E$3:$X$21,$BW100,16)+0,GM$83&gt;=INDEX('Static Data'!$E$3:$X$21,$BW100,17)+0,GM$84&gt;=INDEX('Static Data'!$E$3:$X$21,$BW100,18)+0,GM$85&gt;=INDEX('Static Data'!$E$3:$X$21,$BW100,19)+0,GM$86&gt;=INDEX('Static Data'!$E$3:$X$21,$BW100,20)+0)</f>
        <v>0</v>
      </c>
      <c r="GN100" t="b">
        <f ca="1">AND($BV100,GN$67&gt;=INDEX('Static Data'!$E$3:$X$21,$BW100,1)+0,GN$68&gt;=INDEX('Static Data'!$E$3:$X$21,$BW100,2)+0,GN$69&gt;=INDEX('Static Data'!$E$3:$X$21,$BW100,3)+0,GN$70&gt;=INDEX('Static Data'!$E$3:$X$21,$BW100,4)+0,GN$71&gt;=INDEX('Static Data'!$E$3:$X$21,$BW100,5)+0,GN$72&gt;=INDEX('Static Data'!$E$3:$X$21,$BW100,6)+0,GN$73&gt;=INDEX('Static Data'!$E$3:$X$21,$BW100,7)+0,GN$74&gt;=INDEX('Static Data'!$E$3:$X$21,$BW100,8)+0,GN$75&gt;=INDEX('Static Data'!$E$3:$X$21,$BW100,9)+0,GN$76&gt;=INDEX('Static Data'!$E$3:$X$21,$BW100,10)+0,GN$77&gt;=INDEX('Static Data'!$E$3:$X$21,$BW100,11)+0,GN$78&gt;=INDEX('Static Data'!$E$3:$X$21,$BW100,12)+0,GN$79&gt;=INDEX('Static Data'!$E$3:$X$21,$BW100,13)+0,GN$80&gt;=INDEX('Static Data'!$E$3:$X$21,$BW100,14)+0,GN$81&gt;=INDEX('Static Data'!$E$3:$X$21,$BW100,15)+0,GN$82&gt;=INDEX('Static Data'!$E$3:$X$21,$BW100,16)+0,GN$83&gt;=INDEX('Static Data'!$E$3:$X$21,$BW100,17)+0,GN$84&gt;=INDEX('Static Data'!$E$3:$X$21,$BW100,18)+0,GN$85&gt;=INDEX('Static Data'!$E$3:$X$21,$BW100,19)+0,GN$86&gt;=INDEX('Static Data'!$E$3:$X$21,$BW100,20)+0)</f>
        <v>0</v>
      </c>
      <c r="GO100" t="b">
        <f ca="1">AND($BV100,GO$67&gt;=INDEX('Static Data'!$E$3:$X$21,$BW100,1)+0,GO$68&gt;=INDEX('Static Data'!$E$3:$X$21,$BW100,2)+0,GO$69&gt;=INDEX('Static Data'!$E$3:$X$21,$BW100,3)+0,GO$70&gt;=INDEX('Static Data'!$E$3:$X$21,$BW100,4)+0,GO$71&gt;=INDEX('Static Data'!$E$3:$X$21,$BW100,5)+0,GO$72&gt;=INDEX('Static Data'!$E$3:$X$21,$BW100,6)+0,GO$73&gt;=INDEX('Static Data'!$E$3:$X$21,$BW100,7)+0,GO$74&gt;=INDEX('Static Data'!$E$3:$X$21,$BW100,8)+0,GO$75&gt;=INDEX('Static Data'!$E$3:$X$21,$BW100,9)+0,GO$76&gt;=INDEX('Static Data'!$E$3:$X$21,$BW100,10)+0,GO$77&gt;=INDEX('Static Data'!$E$3:$X$21,$BW100,11)+0,GO$78&gt;=INDEX('Static Data'!$E$3:$X$21,$BW100,12)+0,GO$79&gt;=INDEX('Static Data'!$E$3:$X$21,$BW100,13)+0,GO$80&gt;=INDEX('Static Data'!$E$3:$X$21,$BW100,14)+0,GO$81&gt;=INDEX('Static Data'!$E$3:$X$21,$BW100,15)+0,GO$82&gt;=INDEX('Static Data'!$E$3:$X$21,$BW100,16)+0,GO$83&gt;=INDEX('Static Data'!$E$3:$X$21,$BW100,17)+0,GO$84&gt;=INDEX('Static Data'!$E$3:$X$21,$BW100,18)+0,GO$85&gt;=INDEX('Static Data'!$E$3:$X$21,$BW100,19)+0,GO$86&gt;=INDEX('Static Data'!$E$3:$X$21,$BW100,20)+0)</f>
        <v>0</v>
      </c>
      <c r="GP100" t="b">
        <f ca="1">AND($BV100,GP$67&gt;=INDEX('Static Data'!$E$3:$X$21,$BW100,1)+0,GP$68&gt;=INDEX('Static Data'!$E$3:$X$21,$BW100,2)+0,GP$69&gt;=INDEX('Static Data'!$E$3:$X$21,$BW100,3)+0,GP$70&gt;=INDEX('Static Data'!$E$3:$X$21,$BW100,4)+0,GP$71&gt;=INDEX('Static Data'!$E$3:$X$21,$BW100,5)+0,GP$72&gt;=INDEX('Static Data'!$E$3:$X$21,$BW100,6)+0,GP$73&gt;=INDEX('Static Data'!$E$3:$X$21,$BW100,7)+0,GP$74&gt;=INDEX('Static Data'!$E$3:$X$21,$BW100,8)+0,GP$75&gt;=INDEX('Static Data'!$E$3:$X$21,$BW100,9)+0,GP$76&gt;=INDEX('Static Data'!$E$3:$X$21,$BW100,10)+0,GP$77&gt;=INDEX('Static Data'!$E$3:$X$21,$BW100,11)+0,GP$78&gt;=INDEX('Static Data'!$E$3:$X$21,$BW100,12)+0,GP$79&gt;=INDEX('Static Data'!$E$3:$X$21,$BW100,13)+0,GP$80&gt;=INDEX('Static Data'!$E$3:$X$21,$BW100,14)+0,GP$81&gt;=INDEX('Static Data'!$E$3:$X$21,$BW100,15)+0,GP$82&gt;=INDEX('Static Data'!$E$3:$X$21,$BW100,16)+0,GP$83&gt;=INDEX('Static Data'!$E$3:$X$21,$BW100,17)+0,GP$84&gt;=INDEX('Static Data'!$E$3:$X$21,$BW100,18)+0,GP$85&gt;=INDEX('Static Data'!$E$3:$X$21,$BW100,19)+0,GP$86&gt;=INDEX('Static Data'!$E$3:$X$21,$BW100,20)+0)</f>
        <v>0</v>
      </c>
      <c r="GQ100" t="b">
        <f ca="1">AND($BV100,GQ$67&gt;=INDEX('Static Data'!$E$3:$X$21,$BW100,1)+0,GQ$68&gt;=INDEX('Static Data'!$E$3:$X$21,$BW100,2)+0,GQ$69&gt;=INDEX('Static Data'!$E$3:$X$21,$BW100,3)+0,GQ$70&gt;=INDEX('Static Data'!$E$3:$X$21,$BW100,4)+0,GQ$71&gt;=INDEX('Static Data'!$E$3:$X$21,$BW100,5)+0,GQ$72&gt;=INDEX('Static Data'!$E$3:$X$21,$BW100,6)+0,GQ$73&gt;=INDEX('Static Data'!$E$3:$X$21,$BW100,7)+0,GQ$74&gt;=INDEX('Static Data'!$E$3:$X$21,$BW100,8)+0,GQ$75&gt;=INDEX('Static Data'!$E$3:$X$21,$BW100,9)+0,GQ$76&gt;=INDEX('Static Data'!$E$3:$X$21,$BW100,10)+0,GQ$77&gt;=INDEX('Static Data'!$E$3:$X$21,$BW100,11)+0,GQ$78&gt;=INDEX('Static Data'!$E$3:$X$21,$BW100,12)+0,GQ$79&gt;=INDEX('Static Data'!$E$3:$X$21,$BW100,13)+0,GQ$80&gt;=INDEX('Static Data'!$E$3:$X$21,$BW100,14)+0,GQ$81&gt;=INDEX('Static Data'!$E$3:$X$21,$BW100,15)+0,GQ$82&gt;=INDEX('Static Data'!$E$3:$X$21,$BW100,16)+0,GQ$83&gt;=INDEX('Static Data'!$E$3:$X$21,$BW100,17)+0,GQ$84&gt;=INDEX('Static Data'!$E$3:$X$21,$BW100,18)+0,GQ$85&gt;=INDEX('Static Data'!$E$3:$X$21,$BW100,19)+0,GQ$86&gt;=INDEX('Static Data'!$E$3:$X$21,$BW100,20)+0)</f>
        <v>0</v>
      </c>
      <c r="GR100" t="b">
        <f ca="1">AND($BV100,GR$67&gt;=INDEX('Static Data'!$E$3:$X$21,$BW100,1)+0,GR$68&gt;=INDEX('Static Data'!$E$3:$X$21,$BW100,2)+0,GR$69&gt;=INDEX('Static Data'!$E$3:$X$21,$BW100,3)+0,GR$70&gt;=INDEX('Static Data'!$E$3:$X$21,$BW100,4)+0,GR$71&gt;=INDEX('Static Data'!$E$3:$X$21,$BW100,5)+0,GR$72&gt;=INDEX('Static Data'!$E$3:$X$21,$BW100,6)+0,GR$73&gt;=INDEX('Static Data'!$E$3:$X$21,$BW100,7)+0,GR$74&gt;=INDEX('Static Data'!$E$3:$X$21,$BW100,8)+0,GR$75&gt;=INDEX('Static Data'!$E$3:$X$21,$BW100,9)+0,GR$76&gt;=INDEX('Static Data'!$E$3:$X$21,$BW100,10)+0,GR$77&gt;=INDEX('Static Data'!$E$3:$X$21,$BW100,11)+0,GR$78&gt;=INDEX('Static Data'!$E$3:$X$21,$BW100,12)+0,GR$79&gt;=INDEX('Static Data'!$E$3:$X$21,$BW100,13)+0,GR$80&gt;=INDEX('Static Data'!$E$3:$X$21,$BW100,14)+0,GR$81&gt;=INDEX('Static Data'!$E$3:$X$21,$BW100,15)+0,GR$82&gt;=INDEX('Static Data'!$E$3:$X$21,$BW100,16)+0,GR$83&gt;=INDEX('Static Data'!$E$3:$X$21,$BW100,17)+0,GR$84&gt;=INDEX('Static Data'!$E$3:$X$21,$BW100,18)+0,GR$85&gt;=INDEX('Static Data'!$E$3:$X$21,$BW100,19)+0,GR$86&gt;=INDEX('Static Data'!$E$3:$X$21,$BW100,20)+0)</f>
        <v>0</v>
      </c>
      <c r="GS100" t="b">
        <f ca="1">AND($BV100,GS$67&gt;=INDEX('Static Data'!$E$3:$X$21,$BW100,1)+0,GS$68&gt;=INDEX('Static Data'!$E$3:$X$21,$BW100,2)+0,GS$69&gt;=INDEX('Static Data'!$E$3:$X$21,$BW100,3)+0,GS$70&gt;=INDEX('Static Data'!$E$3:$X$21,$BW100,4)+0,GS$71&gt;=INDEX('Static Data'!$E$3:$X$21,$BW100,5)+0,GS$72&gt;=INDEX('Static Data'!$E$3:$X$21,$BW100,6)+0,GS$73&gt;=INDEX('Static Data'!$E$3:$X$21,$BW100,7)+0,GS$74&gt;=INDEX('Static Data'!$E$3:$X$21,$BW100,8)+0,GS$75&gt;=INDEX('Static Data'!$E$3:$X$21,$BW100,9)+0,GS$76&gt;=INDEX('Static Data'!$E$3:$X$21,$BW100,10)+0,GS$77&gt;=INDEX('Static Data'!$E$3:$X$21,$BW100,11)+0,GS$78&gt;=INDEX('Static Data'!$E$3:$X$21,$BW100,12)+0,GS$79&gt;=INDEX('Static Data'!$E$3:$X$21,$BW100,13)+0,GS$80&gt;=INDEX('Static Data'!$E$3:$X$21,$BW100,14)+0,GS$81&gt;=INDEX('Static Data'!$E$3:$X$21,$BW100,15)+0,GS$82&gt;=INDEX('Static Data'!$E$3:$X$21,$BW100,16)+0,GS$83&gt;=INDEX('Static Data'!$E$3:$X$21,$BW100,17)+0,GS$84&gt;=INDEX('Static Data'!$E$3:$X$21,$BW100,18)+0,GS$85&gt;=INDEX('Static Data'!$E$3:$X$21,$BW100,19)+0,GS$86&gt;=INDEX('Static Data'!$E$3:$X$21,$BW100,20)+0)</f>
        <v>0</v>
      </c>
      <c r="GT100" t="b">
        <f ca="1">AND($BV100,GT$67&gt;=INDEX('Static Data'!$E$3:$X$21,$BW100,1)+0,GT$68&gt;=INDEX('Static Data'!$E$3:$X$21,$BW100,2)+0,GT$69&gt;=INDEX('Static Data'!$E$3:$X$21,$BW100,3)+0,GT$70&gt;=INDEX('Static Data'!$E$3:$X$21,$BW100,4)+0,GT$71&gt;=INDEX('Static Data'!$E$3:$X$21,$BW100,5)+0,GT$72&gt;=INDEX('Static Data'!$E$3:$X$21,$BW100,6)+0,GT$73&gt;=INDEX('Static Data'!$E$3:$X$21,$BW100,7)+0,GT$74&gt;=INDEX('Static Data'!$E$3:$X$21,$BW100,8)+0,GT$75&gt;=INDEX('Static Data'!$E$3:$X$21,$BW100,9)+0,GT$76&gt;=INDEX('Static Data'!$E$3:$X$21,$BW100,10)+0,GT$77&gt;=INDEX('Static Data'!$E$3:$X$21,$BW100,11)+0,GT$78&gt;=INDEX('Static Data'!$E$3:$X$21,$BW100,12)+0,GT$79&gt;=INDEX('Static Data'!$E$3:$X$21,$BW100,13)+0,GT$80&gt;=INDEX('Static Data'!$E$3:$X$21,$BW100,14)+0,GT$81&gt;=INDEX('Static Data'!$E$3:$X$21,$BW100,15)+0,GT$82&gt;=INDEX('Static Data'!$E$3:$X$21,$BW100,16)+0,GT$83&gt;=INDEX('Static Data'!$E$3:$X$21,$BW100,17)+0,GT$84&gt;=INDEX('Static Data'!$E$3:$X$21,$BW100,18)+0,GT$85&gt;=INDEX('Static Data'!$E$3:$X$21,$BW100,19)+0,GT$86&gt;=INDEX('Static Data'!$E$3:$X$21,$BW100,20)+0)</f>
        <v>0</v>
      </c>
      <c r="GU100" t="b">
        <f ca="1">AND($BV100,GU$67&gt;=INDEX('Static Data'!$E$3:$X$21,$BW100,1)+0,GU$68&gt;=INDEX('Static Data'!$E$3:$X$21,$BW100,2)+0,GU$69&gt;=INDEX('Static Data'!$E$3:$X$21,$BW100,3)+0,GU$70&gt;=INDEX('Static Data'!$E$3:$X$21,$BW100,4)+0,GU$71&gt;=INDEX('Static Data'!$E$3:$X$21,$BW100,5)+0,GU$72&gt;=INDEX('Static Data'!$E$3:$X$21,$BW100,6)+0,GU$73&gt;=INDEX('Static Data'!$E$3:$X$21,$BW100,7)+0,GU$74&gt;=INDEX('Static Data'!$E$3:$X$21,$BW100,8)+0,GU$75&gt;=INDEX('Static Data'!$E$3:$X$21,$BW100,9)+0,GU$76&gt;=INDEX('Static Data'!$E$3:$X$21,$BW100,10)+0,GU$77&gt;=INDEX('Static Data'!$E$3:$X$21,$BW100,11)+0,GU$78&gt;=INDEX('Static Data'!$E$3:$X$21,$BW100,12)+0,GU$79&gt;=INDEX('Static Data'!$E$3:$X$21,$BW100,13)+0,GU$80&gt;=INDEX('Static Data'!$E$3:$X$21,$BW100,14)+0,GU$81&gt;=INDEX('Static Data'!$E$3:$X$21,$BW100,15)+0,GU$82&gt;=INDEX('Static Data'!$E$3:$X$21,$BW100,16)+0,GU$83&gt;=INDEX('Static Data'!$E$3:$X$21,$BW100,17)+0,GU$84&gt;=INDEX('Static Data'!$E$3:$X$21,$BW100,18)+0,GU$85&gt;=INDEX('Static Data'!$E$3:$X$21,$BW100,19)+0,GU$86&gt;=INDEX('Static Data'!$E$3:$X$21,$BW100,20)+0)</f>
        <v>0</v>
      </c>
    </row>
    <row r="101" spans="9:203">
      <c r="I101" s="11"/>
      <c r="M101" s="1">
        <f t="shared" si="39"/>
        <v>64</v>
      </c>
      <c r="N101" s="1" t="str">
        <f t="shared" si="205"/>
        <v>0079BB</v>
      </c>
      <c r="R101" s="90" t="str">
        <f t="shared" si="36"/>
        <v>BB7900</v>
      </c>
      <c r="T101" s="60">
        <f t="shared" si="209"/>
        <v>94</v>
      </c>
      <c r="U101" s="123">
        <f t="shared" si="208"/>
        <v>910.56381319426998</v>
      </c>
      <c r="V101" s="62">
        <f t="shared" si="206"/>
        <v>55508</v>
      </c>
      <c r="W101" s="59">
        <f t="shared" si="207"/>
        <v>94</v>
      </c>
      <c r="BV101" t="b">
        <f>TRUE()</f>
        <v>1</v>
      </c>
      <c r="BW101">
        <f t="shared" si="211"/>
        <v>13</v>
      </c>
      <c r="BX101" t="b">
        <f ca="1">AND($BV101,BX$67&gt;=INDEX('Static Data'!$E$3:$X$21,$BW101,1)+0,BX$68&gt;=INDEX('Static Data'!$E$3:$X$21,$BW101,2)+0,BX$69&gt;=INDEX('Static Data'!$E$3:$X$21,$BW101,3)+0,BX$70&gt;=INDEX('Static Data'!$E$3:$X$21,$BW101,4)+0,BX$71&gt;=INDEX('Static Data'!$E$3:$X$21,$BW101,5)+0,BX$72&gt;=INDEX('Static Data'!$E$3:$X$21,$BW101,6)+0,BX$73&gt;=INDEX('Static Data'!$E$3:$X$21,$BW101,7)+0,BX$74&gt;=INDEX('Static Data'!$E$3:$X$21,$BW101,8)+0,BX$75&gt;=INDEX('Static Data'!$E$3:$X$21,$BW101,9)+0,BX$76&gt;=INDEX('Static Data'!$E$3:$X$21,$BW101,10)+0,BX$77&gt;=INDEX('Static Data'!$E$3:$X$21,$BW101,11)+0,BX$78&gt;=INDEX('Static Data'!$E$3:$X$21,$BW101,12)+0,BX$79&gt;=INDEX('Static Data'!$E$3:$X$21,$BW101,13)+0,BX$80&gt;=INDEX('Static Data'!$E$3:$X$21,$BW101,14)+0,BX$81&gt;=INDEX('Static Data'!$E$3:$X$21,$BW101,15)+0,BX$82&gt;=INDEX('Static Data'!$E$3:$X$21,$BW101,16)+0,BX$83&gt;=INDEX('Static Data'!$E$3:$X$21,$BW101,17)+0,BX$84&gt;=INDEX('Static Data'!$E$3:$X$21,$BW101,18)+0,BX$85&gt;=INDEX('Static Data'!$E$3:$X$21,$BW101,19)+0,BX$86&gt;=INDEX('Static Data'!$E$3:$X$21,$BW101,20)+0)</f>
        <v>0</v>
      </c>
      <c r="BY101" t="b">
        <f ca="1">AND($BV101,BY$67&gt;=INDEX('Static Data'!$E$3:$X$21,$BW101,1)+0,BY$68&gt;=INDEX('Static Data'!$E$3:$X$21,$BW101,2)+0,BY$69&gt;=INDEX('Static Data'!$E$3:$X$21,$BW101,3)+0,BY$70&gt;=INDEX('Static Data'!$E$3:$X$21,$BW101,4)+0,BY$71&gt;=INDEX('Static Data'!$E$3:$X$21,$BW101,5)+0,BY$72&gt;=INDEX('Static Data'!$E$3:$X$21,$BW101,6)+0,BY$73&gt;=INDEX('Static Data'!$E$3:$X$21,$BW101,7)+0,BY$74&gt;=INDEX('Static Data'!$E$3:$X$21,$BW101,8)+0,BY$75&gt;=INDEX('Static Data'!$E$3:$X$21,$BW101,9)+0,BY$76&gt;=INDEX('Static Data'!$E$3:$X$21,$BW101,10)+0,BY$77&gt;=INDEX('Static Data'!$E$3:$X$21,$BW101,11)+0,BY$78&gt;=INDEX('Static Data'!$E$3:$X$21,$BW101,12)+0,BY$79&gt;=INDEX('Static Data'!$E$3:$X$21,$BW101,13)+0,BY$80&gt;=INDEX('Static Data'!$E$3:$X$21,$BW101,14)+0,BY$81&gt;=INDEX('Static Data'!$E$3:$X$21,$BW101,15)+0,BY$82&gt;=INDEX('Static Data'!$E$3:$X$21,$BW101,16)+0,BY$83&gt;=INDEX('Static Data'!$E$3:$X$21,$BW101,17)+0,BY$84&gt;=INDEX('Static Data'!$E$3:$X$21,$BW101,18)+0,BY$85&gt;=INDEX('Static Data'!$E$3:$X$21,$BW101,19)+0,BY$86&gt;=INDEX('Static Data'!$E$3:$X$21,$BW101,20)+0)</f>
        <v>0</v>
      </c>
      <c r="BZ101" t="b">
        <f ca="1">AND($BV101,BZ$67&gt;=INDEX('Static Data'!$E$3:$X$21,$BW101,1)+0,BZ$68&gt;=INDEX('Static Data'!$E$3:$X$21,$BW101,2)+0,BZ$69&gt;=INDEX('Static Data'!$E$3:$X$21,$BW101,3)+0,BZ$70&gt;=INDEX('Static Data'!$E$3:$X$21,$BW101,4)+0,BZ$71&gt;=INDEX('Static Data'!$E$3:$X$21,$BW101,5)+0,BZ$72&gt;=INDEX('Static Data'!$E$3:$X$21,$BW101,6)+0,BZ$73&gt;=INDEX('Static Data'!$E$3:$X$21,$BW101,7)+0,BZ$74&gt;=INDEX('Static Data'!$E$3:$X$21,$BW101,8)+0,BZ$75&gt;=INDEX('Static Data'!$E$3:$X$21,$BW101,9)+0,BZ$76&gt;=INDEX('Static Data'!$E$3:$X$21,$BW101,10)+0,BZ$77&gt;=INDEX('Static Data'!$E$3:$X$21,$BW101,11)+0,BZ$78&gt;=INDEX('Static Data'!$E$3:$X$21,$BW101,12)+0,BZ$79&gt;=INDEX('Static Data'!$E$3:$X$21,$BW101,13)+0,BZ$80&gt;=INDEX('Static Data'!$E$3:$X$21,$BW101,14)+0,BZ$81&gt;=INDEX('Static Data'!$E$3:$X$21,$BW101,15)+0,BZ$82&gt;=INDEX('Static Data'!$E$3:$X$21,$BW101,16)+0,BZ$83&gt;=INDEX('Static Data'!$E$3:$X$21,$BW101,17)+0,BZ$84&gt;=INDEX('Static Data'!$E$3:$X$21,$BW101,18)+0,BZ$85&gt;=INDEX('Static Data'!$E$3:$X$21,$BW101,19)+0,BZ$86&gt;=INDEX('Static Data'!$E$3:$X$21,$BW101,20)+0)</f>
        <v>0</v>
      </c>
      <c r="CA101" t="b">
        <f ca="1">AND($BV101,CA$67&gt;=INDEX('Static Data'!$E$3:$X$21,$BW101,1)+0,CA$68&gt;=INDEX('Static Data'!$E$3:$X$21,$BW101,2)+0,CA$69&gt;=INDEX('Static Data'!$E$3:$X$21,$BW101,3)+0,CA$70&gt;=INDEX('Static Data'!$E$3:$X$21,$BW101,4)+0,CA$71&gt;=INDEX('Static Data'!$E$3:$X$21,$BW101,5)+0,CA$72&gt;=INDEX('Static Data'!$E$3:$X$21,$BW101,6)+0,CA$73&gt;=INDEX('Static Data'!$E$3:$X$21,$BW101,7)+0,CA$74&gt;=INDEX('Static Data'!$E$3:$X$21,$BW101,8)+0,CA$75&gt;=INDEX('Static Data'!$E$3:$X$21,$BW101,9)+0,CA$76&gt;=INDEX('Static Data'!$E$3:$X$21,$BW101,10)+0,CA$77&gt;=INDEX('Static Data'!$E$3:$X$21,$BW101,11)+0,CA$78&gt;=INDEX('Static Data'!$E$3:$X$21,$BW101,12)+0,CA$79&gt;=INDEX('Static Data'!$E$3:$X$21,$BW101,13)+0,CA$80&gt;=INDEX('Static Data'!$E$3:$X$21,$BW101,14)+0,CA$81&gt;=INDEX('Static Data'!$E$3:$X$21,$BW101,15)+0,CA$82&gt;=INDEX('Static Data'!$E$3:$X$21,$BW101,16)+0,CA$83&gt;=INDEX('Static Data'!$E$3:$X$21,$BW101,17)+0,CA$84&gt;=INDEX('Static Data'!$E$3:$X$21,$BW101,18)+0,CA$85&gt;=INDEX('Static Data'!$E$3:$X$21,$BW101,19)+0,CA$86&gt;=INDEX('Static Data'!$E$3:$X$21,$BW101,20)+0)</f>
        <v>0</v>
      </c>
      <c r="CB101" t="b">
        <f ca="1">AND($BV101,CB$67&gt;=INDEX('Static Data'!$E$3:$X$21,$BW101,1)+0,CB$68&gt;=INDEX('Static Data'!$E$3:$X$21,$BW101,2)+0,CB$69&gt;=INDEX('Static Data'!$E$3:$X$21,$BW101,3)+0,CB$70&gt;=INDEX('Static Data'!$E$3:$X$21,$BW101,4)+0,CB$71&gt;=INDEX('Static Data'!$E$3:$X$21,$BW101,5)+0,CB$72&gt;=INDEX('Static Data'!$E$3:$X$21,$BW101,6)+0,CB$73&gt;=INDEX('Static Data'!$E$3:$X$21,$BW101,7)+0,CB$74&gt;=INDEX('Static Data'!$E$3:$X$21,$BW101,8)+0,CB$75&gt;=INDEX('Static Data'!$E$3:$X$21,$BW101,9)+0,CB$76&gt;=INDEX('Static Data'!$E$3:$X$21,$BW101,10)+0,CB$77&gt;=INDEX('Static Data'!$E$3:$X$21,$BW101,11)+0,CB$78&gt;=INDEX('Static Data'!$E$3:$X$21,$BW101,12)+0,CB$79&gt;=INDEX('Static Data'!$E$3:$X$21,$BW101,13)+0,CB$80&gt;=INDEX('Static Data'!$E$3:$X$21,$BW101,14)+0,CB$81&gt;=INDEX('Static Data'!$E$3:$X$21,$BW101,15)+0,CB$82&gt;=INDEX('Static Data'!$E$3:$X$21,$BW101,16)+0,CB$83&gt;=INDEX('Static Data'!$E$3:$X$21,$BW101,17)+0,CB$84&gt;=INDEX('Static Data'!$E$3:$X$21,$BW101,18)+0,CB$85&gt;=INDEX('Static Data'!$E$3:$X$21,$BW101,19)+0,CB$86&gt;=INDEX('Static Data'!$E$3:$X$21,$BW101,20)+0)</f>
        <v>0</v>
      </c>
      <c r="CC101" t="b">
        <f ca="1">AND($BV101,CC$67&gt;=INDEX('Static Data'!$E$3:$X$21,$BW101,1)+0,CC$68&gt;=INDEX('Static Data'!$E$3:$X$21,$BW101,2)+0,CC$69&gt;=INDEX('Static Data'!$E$3:$X$21,$BW101,3)+0,CC$70&gt;=INDEX('Static Data'!$E$3:$X$21,$BW101,4)+0,CC$71&gt;=INDEX('Static Data'!$E$3:$X$21,$BW101,5)+0,CC$72&gt;=INDEX('Static Data'!$E$3:$X$21,$BW101,6)+0,CC$73&gt;=INDEX('Static Data'!$E$3:$X$21,$BW101,7)+0,CC$74&gt;=INDEX('Static Data'!$E$3:$X$21,$BW101,8)+0,CC$75&gt;=INDEX('Static Data'!$E$3:$X$21,$BW101,9)+0,CC$76&gt;=INDEX('Static Data'!$E$3:$X$21,$BW101,10)+0,CC$77&gt;=INDEX('Static Data'!$E$3:$X$21,$BW101,11)+0,CC$78&gt;=INDEX('Static Data'!$E$3:$X$21,$BW101,12)+0,CC$79&gt;=INDEX('Static Data'!$E$3:$X$21,$BW101,13)+0,CC$80&gt;=INDEX('Static Data'!$E$3:$X$21,$BW101,14)+0,CC$81&gt;=INDEX('Static Data'!$E$3:$X$21,$BW101,15)+0,CC$82&gt;=INDEX('Static Data'!$E$3:$X$21,$BW101,16)+0,CC$83&gt;=INDEX('Static Data'!$E$3:$X$21,$BW101,17)+0,CC$84&gt;=INDEX('Static Data'!$E$3:$X$21,$BW101,18)+0,CC$85&gt;=INDEX('Static Data'!$E$3:$X$21,$BW101,19)+0,CC$86&gt;=INDEX('Static Data'!$E$3:$X$21,$BW101,20)+0)</f>
        <v>0</v>
      </c>
      <c r="CD101" t="b">
        <f ca="1">AND($BV101,CD$67&gt;=INDEX('Static Data'!$E$3:$X$21,$BW101,1)+0,CD$68&gt;=INDEX('Static Data'!$E$3:$X$21,$BW101,2)+0,CD$69&gt;=INDEX('Static Data'!$E$3:$X$21,$BW101,3)+0,CD$70&gt;=INDEX('Static Data'!$E$3:$X$21,$BW101,4)+0,CD$71&gt;=INDEX('Static Data'!$E$3:$X$21,$BW101,5)+0,CD$72&gt;=INDEX('Static Data'!$E$3:$X$21,$BW101,6)+0,CD$73&gt;=INDEX('Static Data'!$E$3:$X$21,$BW101,7)+0,CD$74&gt;=INDEX('Static Data'!$E$3:$X$21,$BW101,8)+0,CD$75&gt;=INDEX('Static Data'!$E$3:$X$21,$BW101,9)+0,CD$76&gt;=INDEX('Static Data'!$E$3:$X$21,$BW101,10)+0,CD$77&gt;=INDEX('Static Data'!$E$3:$X$21,$BW101,11)+0,CD$78&gt;=INDEX('Static Data'!$E$3:$X$21,$BW101,12)+0,CD$79&gt;=INDEX('Static Data'!$E$3:$X$21,$BW101,13)+0,CD$80&gt;=INDEX('Static Data'!$E$3:$X$21,$BW101,14)+0,CD$81&gt;=INDEX('Static Data'!$E$3:$X$21,$BW101,15)+0,CD$82&gt;=INDEX('Static Data'!$E$3:$X$21,$BW101,16)+0,CD$83&gt;=INDEX('Static Data'!$E$3:$X$21,$BW101,17)+0,CD$84&gt;=INDEX('Static Data'!$E$3:$X$21,$BW101,18)+0,CD$85&gt;=INDEX('Static Data'!$E$3:$X$21,$BW101,19)+0,CD$86&gt;=INDEX('Static Data'!$E$3:$X$21,$BW101,20)+0)</f>
        <v>0</v>
      </c>
      <c r="CE101" t="b">
        <f ca="1">AND($BV101,CE$67&gt;=INDEX('Static Data'!$E$3:$X$21,$BW101,1)+0,CE$68&gt;=INDEX('Static Data'!$E$3:$X$21,$BW101,2)+0,CE$69&gt;=INDEX('Static Data'!$E$3:$X$21,$BW101,3)+0,CE$70&gt;=INDEX('Static Data'!$E$3:$X$21,$BW101,4)+0,CE$71&gt;=INDEX('Static Data'!$E$3:$X$21,$BW101,5)+0,CE$72&gt;=INDEX('Static Data'!$E$3:$X$21,$BW101,6)+0,CE$73&gt;=INDEX('Static Data'!$E$3:$X$21,$BW101,7)+0,CE$74&gt;=INDEX('Static Data'!$E$3:$X$21,$BW101,8)+0,CE$75&gt;=INDEX('Static Data'!$E$3:$X$21,$BW101,9)+0,CE$76&gt;=INDEX('Static Data'!$E$3:$X$21,$BW101,10)+0,CE$77&gt;=INDEX('Static Data'!$E$3:$X$21,$BW101,11)+0,CE$78&gt;=INDEX('Static Data'!$E$3:$X$21,$BW101,12)+0,CE$79&gt;=INDEX('Static Data'!$E$3:$X$21,$BW101,13)+0,CE$80&gt;=INDEX('Static Data'!$E$3:$X$21,$BW101,14)+0,CE$81&gt;=INDEX('Static Data'!$E$3:$X$21,$BW101,15)+0,CE$82&gt;=INDEX('Static Data'!$E$3:$X$21,$BW101,16)+0,CE$83&gt;=INDEX('Static Data'!$E$3:$X$21,$BW101,17)+0,CE$84&gt;=INDEX('Static Data'!$E$3:$X$21,$BW101,18)+0,CE$85&gt;=INDEX('Static Data'!$E$3:$X$21,$BW101,19)+0,CE$86&gt;=INDEX('Static Data'!$E$3:$X$21,$BW101,20)+0)</f>
        <v>0</v>
      </c>
      <c r="CF101" t="b">
        <f ca="1">AND($BV101,CF$67&gt;=INDEX('Static Data'!$E$3:$X$21,$BW101,1)+0,CF$68&gt;=INDEX('Static Data'!$E$3:$X$21,$BW101,2)+0,CF$69&gt;=INDEX('Static Data'!$E$3:$X$21,$BW101,3)+0,CF$70&gt;=INDEX('Static Data'!$E$3:$X$21,$BW101,4)+0,CF$71&gt;=INDEX('Static Data'!$E$3:$X$21,$BW101,5)+0,CF$72&gt;=INDEX('Static Data'!$E$3:$X$21,$BW101,6)+0,CF$73&gt;=INDEX('Static Data'!$E$3:$X$21,$BW101,7)+0,CF$74&gt;=INDEX('Static Data'!$E$3:$X$21,$BW101,8)+0,CF$75&gt;=INDEX('Static Data'!$E$3:$X$21,$BW101,9)+0,CF$76&gt;=INDEX('Static Data'!$E$3:$X$21,$BW101,10)+0,CF$77&gt;=INDEX('Static Data'!$E$3:$X$21,$BW101,11)+0,CF$78&gt;=INDEX('Static Data'!$E$3:$X$21,$BW101,12)+0,CF$79&gt;=INDEX('Static Data'!$E$3:$X$21,$BW101,13)+0,CF$80&gt;=INDEX('Static Data'!$E$3:$X$21,$BW101,14)+0,CF$81&gt;=INDEX('Static Data'!$E$3:$X$21,$BW101,15)+0,CF$82&gt;=INDEX('Static Data'!$E$3:$X$21,$BW101,16)+0,CF$83&gt;=INDEX('Static Data'!$E$3:$X$21,$BW101,17)+0,CF$84&gt;=INDEX('Static Data'!$E$3:$X$21,$BW101,18)+0,CF$85&gt;=INDEX('Static Data'!$E$3:$X$21,$BW101,19)+0,CF$86&gt;=INDEX('Static Data'!$E$3:$X$21,$BW101,20)+0)</f>
        <v>0</v>
      </c>
      <c r="CG101" t="b">
        <f ca="1">AND($BV101,CG$67&gt;=INDEX('Static Data'!$E$3:$X$21,$BW101,1)+0,CG$68&gt;=INDEX('Static Data'!$E$3:$X$21,$BW101,2)+0,CG$69&gt;=INDEX('Static Data'!$E$3:$X$21,$BW101,3)+0,CG$70&gt;=INDEX('Static Data'!$E$3:$X$21,$BW101,4)+0,CG$71&gt;=INDEX('Static Data'!$E$3:$X$21,$BW101,5)+0,CG$72&gt;=INDEX('Static Data'!$E$3:$X$21,$BW101,6)+0,CG$73&gt;=INDEX('Static Data'!$E$3:$X$21,$BW101,7)+0,CG$74&gt;=INDEX('Static Data'!$E$3:$X$21,$BW101,8)+0,CG$75&gt;=INDEX('Static Data'!$E$3:$X$21,$BW101,9)+0,CG$76&gt;=INDEX('Static Data'!$E$3:$X$21,$BW101,10)+0,CG$77&gt;=INDEX('Static Data'!$E$3:$X$21,$BW101,11)+0,CG$78&gt;=INDEX('Static Data'!$E$3:$X$21,$BW101,12)+0,CG$79&gt;=INDEX('Static Data'!$E$3:$X$21,$BW101,13)+0,CG$80&gt;=INDEX('Static Data'!$E$3:$X$21,$BW101,14)+0,CG$81&gt;=INDEX('Static Data'!$E$3:$X$21,$BW101,15)+0,CG$82&gt;=INDEX('Static Data'!$E$3:$X$21,$BW101,16)+0,CG$83&gt;=INDEX('Static Data'!$E$3:$X$21,$BW101,17)+0,CG$84&gt;=INDEX('Static Data'!$E$3:$X$21,$BW101,18)+0,CG$85&gt;=INDEX('Static Data'!$E$3:$X$21,$BW101,19)+0,CG$86&gt;=INDEX('Static Data'!$E$3:$X$21,$BW101,20)+0)</f>
        <v>0</v>
      </c>
      <c r="CH101" t="b">
        <f ca="1">AND($BV101,CH$67&gt;=INDEX('Static Data'!$E$3:$X$21,$BW101,1)+0,CH$68&gt;=INDEX('Static Data'!$E$3:$X$21,$BW101,2)+0,CH$69&gt;=INDEX('Static Data'!$E$3:$X$21,$BW101,3)+0,CH$70&gt;=INDEX('Static Data'!$E$3:$X$21,$BW101,4)+0,CH$71&gt;=INDEX('Static Data'!$E$3:$X$21,$BW101,5)+0,CH$72&gt;=INDEX('Static Data'!$E$3:$X$21,$BW101,6)+0,CH$73&gt;=INDEX('Static Data'!$E$3:$X$21,$BW101,7)+0,CH$74&gt;=INDEX('Static Data'!$E$3:$X$21,$BW101,8)+0,CH$75&gt;=INDEX('Static Data'!$E$3:$X$21,$BW101,9)+0,CH$76&gt;=INDEX('Static Data'!$E$3:$X$21,$BW101,10)+0,CH$77&gt;=INDEX('Static Data'!$E$3:$X$21,$BW101,11)+0,CH$78&gt;=INDEX('Static Data'!$E$3:$X$21,$BW101,12)+0,CH$79&gt;=INDEX('Static Data'!$E$3:$X$21,$BW101,13)+0,CH$80&gt;=INDEX('Static Data'!$E$3:$X$21,$BW101,14)+0,CH$81&gt;=INDEX('Static Data'!$E$3:$X$21,$BW101,15)+0,CH$82&gt;=INDEX('Static Data'!$E$3:$X$21,$BW101,16)+0,CH$83&gt;=INDEX('Static Data'!$E$3:$X$21,$BW101,17)+0,CH$84&gt;=INDEX('Static Data'!$E$3:$X$21,$BW101,18)+0,CH$85&gt;=INDEX('Static Data'!$E$3:$X$21,$BW101,19)+0,CH$86&gt;=INDEX('Static Data'!$E$3:$X$21,$BW101,20)+0)</f>
        <v>0</v>
      </c>
      <c r="CI101" t="b">
        <f ca="1">AND($BV101,CI$67&gt;=INDEX('Static Data'!$E$3:$X$21,$BW101,1)+0,CI$68&gt;=INDEX('Static Data'!$E$3:$X$21,$BW101,2)+0,CI$69&gt;=INDEX('Static Data'!$E$3:$X$21,$BW101,3)+0,CI$70&gt;=INDEX('Static Data'!$E$3:$X$21,$BW101,4)+0,CI$71&gt;=INDEX('Static Data'!$E$3:$X$21,$BW101,5)+0,CI$72&gt;=INDEX('Static Data'!$E$3:$X$21,$BW101,6)+0,CI$73&gt;=INDEX('Static Data'!$E$3:$X$21,$BW101,7)+0,CI$74&gt;=INDEX('Static Data'!$E$3:$X$21,$BW101,8)+0,CI$75&gt;=INDEX('Static Data'!$E$3:$X$21,$BW101,9)+0,CI$76&gt;=INDEX('Static Data'!$E$3:$X$21,$BW101,10)+0,CI$77&gt;=INDEX('Static Data'!$E$3:$X$21,$BW101,11)+0,CI$78&gt;=INDEX('Static Data'!$E$3:$X$21,$BW101,12)+0,CI$79&gt;=INDEX('Static Data'!$E$3:$X$21,$BW101,13)+0,CI$80&gt;=INDEX('Static Data'!$E$3:$X$21,$BW101,14)+0,CI$81&gt;=INDEX('Static Data'!$E$3:$X$21,$BW101,15)+0,CI$82&gt;=INDEX('Static Data'!$E$3:$X$21,$BW101,16)+0,CI$83&gt;=INDEX('Static Data'!$E$3:$X$21,$BW101,17)+0,CI$84&gt;=INDEX('Static Data'!$E$3:$X$21,$BW101,18)+0,CI$85&gt;=INDEX('Static Data'!$E$3:$X$21,$BW101,19)+0,CI$86&gt;=INDEX('Static Data'!$E$3:$X$21,$BW101,20)+0)</f>
        <v>0</v>
      </c>
      <c r="CJ101" t="b">
        <f ca="1">AND($BV101,CJ$67&gt;=INDEX('Static Data'!$E$3:$X$21,$BW101,1)+0,CJ$68&gt;=INDEX('Static Data'!$E$3:$X$21,$BW101,2)+0,CJ$69&gt;=INDEX('Static Data'!$E$3:$X$21,$BW101,3)+0,CJ$70&gt;=INDEX('Static Data'!$E$3:$X$21,$BW101,4)+0,CJ$71&gt;=INDEX('Static Data'!$E$3:$X$21,$BW101,5)+0,CJ$72&gt;=INDEX('Static Data'!$E$3:$X$21,$BW101,6)+0,CJ$73&gt;=INDEX('Static Data'!$E$3:$X$21,$BW101,7)+0,CJ$74&gt;=INDEX('Static Data'!$E$3:$X$21,$BW101,8)+0,CJ$75&gt;=INDEX('Static Data'!$E$3:$X$21,$BW101,9)+0,CJ$76&gt;=INDEX('Static Data'!$E$3:$X$21,$BW101,10)+0,CJ$77&gt;=INDEX('Static Data'!$E$3:$X$21,$BW101,11)+0,CJ$78&gt;=INDEX('Static Data'!$E$3:$X$21,$BW101,12)+0,CJ$79&gt;=INDEX('Static Data'!$E$3:$X$21,$BW101,13)+0,CJ$80&gt;=INDEX('Static Data'!$E$3:$X$21,$BW101,14)+0,CJ$81&gt;=INDEX('Static Data'!$E$3:$X$21,$BW101,15)+0,CJ$82&gt;=INDEX('Static Data'!$E$3:$X$21,$BW101,16)+0,CJ$83&gt;=INDEX('Static Data'!$E$3:$X$21,$BW101,17)+0,CJ$84&gt;=INDEX('Static Data'!$E$3:$X$21,$BW101,18)+0,CJ$85&gt;=INDEX('Static Data'!$E$3:$X$21,$BW101,19)+0,CJ$86&gt;=INDEX('Static Data'!$E$3:$X$21,$BW101,20)+0)</f>
        <v>0</v>
      </c>
      <c r="CK101" t="b">
        <f ca="1">AND($BV101,CK$67&gt;=INDEX('Static Data'!$E$3:$X$21,$BW101,1)+0,CK$68&gt;=INDEX('Static Data'!$E$3:$X$21,$BW101,2)+0,CK$69&gt;=INDEX('Static Data'!$E$3:$X$21,$BW101,3)+0,CK$70&gt;=INDEX('Static Data'!$E$3:$X$21,$BW101,4)+0,CK$71&gt;=INDEX('Static Data'!$E$3:$X$21,$BW101,5)+0,CK$72&gt;=INDEX('Static Data'!$E$3:$X$21,$BW101,6)+0,CK$73&gt;=INDEX('Static Data'!$E$3:$X$21,$BW101,7)+0,CK$74&gt;=INDEX('Static Data'!$E$3:$X$21,$BW101,8)+0,CK$75&gt;=INDEX('Static Data'!$E$3:$X$21,$BW101,9)+0,CK$76&gt;=INDEX('Static Data'!$E$3:$X$21,$BW101,10)+0,CK$77&gt;=INDEX('Static Data'!$E$3:$X$21,$BW101,11)+0,CK$78&gt;=INDEX('Static Data'!$E$3:$X$21,$BW101,12)+0,CK$79&gt;=INDEX('Static Data'!$E$3:$X$21,$BW101,13)+0,CK$80&gt;=INDEX('Static Data'!$E$3:$X$21,$BW101,14)+0,CK$81&gt;=INDEX('Static Data'!$E$3:$X$21,$BW101,15)+0,CK$82&gt;=INDEX('Static Data'!$E$3:$X$21,$BW101,16)+0,CK$83&gt;=INDEX('Static Data'!$E$3:$X$21,$BW101,17)+0,CK$84&gt;=INDEX('Static Data'!$E$3:$X$21,$BW101,18)+0,CK$85&gt;=INDEX('Static Data'!$E$3:$X$21,$BW101,19)+0,CK$86&gt;=INDEX('Static Data'!$E$3:$X$21,$BW101,20)+0)</f>
        <v>0</v>
      </c>
      <c r="CL101" t="b">
        <f ca="1">AND($BV101,CL$67&gt;=INDEX('Static Data'!$E$3:$X$21,$BW101,1)+0,CL$68&gt;=INDEX('Static Data'!$E$3:$X$21,$BW101,2)+0,CL$69&gt;=INDEX('Static Data'!$E$3:$X$21,$BW101,3)+0,CL$70&gt;=INDEX('Static Data'!$E$3:$X$21,$BW101,4)+0,CL$71&gt;=INDEX('Static Data'!$E$3:$X$21,$BW101,5)+0,CL$72&gt;=INDEX('Static Data'!$E$3:$X$21,$BW101,6)+0,CL$73&gt;=INDEX('Static Data'!$E$3:$X$21,$BW101,7)+0,CL$74&gt;=INDEX('Static Data'!$E$3:$X$21,$BW101,8)+0,CL$75&gt;=INDEX('Static Data'!$E$3:$X$21,$BW101,9)+0,CL$76&gt;=INDEX('Static Data'!$E$3:$X$21,$BW101,10)+0,CL$77&gt;=INDEX('Static Data'!$E$3:$X$21,$BW101,11)+0,CL$78&gt;=INDEX('Static Data'!$E$3:$X$21,$BW101,12)+0,CL$79&gt;=INDEX('Static Data'!$E$3:$X$21,$BW101,13)+0,CL$80&gt;=INDEX('Static Data'!$E$3:$X$21,$BW101,14)+0,CL$81&gt;=INDEX('Static Data'!$E$3:$X$21,$BW101,15)+0,CL$82&gt;=INDEX('Static Data'!$E$3:$X$21,$BW101,16)+0,CL$83&gt;=INDEX('Static Data'!$E$3:$X$21,$BW101,17)+0,CL$84&gt;=INDEX('Static Data'!$E$3:$X$21,$BW101,18)+0,CL$85&gt;=INDEX('Static Data'!$E$3:$X$21,$BW101,19)+0,CL$86&gt;=INDEX('Static Data'!$E$3:$X$21,$BW101,20)+0)</f>
        <v>0</v>
      </c>
      <c r="CM101" t="b">
        <f ca="1">AND($BV101,CM$67&gt;=INDEX('Static Data'!$E$3:$X$21,$BW101,1)+0,CM$68&gt;=INDEX('Static Data'!$E$3:$X$21,$BW101,2)+0,CM$69&gt;=INDEX('Static Data'!$E$3:$X$21,$BW101,3)+0,CM$70&gt;=INDEX('Static Data'!$E$3:$X$21,$BW101,4)+0,CM$71&gt;=INDEX('Static Data'!$E$3:$X$21,$BW101,5)+0,CM$72&gt;=INDEX('Static Data'!$E$3:$X$21,$BW101,6)+0,CM$73&gt;=INDEX('Static Data'!$E$3:$X$21,$BW101,7)+0,CM$74&gt;=INDEX('Static Data'!$E$3:$X$21,$BW101,8)+0,CM$75&gt;=INDEX('Static Data'!$E$3:$X$21,$BW101,9)+0,CM$76&gt;=INDEX('Static Data'!$E$3:$X$21,$BW101,10)+0,CM$77&gt;=INDEX('Static Data'!$E$3:$X$21,$BW101,11)+0,CM$78&gt;=INDEX('Static Data'!$E$3:$X$21,$BW101,12)+0,CM$79&gt;=INDEX('Static Data'!$E$3:$X$21,$BW101,13)+0,CM$80&gt;=INDEX('Static Data'!$E$3:$X$21,$BW101,14)+0,CM$81&gt;=INDEX('Static Data'!$E$3:$X$21,$BW101,15)+0,CM$82&gt;=INDEX('Static Data'!$E$3:$X$21,$BW101,16)+0,CM$83&gt;=INDEX('Static Data'!$E$3:$X$21,$BW101,17)+0,CM$84&gt;=INDEX('Static Data'!$E$3:$X$21,$BW101,18)+0,CM$85&gt;=INDEX('Static Data'!$E$3:$X$21,$BW101,19)+0,CM$86&gt;=INDEX('Static Data'!$E$3:$X$21,$BW101,20)+0)</f>
        <v>0</v>
      </c>
      <c r="CN101" t="b">
        <f ca="1">AND($BV101,CN$67&gt;=INDEX('Static Data'!$E$3:$X$21,$BW101,1)+0,CN$68&gt;=INDEX('Static Data'!$E$3:$X$21,$BW101,2)+0,CN$69&gt;=INDEX('Static Data'!$E$3:$X$21,$BW101,3)+0,CN$70&gt;=INDEX('Static Data'!$E$3:$X$21,$BW101,4)+0,CN$71&gt;=INDEX('Static Data'!$E$3:$X$21,$BW101,5)+0,CN$72&gt;=INDEX('Static Data'!$E$3:$X$21,$BW101,6)+0,CN$73&gt;=INDEX('Static Data'!$E$3:$X$21,$BW101,7)+0,CN$74&gt;=INDEX('Static Data'!$E$3:$X$21,$BW101,8)+0,CN$75&gt;=INDEX('Static Data'!$E$3:$X$21,$BW101,9)+0,CN$76&gt;=INDEX('Static Data'!$E$3:$X$21,$BW101,10)+0,CN$77&gt;=INDEX('Static Data'!$E$3:$X$21,$BW101,11)+0,CN$78&gt;=INDEX('Static Data'!$E$3:$X$21,$BW101,12)+0,CN$79&gt;=INDEX('Static Data'!$E$3:$X$21,$BW101,13)+0,CN$80&gt;=INDEX('Static Data'!$E$3:$X$21,$BW101,14)+0,CN$81&gt;=INDEX('Static Data'!$E$3:$X$21,$BW101,15)+0,CN$82&gt;=INDEX('Static Data'!$E$3:$X$21,$BW101,16)+0,CN$83&gt;=INDEX('Static Data'!$E$3:$X$21,$BW101,17)+0,CN$84&gt;=INDEX('Static Data'!$E$3:$X$21,$BW101,18)+0,CN$85&gt;=INDEX('Static Data'!$E$3:$X$21,$BW101,19)+0,CN$86&gt;=INDEX('Static Data'!$E$3:$X$21,$BW101,20)+0)</f>
        <v>0</v>
      </c>
      <c r="CO101" t="b">
        <f ca="1">AND($BV101,CO$67&gt;=INDEX('Static Data'!$E$3:$X$21,$BW101,1)+0,CO$68&gt;=INDEX('Static Data'!$E$3:$X$21,$BW101,2)+0,CO$69&gt;=INDEX('Static Data'!$E$3:$X$21,$BW101,3)+0,CO$70&gt;=INDEX('Static Data'!$E$3:$X$21,$BW101,4)+0,CO$71&gt;=INDEX('Static Data'!$E$3:$X$21,$BW101,5)+0,CO$72&gt;=INDEX('Static Data'!$E$3:$X$21,$BW101,6)+0,CO$73&gt;=INDEX('Static Data'!$E$3:$X$21,$BW101,7)+0,CO$74&gt;=INDEX('Static Data'!$E$3:$X$21,$BW101,8)+0,CO$75&gt;=INDEX('Static Data'!$E$3:$X$21,$BW101,9)+0,CO$76&gt;=INDEX('Static Data'!$E$3:$X$21,$BW101,10)+0,CO$77&gt;=INDEX('Static Data'!$E$3:$X$21,$BW101,11)+0,CO$78&gt;=INDEX('Static Data'!$E$3:$X$21,$BW101,12)+0,CO$79&gt;=INDEX('Static Data'!$E$3:$X$21,$BW101,13)+0,CO$80&gt;=INDEX('Static Data'!$E$3:$X$21,$BW101,14)+0,CO$81&gt;=INDEX('Static Data'!$E$3:$X$21,$BW101,15)+0,CO$82&gt;=INDEX('Static Data'!$E$3:$X$21,$BW101,16)+0,CO$83&gt;=INDEX('Static Data'!$E$3:$X$21,$BW101,17)+0,CO$84&gt;=INDEX('Static Data'!$E$3:$X$21,$BW101,18)+0,CO$85&gt;=INDEX('Static Data'!$E$3:$X$21,$BW101,19)+0,CO$86&gt;=INDEX('Static Data'!$E$3:$X$21,$BW101,20)+0)</f>
        <v>0</v>
      </c>
      <c r="CP101" t="b">
        <f ca="1">AND($BV101,CP$67&gt;=INDEX('Static Data'!$E$3:$X$21,$BW101,1)+0,CP$68&gt;=INDEX('Static Data'!$E$3:$X$21,$BW101,2)+0,CP$69&gt;=INDEX('Static Data'!$E$3:$X$21,$BW101,3)+0,CP$70&gt;=INDEX('Static Data'!$E$3:$X$21,$BW101,4)+0,CP$71&gt;=INDEX('Static Data'!$E$3:$X$21,$BW101,5)+0,CP$72&gt;=INDEX('Static Data'!$E$3:$X$21,$BW101,6)+0,CP$73&gt;=INDEX('Static Data'!$E$3:$X$21,$BW101,7)+0,CP$74&gt;=INDEX('Static Data'!$E$3:$X$21,$BW101,8)+0,CP$75&gt;=INDEX('Static Data'!$E$3:$X$21,$BW101,9)+0,CP$76&gt;=INDEX('Static Data'!$E$3:$X$21,$BW101,10)+0,CP$77&gt;=INDEX('Static Data'!$E$3:$X$21,$BW101,11)+0,CP$78&gt;=INDEX('Static Data'!$E$3:$X$21,$BW101,12)+0,CP$79&gt;=INDEX('Static Data'!$E$3:$X$21,$BW101,13)+0,CP$80&gt;=INDEX('Static Data'!$E$3:$X$21,$BW101,14)+0,CP$81&gt;=INDEX('Static Data'!$E$3:$X$21,$BW101,15)+0,CP$82&gt;=INDEX('Static Data'!$E$3:$X$21,$BW101,16)+0,CP$83&gt;=INDEX('Static Data'!$E$3:$X$21,$BW101,17)+0,CP$84&gt;=INDEX('Static Data'!$E$3:$X$21,$BW101,18)+0,CP$85&gt;=INDEX('Static Data'!$E$3:$X$21,$BW101,19)+0,CP$86&gt;=INDEX('Static Data'!$E$3:$X$21,$BW101,20)+0)</f>
        <v>0</v>
      </c>
      <c r="CQ101" t="b">
        <f ca="1">AND($BV101,CQ$67&gt;=INDEX('Static Data'!$E$3:$X$21,$BW101,1)+0,CQ$68&gt;=INDEX('Static Data'!$E$3:$X$21,$BW101,2)+0,CQ$69&gt;=INDEX('Static Data'!$E$3:$X$21,$BW101,3)+0,CQ$70&gt;=INDEX('Static Data'!$E$3:$X$21,$BW101,4)+0,CQ$71&gt;=INDEX('Static Data'!$E$3:$X$21,$BW101,5)+0,CQ$72&gt;=INDEX('Static Data'!$E$3:$X$21,$BW101,6)+0,CQ$73&gt;=INDEX('Static Data'!$E$3:$X$21,$BW101,7)+0,CQ$74&gt;=INDEX('Static Data'!$E$3:$X$21,$BW101,8)+0,CQ$75&gt;=INDEX('Static Data'!$E$3:$X$21,$BW101,9)+0,CQ$76&gt;=INDEX('Static Data'!$E$3:$X$21,$BW101,10)+0,CQ$77&gt;=INDEX('Static Data'!$E$3:$X$21,$BW101,11)+0,CQ$78&gt;=INDEX('Static Data'!$E$3:$X$21,$BW101,12)+0,CQ$79&gt;=INDEX('Static Data'!$E$3:$X$21,$BW101,13)+0,CQ$80&gt;=INDEX('Static Data'!$E$3:$X$21,$BW101,14)+0,CQ$81&gt;=INDEX('Static Data'!$E$3:$X$21,$BW101,15)+0,CQ$82&gt;=INDEX('Static Data'!$E$3:$X$21,$BW101,16)+0,CQ$83&gt;=INDEX('Static Data'!$E$3:$X$21,$BW101,17)+0,CQ$84&gt;=INDEX('Static Data'!$E$3:$X$21,$BW101,18)+0,CQ$85&gt;=INDEX('Static Data'!$E$3:$X$21,$BW101,19)+0,CQ$86&gt;=INDEX('Static Data'!$E$3:$X$21,$BW101,20)+0)</f>
        <v>0</v>
      </c>
      <c r="CR101" t="b">
        <f ca="1">AND($BV101,CR$67&gt;=INDEX('Static Data'!$E$3:$X$21,$BW101,1)+0,CR$68&gt;=INDEX('Static Data'!$E$3:$X$21,$BW101,2)+0,CR$69&gt;=INDEX('Static Data'!$E$3:$X$21,$BW101,3)+0,CR$70&gt;=INDEX('Static Data'!$E$3:$X$21,$BW101,4)+0,CR$71&gt;=INDEX('Static Data'!$E$3:$X$21,$BW101,5)+0,CR$72&gt;=INDEX('Static Data'!$E$3:$X$21,$BW101,6)+0,CR$73&gt;=INDEX('Static Data'!$E$3:$X$21,$BW101,7)+0,CR$74&gt;=INDEX('Static Data'!$E$3:$X$21,$BW101,8)+0,CR$75&gt;=INDEX('Static Data'!$E$3:$X$21,$BW101,9)+0,CR$76&gt;=INDEX('Static Data'!$E$3:$X$21,$BW101,10)+0,CR$77&gt;=INDEX('Static Data'!$E$3:$X$21,$BW101,11)+0,CR$78&gt;=INDEX('Static Data'!$E$3:$X$21,$BW101,12)+0,CR$79&gt;=INDEX('Static Data'!$E$3:$X$21,$BW101,13)+0,CR$80&gt;=INDEX('Static Data'!$E$3:$X$21,$BW101,14)+0,CR$81&gt;=INDEX('Static Data'!$E$3:$X$21,$BW101,15)+0,CR$82&gt;=INDEX('Static Data'!$E$3:$X$21,$BW101,16)+0,CR$83&gt;=INDEX('Static Data'!$E$3:$X$21,$BW101,17)+0,CR$84&gt;=INDEX('Static Data'!$E$3:$X$21,$BW101,18)+0,CR$85&gt;=INDEX('Static Data'!$E$3:$X$21,$BW101,19)+0,CR$86&gt;=INDEX('Static Data'!$E$3:$X$21,$BW101,20)+0)</f>
        <v>0</v>
      </c>
      <c r="CS101" t="b">
        <f ca="1">AND($BV101,CS$67&gt;=INDEX('Static Data'!$E$3:$X$21,$BW101,1)+0,CS$68&gt;=INDEX('Static Data'!$E$3:$X$21,$BW101,2)+0,CS$69&gt;=INDEX('Static Data'!$E$3:$X$21,$BW101,3)+0,CS$70&gt;=INDEX('Static Data'!$E$3:$X$21,$BW101,4)+0,CS$71&gt;=INDEX('Static Data'!$E$3:$X$21,$BW101,5)+0,CS$72&gt;=INDEX('Static Data'!$E$3:$X$21,$BW101,6)+0,CS$73&gt;=INDEX('Static Data'!$E$3:$X$21,$BW101,7)+0,CS$74&gt;=INDEX('Static Data'!$E$3:$X$21,$BW101,8)+0,CS$75&gt;=INDEX('Static Data'!$E$3:$X$21,$BW101,9)+0,CS$76&gt;=INDEX('Static Data'!$E$3:$X$21,$BW101,10)+0,CS$77&gt;=INDEX('Static Data'!$E$3:$X$21,$BW101,11)+0,CS$78&gt;=INDEX('Static Data'!$E$3:$X$21,$BW101,12)+0,CS$79&gt;=INDEX('Static Data'!$E$3:$X$21,$BW101,13)+0,CS$80&gt;=INDEX('Static Data'!$E$3:$X$21,$BW101,14)+0,CS$81&gt;=INDEX('Static Data'!$E$3:$X$21,$BW101,15)+0,CS$82&gt;=INDEX('Static Data'!$E$3:$X$21,$BW101,16)+0,CS$83&gt;=INDEX('Static Data'!$E$3:$X$21,$BW101,17)+0,CS$84&gt;=INDEX('Static Data'!$E$3:$X$21,$BW101,18)+0,CS$85&gt;=INDEX('Static Data'!$E$3:$X$21,$BW101,19)+0,CS$86&gt;=INDEX('Static Data'!$E$3:$X$21,$BW101,20)+0)</f>
        <v>0</v>
      </c>
      <c r="CT101" t="b">
        <f ca="1">AND($BV101,CT$67&gt;=INDEX('Static Data'!$E$3:$X$21,$BW101,1)+0,CT$68&gt;=INDEX('Static Data'!$E$3:$X$21,$BW101,2)+0,CT$69&gt;=INDEX('Static Data'!$E$3:$X$21,$BW101,3)+0,CT$70&gt;=INDEX('Static Data'!$E$3:$X$21,$BW101,4)+0,CT$71&gt;=INDEX('Static Data'!$E$3:$X$21,$BW101,5)+0,CT$72&gt;=INDEX('Static Data'!$E$3:$X$21,$BW101,6)+0,CT$73&gt;=INDEX('Static Data'!$E$3:$X$21,$BW101,7)+0,CT$74&gt;=INDEX('Static Data'!$E$3:$X$21,$BW101,8)+0,CT$75&gt;=INDEX('Static Data'!$E$3:$X$21,$BW101,9)+0,CT$76&gt;=INDEX('Static Data'!$E$3:$X$21,$BW101,10)+0,CT$77&gt;=INDEX('Static Data'!$E$3:$X$21,$BW101,11)+0,CT$78&gt;=INDEX('Static Data'!$E$3:$X$21,$BW101,12)+0,CT$79&gt;=INDEX('Static Data'!$E$3:$X$21,$BW101,13)+0,CT$80&gt;=INDEX('Static Data'!$E$3:$X$21,$BW101,14)+0,CT$81&gt;=INDEX('Static Data'!$E$3:$X$21,$BW101,15)+0,CT$82&gt;=INDEX('Static Data'!$E$3:$X$21,$BW101,16)+0,CT$83&gt;=INDEX('Static Data'!$E$3:$X$21,$BW101,17)+0,CT$84&gt;=INDEX('Static Data'!$E$3:$X$21,$BW101,18)+0,CT$85&gt;=INDEX('Static Data'!$E$3:$X$21,$BW101,19)+0,CT$86&gt;=INDEX('Static Data'!$E$3:$X$21,$BW101,20)+0)</f>
        <v>0</v>
      </c>
      <c r="CU101" t="b">
        <f ca="1">AND($BV101,CU$67&gt;=INDEX('Static Data'!$E$3:$X$21,$BW101,1)+0,CU$68&gt;=INDEX('Static Data'!$E$3:$X$21,$BW101,2)+0,CU$69&gt;=INDEX('Static Data'!$E$3:$X$21,$BW101,3)+0,CU$70&gt;=INDEX('Static Data'!$E$3:$X$21,$BW101,4)+0,CU$71&gt;=INDEX('Static Data'!$E$3:$X$21,$BW101,5)+0,CU$72&gt;=INDEX('Static Data'!$E$3:$X$21,$BW101,6)+0,CU$73&gt;=INDEX('Static Data'!$E$3:$X$21,$BW101,7)+0,CU$74&gt;=INDEX('Static Data'!$E$3:$X$21,$BW101,8)+0,CU$75&gt;=INDEX('Static Data'!$E$3:$X$21,$BW101,9)+0,CU$76&gt;=INDEX('Static Data'!$E$3:$X$21,$BW101,10)+0,CU$77&gt;=INDEX('Static Data'!$E$3:$X$21,$BW101,11)+0,CU$78&gt;=INDEX('Static Data'!$E$3:$X$21,$BW101,12)+0,CU$79&gt;=INDEX('Static Data'!$E$3:$X$21,$BW101,13)+0,CU$80&gt;=INDEX('Static Data'!$E$3:$X$21,$BW101,14)+0,CU$81&gt;=INDEX('Static Data'!$E$3:$X$21,$BW101,15)+0,CU$82&gt;=INDEX('Static Data'!$E$3:$X$21,$BW101,16)+0,CU$83&gt;=INDEX('Static Data'!$E$3:$X$21,$BW101,17)+0,CU$84&gt;=INDEX('Static Data'!$E$3:$X$21,$BW101,18)+0,CU$85&gt;=INDEX('Static Data'!$E$3:$X$21,$BW101,19)+0,CU$86&gt;=INDEX('Static Data'!$E$3:$X$21,$BW101,20)+0)</f>
        <v>0</v>
      </c>
      <c r="CV101" t="b">
        <f ca="1">AND($BV101,CV$67&gt;=INDEX('Static Data'!$E$3:$X$21,$BW101,1)+0,CV$68&gt;=INDEX('Static Data'!$E$3:$X$21,$BW101,2)+0,CV$69&gt;=INDEX('Static Data'!$E$3:$X$21,$BW101,3)+0,CV$70&gt;=INDEX('Static Data'!$E$3:$X$21,$BW101,4)+0,CV$71&gt;=INDEX('Static Data'!$E$3:$X$21,$BW101,5)+0,CV$72&gt;=INDEX('Static Data'!$E$3:$X$21,$BW101,6)+0,CV$73&gt;=INDEX('Static Data'!$E$3:$X$21,$BW101,7)+0,CV$74&gt;=INDEX('Static Data'!$E$3:$X$21,$BW101,8)+0,CV$75&gt;=INDEX('Static Data'!$E$3:$X$21,$BW101,9)+0,CV$76&gt;=INDEX('Static Data'!$E$3:$X$21,$BW101,10)+0,CV$77&gt;=INDEX('Static Data'!$E$3:$X$21,$BW101,11)+0,CV$78&gt;=INDEX('Static Data'!$E$3:$X$21,$BW101,12)+0,CV$79&gt;=INDEX('Static Data'!$E$3:$X$21,$BW101,13)+0,CV$80&gt;=INDEX('Static Data'!$E$3:$X$21,$BW101,14)+0,CV$81&gt;=INDEX('Static Data'!$E$3:$X$21,$BW101,15)+0,CV$82&gt;=INDEX('Static Data'!$E$3:$X$21,$BW101,16)+0,CV$83&gt;=INDEX('Static Data'!$E$3:$X$21,$BW101,17)+0,CV$84&gt;=INDEX('Static Data'!$E$3:$X$21,$BW101,18)+0,CV$85&gt;=INDEX('Static Data'!$E$3:$X$21,$BW101,19)+0,CV$86&gt;=INDEX('Static Data'!$E$3:$X$21,$BW101,20)+0)</f>
        <v>0</v>
      </c>
      <c r="CW101" t="b">
        <f ca="1">AND($BV101,CW$67&gt;=INDEX('Static Data'!$E$3:$X$21,$BW101,1)+0,CW$68&gt;=INDEX('Static Data'!$E$3:$X$21,$BW101,2)+0,CW$69&gt;=INDEX('Static Data'!$E$3:$X$21,$BW101,3)+0,CW$70&gt;=INDEX('Static Data'!$E$3:$X$21,$BW101,4)+0,CW$71&gt;=INDEX('Static Data'!$E$3:$X$21,$BW101,5)+0,CW$72&gt;=INDEX('Static Data'!$E$3:$X$21,$BW101,6)+0,CW$73&gt;=INDEX('Static Data'!$E$3:$X$21,$BW101,7)+0,CW$74&gt;=INDEX('Static Data'!$E$3:$X$21,$BW101,8)+0,CW$75&gt;=INDEX('Static Data'!$E$3:$X$21,$BW101,9)+0,CW$76&gt;=INDEX('Static Data'!$E$3:$X$21,$BW101,10)+0,CW$77&gt;=INDEX('Static Data'!$E$3:$X$21,$BW101,11)+0,CW$78&gt;=INDEX('Static Data'!$E$3:$X$21,$BW101,12)+0,CW$79&gt;=INDEX('Static Data'!$E$3:$X$21,$BW101,13)+0,CW$80&gt;=INDEX('Static Data'!$E$3:$X$21,$BW101,14)+0,CW$81&gt;=INDEX('Static Data'!$E$3:$X$21,$BW101,15)+0,CW$82&gt;=INDEX('Static Data'!$E$3:$X$21,$BW101,16)+0,CW$83&gt;=INDEX('Static Data'!$E$3:$X$21,$BW101,17)+0,CW$84&gt;=INDEX('Static Data'!$E$3:$X$21,$BW101,18)+0,CW$85&gt;=INDEX('Static Data'!$E$3:$X$21,$BW101,19)+0,CW$86&gt;=INDEX('Static Data'!$E$3:$X$21,$BW101,20)+0)</f>
        <v>0</v>
      </c>
      <c r="CX101" t="b">
        <f ca="1">AND($BV101,CX$67&gt;=INDEX('Static Data'!$E$3:$X$21,$BW101,1)+0,CX$68&gt;=INDEX('Static Data'!$E$3:$X$21,$BW101,2)+0,CX$69&gt;=INDEX('Static Data'!$E$3:$X$21,$BW101,3)+0,CX$70&gt;=INDEX('Static Data'!$E$3:$X$21,$BW101,4)+0,CX$71&gt;=INDEX('Static Data'!$E$3:$X$21,$BW101,5)+0,CX$72&gt;=INDEX('Static Data'!$E$3:$X$21,$BW101,6)+0,CX$73&gt;=INDEX('Static Data'!$E$3:$X$21,$BW101,7)+0,CX$74&gt;=INDEX('Static Data'!$E$3:$X$21,$BW101,8)+0,CX$75&gt;=INDEX('Static Data'!$E$3:$X$21,$BW101,9)+0,CX$76&gt;=INDEX('Static Data'!$E$3:$X$21,$BW101,10)+0,CX$77&gt;=INDEX('Static Data'!$E$3:$X$21,$BW101,11)+0,CX$78&gt;=INDEX('Static Data'!$E$3:$X$21,$BW101,12)+0,CX$79&gt;=INDEX('Static Data'!$E$3:$X$21,$BW101,13)+0,CX$80&gt;=INDEX('Static Data'!$E$3:$X$21,$BW101,14)+0,CX$81&gt;=INDEX('Static Data'!$E$3:$X$21,$BW101,15)+0,CX$82&gt;=INDEX('Static Data'!$E$3:$X$21,$BW101,16)+0,CX$83&gt;=INDEX('Static Data'!$E$3:$X$21,$BW101,17)+0,CX$84&gt;=INDEX('Static Data'!$E$3:$X$21,$BW101,18)+0,CX$85&gt;=INDEX('Static Data'!$E$3:$X$21,$BW101,19)+0,CX$86&gt;=INDEX('Static Data'!$E$3:$X$21,$BW101,20)+0)</f>
        <v>0</v>
      </c>
      <c r="CY101" t="b">
        <f ca="1">AND($BV101,CY$67&gt;=INDEX('Static Data'!$E$3:$X$21,$BW101,1)+0,CY$68&gt;=INDEX('Static Data'!$E$3:$X$21,$BW101,2)+0,CY$69&gt;=INDEX('Static Data'!$E$3:$X$21,$BW101,3)+0,CY$70&gt;=INDEX('Static Data'!$E$3:$X$21,$BW101,4)+0,CY$71&gt;=INDEX('Static Data'!$E$3:$X$21,$BW101,5)+0,CY$72&gt;=INDEX('Static Data'!$E$3:$X$21,$BW101,6)+0,CY$73&gt;=INDEX('Static Data'!$E$3:$X$21,$BW101,7)+0,CY$74&gt;=INDEX('Static Data'!$E$3:$X$21,$BW101,8)+0,CY$75&gt;=INDEX('Static Data'!$E$3:$X$21,$BW101,9)+0,CY$76&gt;=INDEX('Static Data'!$E$3:$X$21,$BW101,10)+0,CY$77&gt;=INDEX('Static Data'!$E$3:$X$21,$BW101,11)+0,CY$78&gt;=INDEX('Static Data'!$E$3:$X$21,$BW101,12)+0,CY$79&gt;=INDEX('Static Data'!$E$3:$X$21,$BW101,13)+0,CY$80&gt;=INDEX('Static Data'!$E$3:$X$21,$BW101,14)+0,CY$81&gt;=INDEX('Static Data'!$E$3:$X$21,$BW101,15)+0,CY$82&gt;=INDEX('Static Data'!$E$3:$X$21,$BW101,16)+0,CY$83&gt;=INDEX('Static Data'!$E$3:$X$21,$BW101,17)+0,CY$84&gt;=INDEX('Static Data'!$E$3:$X$21,$BW101,18)+0,CY$85&gt;=INDEX('Static Data'!$E$3:$X$21,$BW101,19)+0,CY$86&gt;=INDEX('Static Data'!$E$3:$X$21,$BW101,20)+0)</f>
        <v>0</v>
      </c>
      <c r="CZ101" t="b">
        <f ca="1">AND($BV101,CZ$67&gt;=INDEX('Static Data'!$E$3:$X$21,$BW101,1)+0,CZ$68&gt;=INDEX('Static Data'!$E$3:$X$21,$BW101,2)+0,CZ$69&gt;=INDEX('Static Data'!$E$3:$X$21,$BW101,3)+0,CZ$70&gt;=INDEX('Static Data'!$E$3:$X$21,$BW101,4)+0,CZ$71&gt;=INDEX('Static Data'!$E$3:$X$21,$BW101,5)+0,CZ$72&gt;=INDEX('Static Data'!$E$3:$X$21,$BW101,6)+0,CZ$73&gt;=INDEX('Static Data'!$E$3:$X$21,$BW101,7)+0,CZ$74&gt;=INDEX('Static Data'!$E$3:$X$21,$BW101,8)+0,CZ$75&gt;=INDEX('Static Data'!$E$3:$X$21,$BW101,9)+0,CZ$76&gt;=INDEX('Static Data'!$E$3:$X$21,$BW101,10)+0,CZ$77&gt;=INDEX('Static Data'!$E$3:$X$21,$BW101,11)+0,CZ$78&gt;=INDEX('Static Data'!$E$3:$X$21,$BW101,12)+0,CZ$79&gt;=INDEX('Static Data'!$E$3:$X$21,$BW101,13)+0,CZ$80&gt;=INDEX('Static Data'!$E$3:$X$21,$BW101,14)+0,CZ$81&gt;=INDEX('Static Data'!$E$3:$X$21,$BW101,15)+0,CZ$82&gt;=INDEX('Static Data'!$E$3:$X$21,$BW101,16)+0,CZ$83&gt;=INDEX('Static Data'!$E$3:$X$21,$BW101,17)+0,CZ$84&gt;=INDEX('Static Data'!$E$3:$X$21,$BW101,18)+0,CZ$85&gt;=INDEX('Static Data'!$E$3:$X$21,$BW101,19)+0,CZ$86&gt;=INDEX('Static Data'!$E$3:$X$21,$BW101,20)+0)</f>
        <v>0</v>
      </c>
      <c r="DA101" t="b">
        <f ca="1">AND($BV101,DA$67&gt;=INDEX('Static Data'!$E$3:$X$21,$BW101,1)+0,DA$68&gt;=INDEX('Static Data'!$E$3:$X$21,$BW101,2)+0,DA$69&gt;=INDEX('Static Data'!$E$3:$X$21,$BW101,3)+0,DA$70&gt;=INDEX('Static Data'!$E$3:$X$21,$BW101,4)+0,DA$71&gt;=INDEX('Static Data'!$E$3:$X$21,$BW101,5)+0,DA$72&gt;=INDEX('Static Data'!$E$3:$X$21,$BW101,6)+0,DA$73&gt;=INDEX('Static Data'!$E$3:$X$21,$BW101,7)+0,DA$74&gt;=INDEX('Static Data'!$E$3:$X$21,$BW101,8)+0,DA$75&gt;=INDEX('Static Data'!$E$3:$X$21,$BW101,9)+0,DA$76&gt;=INDEX('Static Data'!$E$3:$X$21,$BW101,10)+0,DA$77&gt;=INDEX('Static Data'!$E$3:$X$21,$BW101,11)+0,DA$78&gt;=INDEX('Static Data'!$E$3:$X$21,$BW101,12)+0,DA$79&gt;=INDEX('Static Data'!$E$3:$X$21,$BW101,13)+0,DA$80&gt;=INDEX('Static Data'!$E$3:$X$21,$BW101,14)+0,DA$81&gt;=INDEX('Static Data'!$E$3:$X$21,$BW101,15)+0,DA$82&gt;=INDEX('Static Data'!$E$3:$X$21,$BW101,16)+0,DA$83&gt;=INDEX('Static Data'!$E$3:$X$21,$BW101,17)+0,DA$84&gt;=INDEX('Static Data'!$E$3:$X$21,$BW101,18)+0,DA$85&gt;=INDEX('Static Data'!$E$3:$X$21,$BW101,19)+0,DA$86&gt;=INDEX('Static Data'!$E$3:$X$21,$BW101,20)+0)</f>
        <v>0</v>
      </c>
      <c r="DB101" t="b">
        <f ca="1">AND($BV101,DB$67&gt;=INDEX('Static Data'!$E$3:$X$21,$BW101,1)+0,DB$68&gt;=INDEX('Static Data'!$E$3:$X$21,$BW101,2)+0,DB$69&gt;=INDEX('Static Data'!$E$3:$X$21,$BW101,3)+0,DB$70&gt;=INDEX('Static Data'!$E$3:$X$21,$BW101,4)+0,DB$71&gt;=INDEX('Static Data'!$E$3:$X$21,$BW101,5)+0,DB$72&gt;=INDEX('Static Data'!$E$3:$X$21,$BW101,6)+0,DB$73&gt;=INDEX('Static Data'!$E$3:$X$21,$BW101,7)+0,DB$74&gt;=INDEX('Static Data'!$E$3:$X$21,$BW101,8)+0,DB$75&gt;=INDEX('Static Data'!$E$3:$X$21,$BW101,9)+0,DB$76&gt;=INDEX('Static Data'!$E$3:$X$21,$BW101,10)+0,DB$77&gt;=INDEX('Static Data'!$E$3:$X$21,$BW101,11)+0,DB$78&gt;=INDEX('Static Data'!$E$3:$X$21,$BW101,12)+0,DB$79&gt;=INDEX('Static Data'!$E$3:$X$21,$BW101,13)+0,DB$80&gt;=INDEX('Static Data'!$E$3:$X$21,$BW101,14)+0,DB$81&gt;=INDEX('Static Data'!$E$3:$X$21,$BW101,15)+0,DB$82&gt;=INDEX('Static Data'!$E$3:$X$21,$BW101,16)+0,DB$83&gt;=INDEX('Static Data'!$E$3:$X$21,$BW101,17)+0,DB$84&gt;=INDEX('Static Data'!$E$3:$X$21,$BW101,18)+0,DB$85&gt;=INDEX('Static Data'!$E$3:$X$21,$BW101,19)+0,DB$86&gt;=INDEX('Static Data'!$E$3:$X$21,$BW101,20)+0)</f>
        <v>0</v>
      </c>
      <c r="DC101" t="b">
        <f ca="1">AND($BV101,DC$67&gt;=INDEX('Static Data'!$E$3:$X$21,$BW101,1)+0,DC$68&gt;=INDEX('Static Data'!$E$3:$X$21,$BW101,2)+0,DC$69&gt;=INDEX('Static Data'!$E$3:$X$21,$BW101,3)+0,DC$70&gt;=INDEX('Static Data'!$E$3:$X$21,$BW101,4)+0,DC$71&gt;=INDEX('Static Data'!$E$3:$X$21,$BW101,5)+0,DC$72&gt;=INDEX('Static Data'!$E$3:$X$21,$BW101,6)+0,DC$73&gt;=INDEX('Static Data'!$E$3:$X$21,$BW101,7)+0,DC$74&gt;=INDEX('Static Data'!$E$3:$X$21,$BW101,8)+0,DC$75&gt;=INDEX('Static Data'!$E$3:$X$21,$BW101,9)+0,DC$76&gt;=INDEX('Static Data'!$E$3:$X$21,$BW101,10)+0,DC$77&gt;=INDEX('Static Data'!$E$3:$X$21,$BW101,11)+0,DC$78&gt;=INDEX('Static Data'!$E$3:$X$21,$BW101,12)+0,DC$79&gt;=INDEX('Static Data'!$E$3:$X$21,$BW101,13)+0,DC$80&gt;=INDEX('Static Data'!$E$3:$X$21,$BW101,14)+0,DC$81&gt;=INDEX('Static Data'!$E$3:$X$21,$BW101,15)+0,DC$82&gt;=INDEX('Static Data'!$E$3:$X$21,$BW101,16)+0,DC$83&gt;=INDEX('Static Data'!$E$3:$X$21,$BW101,17)+0,DC$84&gt;=INDEX('Static Data'!$E$3:$X$21,$BW101,18)+0,DC$85&gt;=INDEX('Static Data'!$E$3:$X$21,$BW101,19)+0,DC$86&gt;=INDEX('Static Data'!$E$3:$X$21,$BW101,20)+0)</f>
        <v>0</v>
      </c>
      <c r="DD101" t="b">
        <f ca="1">AND($BV101,DD$67&gt;=INDEX('Static Data'!$E$3:$X$21,$BW101,1)+0,DD$68&gt;=INDEX('Static Data'!$E$3:$X$21,$BW101,2)+0,DD$69&gt;=INDEX('Static Data'!$E$3:$X$21,$BW101,3)+0,DD$70&gt;=INDEX('Static Data'!$E$3:$X$21,$BW101,4)+0,DD$71&gt;=INDEX('Static Data'!$E$3:$X$21,$BW101,5)+0,DD$72&gt;=INDEX('Static Data'!$E$3:$X$21,$BW101,6)+0,DD$73&gt;=INDEX('Static Data'!$E$3:$X$21,$BW101,7)+0,DD$74&gt;=INDEX('Static Data'!$E$3:$X$21,$BW101,8)+0,DD$75&gt;=INDEX('Static Data'!$E$3:$X$21,$BW101,9)+0,DD$76&gt;=INDEX('Static Data'!$E$3:$X$21,$BW101,10)+0,DD$77&gt;=INDEX('Static Data'!$E$3:$X$21,$BW101,11)+0,DD$78&gt;=INDEX('Static Data'!$E$3:$X$21,$BW101,12)+0,DD$79&gt;=INDEX('Static Data'!$E$3:$X$21,$BW101,13)+0,DD$80&gt;=INDEX('Static Data'!$E$3:$X$21,$BW101,14)+0,DD$81&gt;=INDEX('Static Data'!$E$3:$X$21,$BW101,15)+0,DD$82&gt;=INDEX('Static Data'!$E$3:$X$21,$BW101,16)+0,DD$83&gt;=INDEX('Static Data'!$E$3:$X$21,$BW101,17)+0,DD$84&gt;=INDEX('Static Data'!$E$3:$X$21,$BW101,18)+0,DD$85&gt;=INDEX('Static Data'!$E$3:$X$21,$BW101,19)+0,DD$86&gt;=INDEX('Static Data'!$E$3:$X$21,$BW101,20)+0)</f>
        <v>0</v>
      </c>
      <c r="DE101" t="b">
        <f ca="1">AND($BV101,DE$67&gt;=INDEX('Static Data'!$E$3:$X$21,$BW101,1)+0,DE$68&gt;=INDEX('Static Data'!$E$3:$X$21,$BW101,2)+0,DE$69&gt;=INDEX('Static Data'!$E$3:$X$21,$BW101,3)+0,DE$70&gt;=INDEX('Static Data'!$E$3:$X$21,$BW101,4)+0,DE$71&gt;=INDEX('Static Data'!$E$3:$X$21,$BW101,5)+0,DE$72&gt;=INDEX('Static Data'!$E$3:$X$21,$BW101,6)+0,DE$73&gt;=INDEX('Static Data'!$E$3:$X$21,$BW101,7)+0,DE$74&gt;=INDEX('Static Data'!$E$3:$X$21,$BW101,8)+0,DE$75&gt;=INDEX('Static Data'!$E$3:$X$21,$BW101,9)+0,DE$76&gt;=INDEX('Static Data'!$E$3:$X$21,$BW101,10)+0,DE$77&gt;=INDEX('Static Data'!$E$3:$X$21,$BW101,11)+0,DE$78&gt;=INDEX('Static Data'!$E$3:$X$21,$BW101,12)+0,DE$79&gt;=INDEX('Static Data'!$E$3:$X$21,$BW101,13)+0,DE$80&gt;=INDEX('Static Data'!$E$3:$X$21,$BW101,14)+0,DE$81&gt;=INDEX('Static Data'!$E$3:$X$21,$BW101,15)+0,DE$82&gt;=INDEX('Static Data'!$E$3:$X$21,$BW101,16)+0,DE$83&gt;=INDEX('Static Data'!$E$3:$X$21,$BW101,17)+0,DE$84&gt;=INDEX('Static Data'!$E$3:$X$21,$BW101,18)+0,DE$85&gt;=INDEX('Static Data'!$E$3:$X$21,$BW101,19)+0,DE$86&gt;=INDEX('Static Data'!$E$3:$X$21,$BW101,20)+0)</f>
        <v>0</v>
      </c>
      <c r="DF101" t="b">
        <f ca="1">AND($BV101,DF$67&gt;=INDEX('Static Data'!$E$3:$X$21,$BW101,1)+0,DF$68&gt;=INDEX('Static Data'!$E$3:$X$21,$BW101,2)+0,DF$69&gt;=INDEX('Static Data'!$E$3:$X$21,$BW101,3)+0,DF$70&gt;=INDEX('Static Data'!$E$3:$X$21,$BW101,4)+0,DF$71&gt;=INDEX('Static Data'!$E$3:$X$21,$BW101,5)+0,DF$72&gt;=INDEX('Static Data'!$E$3:$X$21,$BW101,6)+0,DF$73&gt;=INDEX('Static Data'!$E$3:$X$21,$BW101,7)+0,DF$74&gt;=INDEX('Static Data'!$E$3:$X$21,$BW101,8)+0,DF$75&gt;=INDEX('Static Data'!$E$3:$X$21,$BW101,9)+0,DF$76&gt;=INDEX('Static Data'!$E$3:$X$21,$BW101,10)+0,DF$77&gt;=INDEX('Static Data'!$E$3:$X$21,$BW101,11)+0,DF$78&gt;=INDEX('Static Data'!$E$3:$X$21,$BW101,12)+0,DF$79&gt;=INDEX('Static Data'!$E$3:$X$21,$BW101,13)+0,DF$80&gt;=INDEX('Static Data'!$E$3:$X$21,$BW101,14)+0,DF$81&gt;=INDEX('Static Data'!$E$3:$X$21,$BW101,15)+0,DF$82&gt;=INDEX('Static Data'!$E$3:$X$21,$BW101,16)+0,DF$83&gt;=INDEX('Static Data'!$E$3:$X$21,$BW101,17)+0,DF$84&gt;=INDEX('Static Data'!$E$3:$X$21,$BW101,18)+0,DF$85&gt;=INDEX('Static Data'!$E$3:$X$21,$BW101,19)+0,DF$86&gt;=INDEX('Static Data'!$E$3:$X$21,$BW101,20)+0)</f>
        <v>0</v>
      </c>
      <c r="DG101" t="b">
        <f ca="1">AND($BV101,DG$67&gt;=INDEX('Static Data'!$E$3:$X$21,$BW101,1)+0,DG$68&gt;=INDEX('Static Data'!$E$3:$X$21,$BW101,2)+0,DG$69&gt;=INDEX('Static Data'!$E$3:$X$21,$BW101,3)+0,DG$70&gt;=INDEX('Static Data'!$E$3:$X$21,$BW101,4)+0,DG$71&gt;=INDEX('Static Data'!$E$3:$X$21,$BW101,5)+0,DG$72&gt;=INDEX('Static Data'!$E$3:$X$21,$BW101,6)+0,DG$73&gt;=INDEX('Static Data'!$E$3:$X$21,$BW101,7)+0,DG$74&gt;=INDEX('Static Data'!$E$3:$X$21,$BW101,8)+0,DG$75&gt;=INDEX('Static Data'!$E$3:$X$21,$BW101,9)+0,DG$76&gt;=INDEX('Static Data'!$E$3:$X$21,$BW101,10)+0,DG$77&gt;=INDEX('Static Data'!$E$3:$X$21,$BW101,11)+0,DG$78&gt;=INDEX('Static Data'!$E$3:$X$21,$BW101,12)+0,DG$79&gt;=INDEX('Static Data'!$E$3:$X$21,$BW101,13)+0,DG$80&gt;=INDEX('Static Data'!$E$3:$X$21,$BW101,14)+0,DG$81&gt;=INDEX('Static Data'!$E$3:$X$21,$BW101,15)+0,DG$82&gt;=INDEX('Static Data'!$E$3:$X$21,$BW101,16)+0,DG$83&gt;=INDEX('Static Data'!$E$3:$X$21,$BW101,17)+0,DG$84&gt;=INDEX('Static Data'!$E$3:$X$21,$BW101,18)+0,DG$85&gt;=INDEX('Static Data'!$E$3:$X$21,$BW101,19)+0,DG$86&gt;=INDEX('Static Data'!$E$3:$X$21,$BW101,20)+0)</f>
        <v>0</v>
      </c>
      <c r="DH101" t="b">
        <f ca="1">AND($BV101,DH$67&gt;=INDEX('Static Data'!$E$3:$X$21,$BW101,1)+0,DH$68&gt;=INDEX('Static Data'!$E$3:$X$21,$BW101,2)+0,DH$69&gt;=INDEX('Static Data'!$E$3:$X$21,$BW101,3)+0,DH$70&gt;=INDEX('Static Data'!$E$3:$X$21,$BW101,4)+0,DH$71&gt;=INDEX('Static Data'!$E$3:$X$21,$BW101,5)+0,DH$72&gt;=INDEX('Static Data'!$E$3:$X$21,$BW101,6)+0,DH$73&gt;=INDEX('Static Data'!$E$3:$X$21,$BW101,7)+0,DH$74&gt;=INDEX('Static Data'!$E$3:$X$21,$BW101,8)+0,DH$75&gt;=INDEX('Static Data'!$E$3:$X$21,$BW101,9)+0,DH$76&gt;=INDEX('Static Data'!$E$3:$X$21,$BW101,10)+0,DH$77&gt;=INDEX('Static Data'!$E$3:$X$21,$BW101,11)+0,DH$78&gt;=INDEX('Static Data'!$E$3:$X$21,$BW101,12)+0,DH$79&gt;=INDEX('Static Data'!$E$3:$X$21,$BW101,13)+0,DH$80&gt;=INDEX('Static Data'!$E$3:$X$21,$BW101,14)+0,DH$81&gt;=INDEX('Static Data'!$E$3:$X$21,$BW101,15)+0,DH$82&gt;=INDEX('Static Data'!$E$3:$X$21,$BW101,16)+0,DH$83&gt;=INDEX('Static Data'!$E$3:$X$21,$BW101,17)+0,DH$84&gt;=INDEX('Static Data'!$E$3:$X$21,$BW101,18)+0,DH$85&gt;=INDEX('Static Data'!$E$3:$X$21,$BW101,19)+0,DH$86&gt;=INDEX('Static Data'!$E$3:$X$21,$BW101,20)+0)</f>
        <v>0</v>
      </c>
      <c r="DI101" t="b">
        <f ca="1">AND($BV101,DI$67&gt;=INDEX('Static Data'!$E$3:$X$21,$BW101,1)+0,DI$68&gt;=INDEX('Static Data'!$E$3:$X$21,$BW101,2)+0,DI$69&gt;=INDEX('Static Data'!$E$3:$X$21,$BW101,3)+0,DI$70&gt;=INDEX('Static Data'!$E$3:$X$21,$BW101,4)+0,DI$71&gt;=INDEX('Static Data'!$E$3:$X$21,$BW101,5)+0,DI$72&gt;=INDEX('Static Data'!$E$3:$X$21,$BW101,6)+0,DI$73&gt;=INDEX('Static Data'!$E$3:$X$21,$BW101,7)+0,DI$74&gt;=INDEX('Static Data'!$E$3:$X$21,$BW101,8)+0,DI$75&gt;=INDEX('Static Data'!$E$3:$X$21,$BW101,9)+0,DI$76&gt;=INDEX('Static Data'!$E$3:$X$21,$BW101,10)+0,DI$77&gt;=INDEX('Static Data'!$E$3:$X$21,$BW101,11)+0,DI$78&gt;=INDEX('Static Data'!$E$3:$X$21,$BW101,12)+0,DI$79&gt;=INDEX('Static Data'!$E$3:$X$21,$BW101,13)+0,DI$80&gt;=INDEX('Static Data'!$E$3:$X$21,$BW101,14)+0,DI$81&gt;=INDEX('Static Data'!$E$3:$X$21,$BW101,15)+0,DI$82&gt;=INDEX('Static Data'!$E$3:$X$21,$BW101,16)+0,DI$83&gt;=INDEX('Static Data'!$E$3:$X$21,$BW101,17)+0,DI$84&gt;=INDEX('Static Data'!$E$3:$X$21,$BW101,18)+0,DI$85&gt;=INDEX('Static Data'!$E$3:$X$21,$BW101,19)+0,DI$86&gt;=INDEX('Static Data'!$E$3:$X$21,$BW101,20)+0)</f>
        <v>0</v>
      </c>
      <c r="DJ101" t="b">
        <f ca="1">AND($BV101,DJ$67&gt;=INDEX('Static Data'!$E$3:$X$21,$BW101,1)+0,DJ$68&gt;=INDEX('Static Data'!$E$3:$X$21,$BW101,2)+0,DJ$69&gt;=INDEX('Static Data'!$E$3:$X$21,$BW101,3)+0,DJ$70&gt;=INDEX('Static Data'!$E$3:$X$21,$BW101,4)+0,DJ$71&gt;=INDEX('Static Data'!$E$3:$X$21,$BW101,5)+0,DJ$72&gt;=INDEX('Static Data'!$E$3:$X$21,$BW101,6)+0,DJ$73&gt;=INDEX('Static Data'!$E$3:$X$21,$BW101,7)+0,DJ$74&gt;=INDEX('Static Data'!$E$3:$X$21,$BW101,8)+0,DJ$75&gt;=INDEX('Static Data'!$E$3:$X$21,$BW101,9)+0,DJ$76&gt;=INDEX('Static Data'!$E$3:$X$21,$BW101,10)+0,DJ$77&gt;=INDEX('Static Data'!$E$3:$X$21,$BW101,11)+0,DJ$78&gt;=INDEX('Static Data'!$E$3:$X$21,$BW101,12)+0,DJ$79&gt;=INDEX('Static Data'!$E$3:$X$21,$BW101,13)+0,DJ$80&gt;=INDEX('Static Data'!$E$3:$X$21,$BW101,14)+0,DJ$81&gt;=INDEX('Static Data'!$E$3:$X$21,$BW101,15)+0,DJ$82&gt;=INDEX('Static Data'!$E$3:$X$21,$BW101,16)+0,DJ$83&gt;=INDEX('Static Data'!$E$3:$X$21,$BW101,17)+0,DJ$84&gt;=INDEX('Static Data'!$E$3:$X$21,$BW101,18)+0,DJ$85&gt;=INDEX('Static Data'!$E$3:$X$21,$BW101,19)+0,DJ$86&gt;=INDEX('Static Data'!$E$3:$X$21,$BW101,20)+0)</f>
        <v>0</v>
      </c>
      <c r="DK101" t="b">
        <f ca="1">AND($BV101,DK$67&gt;=INDEX('Static Data'!$E$3:$X$21,$BW101,1)+0,DK$68&gt;=INDEX('Static Data'!$E$3:$X$21,$BW101,2)+0,DK$69&gt;=INDEX('Static Data'!$E$3:$X$21,$BW101,3)+0,DK$70&gt;=INDEX('Static Data'!$E$3:$X$21,$BW101,4)+0,DK$71&gt;=INDEX('Static Data'!$E$3:$X$21,$BW101,5)+0,DK$72&gt;=INDEX('Static Data'!$E$3:$X$21,$BW101,6)+0,DK$73&gt;=INDEX('Static Data'!$E$3:$X$21,$BW101,7)+0,DK$74&gt;=INDEX('Static Data'!$E$3:$X$21,$BW101,8)+0,DK$75&gt;=INDEX('Static Data'!$E$3:$X$21,$BW101,9)+0,DK$76&gt;=INDEX('Static Data'!$E$3:$X$21,$BW101,10)+0,DK$77&gt;=INDEX('Static Data'!$E$3:$X$21,$BW101,11)+0,DK$78&gt;=INDEX('Static Data'!$E$3:$X$21,$BW101,12)+0,DK$79&gt;=INDEX('Static Data'!$E$3:$X$21,$BW101,13)+0,DK$80&gt;=INDEX('Static Data'!$E$3:$X$21,$BW101,14)+0,DK$81&gt;=INDEX('Static Data'!$E$3:$X$21,$BW101,15)+0,DK$82&gt;=INDEX('Static Data'!$E$3:$X$21,$BW101,16)+0,DK$83&gt;=INDEX('Static Data'!$E$3:$X$21,$BW101,17)+0,DK$84&gt;=INDEX('Static Data'!$E$3:$X$21,$BW101,18)+0,DK$85&gt;=INDEX('Static Data'!$E$3:$X$21,$BW101,19)+0,DK$86&gt;=INDEX('Static Data'!$E$3:$X$21,$BW101,20)+0)</f>
        <v>0</v>
      </c>
      <c r="DL101" t="b">
        <f ca="1">AND($BV101,DL$67&gt;=INDEX('Static Data'!$E$3:$X$21,$BW101,1)+0,DL$68&gt;=INDEX('Static Data'!$E$3:$X$21,$BW101,2)+0,DL$69&gt;=INDEX('Static Data'!$E$3:$X$21,$BW101,3)+0,DL$70&gt;=INDEX('Static Data'!$E$3:$X$21,$BW101,4)+0,DL$71&gt;=INDEX('Static Data'!$E$3:$X$21,$BW101,5)+0,DL$72&gt;=INDEX('Static Data'!$E$3:$X$21,$BW101,6)+0,DL$73&gt;=INDEX('Static Data'!$E$3:$X$21,$BW101,7)+0,DL$74&gt;=INDEX('Static Data'!$E$3:$X$21,$BW101,8)+0,DL$75&gt;=INDEX('Static Data'!$E$3:$X$21,$BW101,9)+0,DL$76&gt;=INDEX('Static Data'!$E$3:$X$21,$BW101,10)+0,DL$77&gt;=INDEX('Static Data'!$E$3:$X$21,$BW101,11)+0,DL$78&gt;=INDEX('Static Data'!$E$3:$X$21,$BW101,12)+0,DL$79&gt;=INDEX('Static Data'!$E$3:$X$21,$BW101,13)+0,DL$80&gt;=INDEX('Static Data'!$E$3:$X$21,$BW101,14)+0,DL$81&gt;=INDEX('Static Data'!$E$3:$X$21,$BW101,15)+0,DL$82&gt;=INDEX('Static Data'!$E$3:$X$21,$BW101,16)+0,DL$83&gt;=INDEX('Static Data'!$E$3:$X$21,$BW101,17)+0,DL$84&gt;=INDEX('Static Data'!$E$3:$X$21,$BW101,18)+0,DL$85&gt;=INDEX('Static Data'!$E$3:$X$21,$BW101,19)+0,DL$86&gt;=INDEX('Static Data'!$E$3:$X$21,$BW101,20)+0)</f>
        <v>0</v>
      </c>
      <c r="DM101" t="b">
        <f ca="1">AND($BV101,DM$67&gt;=INDEX('Static Data'!$E$3:$X$21,$BW101,1)+0,DM$68&gt;=INDEX('Static Data'!$E$3:$X$21,$BW101,2)+0,DM$69&gt;=INDEX('Static Data'!$E$3:$X$21,$BW101,3)+0,DM$70&gt;=INDEX('Static Data'!$E$3:$X$21,$BW101,4)+0,DM$71&gt;=INDEX('Static Data'!$E$3:$X$21,$BW101,5)+0,DM$72&gt;=INDEX('Static Data'!$E$3:$X$21,$BW101,6)+0,DM$73&gt;=INDEX('Static Data'!$E$3:$X$21,$BW101,7)+0,DM$74&gt;=INDEX('Static Data'!$E$3:$X$21,$BW101,8)+0,DM$75&gt;=INDEX('Static Data'!$E$3:$X$21,$BW101,9)+0,DM$76&gt;=INDEX('Static Data'!$E$3:$X$21,$BW101,10)+0,DM$77&gt;=INDEX('Static Data'!$E$3:$X$21,$BW101,11)+0,DM$78&gt;=INDEX('Static Data'!$E$3:$X$21,$BW101,12)+0,DM$79&gt;=INDEX('Static Data'!$E$3:$X$21,$BW101,13)+0,DM$80&gt;=INDEX('Static Data'!$E$3:$X$21,$BW101,14)+0,DM$81&gt;=INDEX('Static Data'!$E$3:$X$21,$BW101,15)+0,DM$82&gt;=INDEX('Static Data'!$E$3:$X$21,$BW101,16)+0,DM$83&gt;=INDEX('Static Data'!$E$3:$X$21,$BW101,17)+0,DM$84&gt;=INDEX('Static Data'!$E$3:$X$21,$BW101,18)+0,DM$85&gt;=INDEX('Static Data'!$E$3:$X$21,$BW101,19)+0,DM$86&gt;=INDEX('Static Data'!$E$3:$X$21,$BW101,20)+0)</f>
        <v>0</v>
      </c>
      <c r="DN101" t="b">
        <f ca="1">AND($BV101,DN$67&gt;=INDEX('Static Data'!$E$3:$X$21,$BW101,1)+0,DN$68&gt;=INDEX('Static Data'!$E$3:$X$21,$BW101,2)+0,DN$69&gt;=INDEX('Static Data'!$E$3:$X$21,$BW101,3)+0,DN$70&gt;=INDEX('Static Data'!$E$3:$X$21,$BW101,4)+0,DN$71&gt;=INDEX('Static Data'!$E$3:$X$21,$BW101,5)+0,DN$72&gt;=INDEX('Static Data'!$E$3:$X$21,$BW101,6)+0,DN$73&gt;=INDEX('Static Data'!$E$3:$X$21,$BW101,7)+0,DN$74&gt;=INDEX('Static Data'!$E$3:$X$21,$BW101,8)+0,DN$75&gt;=INDEX('Static Data'!$E$3:$X$21,$BW101,9)+0,DN$76&gt;=INDEX('Static Data'!$E$3:$X$21,$BW101,10)+0,DN$77&gt;=INDEX('Static Data'!$E$3:$X$21,$BW101,11)+0,DN$78&gt;=INDEX('Static Data'!$E$3:$X$21,$BW101,12)+0,DN$79&gt;=INDEX('Static Data'!$E$3:$X$21,$BW101,13)+0,DN$80&gt;=INDEX('Static Data'!$E$3:$X$21,$BW101,14)+0,DN$81&gt;=INDEX('Static Data'!$E$3:$X$21,$BW101,15)+0,DN$82&gt;=INDEX('Static Data'!$E$3:$X$21,$BW101,16)+0,DN$83&gt;=INDEX('Static Data'!$E$3:$X$21,$BW101,17)+0,DN$84&gt;=INDEX('Static Data'!$E$3:$X$21,$BW101,18)+0,DN$85&gt;=INDEX('Static Data'!$E$3:$X$21,$BW101,19)+0,DN$86&gt;=INDEX('Static Data'!$E$3:$X$21,$BW101,20)+0)</f>
        <v>0</v>
      </c>
      <c r="DO101" t="b">
        <f ca="1">AND($BV101,DO$67&gt;=INDEX('Static Data'!$E$3:$X$21,$BW101,1)+0,DO$68&gt;=INDEX('Static Data'!$E$3:$X$21,$BW101,2)+0,DO$69&gt;=INDEX('Static Data'!$E$3:$X$21,$BW101,3)+0,DO$70&gt;=INDEX('Static Data'!$E$3:$X$21,$BW101,4)+0,DO$71&gt;=INDEX('Static Data'!$E$3:$X$21,$BW101,5)+0,DO$72&gt;=INDEX('Static Data'!$E$3:$X$21,$BW101,6)+0,DO$73&gt;=INDEX('Static Data'!$E$3:$X$21,$BW101,7)+0,DO$74&gt;=INDEX('Static Data'!$E$3:$X$21,$BW101,8)+0,DO$75&gt;=INDEX('Static Data'!$E$3:$X$21,$BW101,9)+0,DO$76&gt;=INDEX('Static Data'!$E$3:$X$21,$BW101,10)+0,DO$77&gt;=INDEX('Static Data'!$E$3:$X$21,$BW101,11)+0,DO$78&gt;=INDEX('Static Data'!$E$3:$X$21,$BW101,12)+0,DO$79&gt;=INDEX('Static Data'!$E$3:$X$21,$BW101,13)+0,DO$80&gt;=INDEX('Static Data'!$E$3:$X$21,$BW101,14)+0,DO$81&gt;=INDEX('Static Data'!$E$3:$X$21,$BW101,15)+0,DO$82&gt;=INDEX('Static Data'!$E$3:$X$21,$BW101,16)+0,DO$83&gt;=INDEX('Static Data'!$E$3:$X$21,$BW101,17)+0,DO$84&gt;=INDEX('Static Data'!$E$3:$X$21,$BW101,18)+0,DO$85&gt;=INDEX('Static Data'!$E$3:$X$21,$BW101,19)+0,DO$86&gt;=INDEX('Static Data'!$E$3:$X$21,$BW101,20)+0)</f>
        <v>0</v>
      </c>
      <c r="DP101" t="b">
        <f ca="1">AND($BV101,DP$67&gt;=INDEX('Static Data'!$E$3:$X$21,$BW101,1)+0,DP$68&gt;=INDEX('Static Data'!$E$3:$X$21,$BW101,2)+0,DP$69&gt;=INDEX('Static Data'!$E$3:$X$21,$BW101,3)+0,DP$70&gt;=INDEX('Static Data'!$E$3:$X$21,$BW101,4)+0,DP$71&gt;=INDEX('Static Data'!$E$3:$X$21,$BW101,5)+0,DP$72&gt;=INDEX('Static Data'!$E$3:$X$21,$BW101,6)+0,DP$73&gt;=INDEX('Static Data'!$E$3:$X$21,$BW101,7)+0,DP$74&gt;=INDEX('Static Data'!$E$3:$X$21,$BW101,8)+0,DP$75&gt;=INDEX('Static Data'!$E$3:$X$21,$BW101,9)+0,DP$76&gt;=INDEX('Static Data'!$E$3:$X$21,$BW101,10)+0,DP$77&gt;=INDEX('Static Data'!$E$3:$X$21,$BW101,11)+0,DP$78&gt;=INDEX('Static Data'!$E$3:$X$21,$BW101,12)+0,DP$79&gt;=INDEX('Static Data'!$E$3:$X$21,$BW101,13)+0,DP$80&gt;=INDEX('Static Data'!$E$3:$X$21,$BW101,14)+0,DP$81&gt;=INDEX('Static Data'!$E$3:$X$21,$BW101,15)+0,DP$82&gt;=INDEX('Static Data'!$E$3:$X$21,$BW101,16)+0,DP$83&gt;=INDEX('Static Data'!$E$3:$X$21,$BW101,17)+0,DP$84&gt;=INDEX('Static Data'!$E$3:$X$21,$BW101,18)+0,DP$85&gt;=INDEX('Static Data'!$E$3:$X$21,$BW101,19)+0,DP$86&gt;=INDEX('Static Data'!$E$3:$X$21,$BW101,20)+0)</f>
        <v>0</v>
      </c>
      <c r="DQ101" t="b">
        <f ca="1">AND($BV101,DQ$67&gt;=INDEX('Static Data'!$E$3:$X$21,$BW101,1)+0,DQ$68&gt;=INDEX('Static Data'!$E$3:$X$21,$BW101,2)+0,DQ$69&gt;=INDEX('Static Data'!$E$3:$X$21,$BW101,3)+0,DQ$70&gt;=INDEX('Static Data'!$E$3:$X$21,$BW101,4)+0,DQ$71&gt;=INDEX('Static Data'!$E$3:$X$21,$BW101,5)+0,DQ$72&gt;=INDEX('Static Data'!$E$3:$X$21,$BW101,6)+0,DQ$73&gt;=INDEX('Static Data'!$E$3:$X$21,$BW101,7)+0,DQ$74&gt;=INDEX('Static Data'!$E$3:$X$21,$BW101,8)+0,DQ$75&gt;=INDEX('Static Data'!$E$3:$X$21,$BW101,9)+0,DQ$76&gt;=INDEX('Static Data'!$E$3:$X$21,$BW101,10)+0,DQ$77&gt;=INDEX('Static Data'!$E$3:$X$21,$BW101,11)+0,DQ$78&gt;=INDEX('Static Data'!$E$3:$X$21,$BW101,12)+0,DQ$79&gt;=INDEX('Static Data'!$E$3:$X$21,$BW101,13)+0,DQ$80&gt;=INDEX('Static Data'!$E$3:$X$21,$BW101,14)+0,DQ$81&gt;=INDEX('Static Data'!$E$3:$X$21,$BW101,15)+0,DQ$82&gt;=INDEX('Static Data'!$E$3:$X$21,$BW101,16)+0,DQ$83&gt;=INDEX('Static Data'!$E$3:$X$21,$BW101,17)+0,DQ$84&gt;=INDEX('Static Data'!$E$3:$X$21,$BW101,18)+0,DQ$85&gt;=INDEX('Static Data'!$E$3:$X$21,$BW101,19)+0,DQ$86&gt;=INDEX('Static Data'!$E$3:$X$21,$BW101,20)+0)</f>
        <v>0</v>
      </c>
      <c r="DR101" t="b">
        <f ca="1">AND($BV101,DR$67&gt;=INDEX('Static Data'!$E$3:$X$21,$BW101,1)+0,DR$68&gt;=INDEX('Static Data'!$E$3:$X$21,$BW101,2)+0,DR$69&gt;=INDEX('Static Data'!$E$3:$X$21,$BW101,3)+0,DR$70&gt;=INDEX('Static Data'!$E$3:$X$21,$BW101,4)+0,DR$71&gt;=INDEX('Static Data'!$E$3:$X$21,$BW101,5)+0,DR$72&gt;=INDEX('Static Data'!$E$3:$X$21,$BW101,6)+0,DR$73&gt;=INDEX('Static Data'!$E$3:$X$21,$BW101,7)+0,DR$74&gt;=INDEX('Static Data'!$E$3:$X$21,$BW101,8)+0,DR$75&gt;=INDEX('Static Data'!$E$3:$X$21,$BW101,9)+0,DR$76&gt;=INDEX('Static Data'!$E$3:$X$21,$BW101,10)+0,DR$77&gt;=INDEX('Static Data'!$E$3:$X$21,$BW101,11)+0,DR$78&gt;=INDEX('Static Data'!$E$3:$X$21,$BW101,12)+0,DR$79&gt;=INDEX('Static Data'!$E$3:$X$21,$BW101,13)+0,DR$80&gt;=INDEX('Static Data'!$E$3:$X$21,$BW101,14)+0,DR$81&gt;=INDEX('Static Data'!$E$3:$X$21,$BW101,15)+0,DR$82&gt;=INDEX('Static Data'!$E$3:$X$21,$BW101,16)+0,DR$83&gt;=INDEX('Static Data'!$E$3:$X$21,$BW101,17)+0,DR$84&gt;=INDEX('Static Data'!$E$3:$X$21,$BW101,18)+0,DR$85&gt;=INDEX('Static Data'!$E$3:$X$21,$BW101,19)+0,DR$86&gt;=INDEX('Static Data'!$E$3:$X$21,$BW101,20)+0)</f>
        <v>0</v>
      </c>
      <c r="DS101" t="b">
        <f ca="1">AND($BV101,DS$67&gt;=INDEX('Static Data'!$E$3:$X$21,$BW101,1)+0,DS$68&gt;=INDEX('Static Data'!$E$3:$X$21,$BW101,2)+0,DS$69&gt;=INDEX('Static Data'!$E$3:$X$21,$BW101,3)+0,DS$70&gt;=INDEX('Static Data'!$E$3:$X$21,$BW101,4)+0,DS$71&gt;=INDEX('Static Data'!$E$3:$X$21,$BW101,5)+0,DS$72&gt;=INDEX('Static Data'!$E$3:$X$21,$BW101,6)+0,DS$73&gt;=INDEX('Static Data'!$E$3:$X$21,$BW101,7)+0,DS$74&gt;=INDEX('Static Data'!$E$3:$X$21,$BW101,8)+0,DS$75&gt;=INDEX('Static Data'!$E$3:$X$21,$BW101,9)+0,DS$76&gt;=INDEX('Static Data'!$E$3:$X$21,$BW101,10)+0,DS$77&gt;=INDEX('Static Data'!$E$3:$X$21,$BW101,11)+0,DS$78&gt;=INDEX('Static Data'!$E$3:$X$21,$BW101,12)+0,DS$79&gt;=INDEX('Static Data'!$E$3:$X$21,$BW101,13)+0,DS$80&gt;=INDEX('Static Data'!$E$3:$X$21,$BW101,14)+0,DS$81&gt;=INDEX('Static Data'!$E$3:$X$21,$BW101,15)+0,DS$82&gt;=INDEX('Static Data'!$E$3:$X$21,$BW101,16)+0,DS$83&gt;=INDEX('Static Data'!$E$3:$X$21,$BW101,17)+0,DS$84&gt;=INDEX('Static Data'!$E$3:$X$21,$BW101,18)+0,DS$85&gt;=INDEX('Static Data'!$E$3:$X$21,$BW101,19)+0,DS$86&gt;=INDEX('Static Data'!$E$3:$X$21,$BW101,20)+0)</f>
        <v>0</v>
      </c>
      <c r="DT101" t="b">
        <f ca="1">AND($BV101,DT$67&gt;=INDEX('Static Data'!$E$3:$X$21,$BW101,1)+0,DT$68&gt;=INDEX('Static Data'!$E$3:$X$21,$BW101,2)+0,DT$69&gt;=INDEX('Static Data'!$E$3:$X$21,$BW101,3)+0,DT$70&gt;=INDEX('Static Data'!$E$3:$X$21,$BW101,4)+0,DT$71&gt;=INDEX('Static Data'!$E$3:$X$21,$BW101,5)+0,DT$72&gt;=INDEX('Static Data'!$E$3:$X$21,$BW101,6)+0,DT$73&gt;=INDEX('Static Data'!$E$3:$X$21,$BW101,7)+0,DT$74&gt;=INDEX('Static Data'!$E$3:$X$21,$BW101,8)+0,DT$75&gt;=INDEX('Static Data'!$E$3:$X$21,$BW101,9)+0,DT$76&gt;=INDEX('Static Data'!$E$3:$X$21,$BW101,10)+0,DT$77&gt;=INDEX('Static Data'!$E$3:$X$21,$BW101,11)+0,DT$78&gt;=INDEX('Static Data'!$E$3:$X$21,$BW101,12)+0,DT$79&gt;=INDEX('Static Data'!$E$3:$X$21,$BW101,13)+0,DT$80&gt;=INDEX('Static Data'!$E$3:$X$21,$BW101,14)+0,DT$81&gt;=INDEX('Static Data'!$E$3:$X$21,$BW101,15)+0,DT$82&gt;=INDEX('Static Data'!$E$3:$X$21,$BW101,16)+0,DT$83&gt;=INDEX('Static Data'!$E$3:$X$21,$BW101,17)+0,DT$84&gt;=INDEX('Static Data'!$E$3:$X$21,$BW101,18)+0,DT$85&gt;=INDEX('Static Data'!$E$3:$X$21,$BW101,19)+0,DT$86&gt;=INDEX('Static Data'!$E$3:$X$21,$BW101,20)+0)</f>
        <v>0</v>
      </c>
      <c r="DU101" t="b">
        <f ca="1">AND($BV101,DU$67&gt;=INDEX('Static Data'!$E$3:$X$21,$BW101,1)+0,DU$68&gt;=INDEX('Static Data'!$E$3:$X$21,$BW101,2)+0,DU$69&gt;=INDEX('Static Data'!$E$3:$X$21,$BW101,3)+0,DU$70&gt;=INDEX('Static Data'!$E$3:$X$21,$BW101,4)+0,DU$71&gt;=INDEX('Static Data'!$E$3:$X$21,$BW101,5)+0,DU$72&gt;=INDEX('Static Data'!$E$3:$X$21,$BW101,6)+0,DU$73&gt;=INDEX('Static Data'!$E$3:$X$21,$BW101,7)+0,DU$74&gt;=INDEX('Static Data'!$E$3:$X$21,$BW101,8)+0,DU$75&gt;=INDEX('Static Data'!$E$3:$X$21,$BW101,9)+0,DU$76&gt;=INDEX('Static Data'!$E$3:$X$21,$BW101,10)+0,DU$77&gt;=INDEX('Static Data'!$E$3:$X$21,$BW101,11)+0,DU$78&gt;=INDEX('Static Data'!$E$3:$X$21,$BW101,12)+0,DU$79&gt;=INDEX('Static Data'!$E$3:$X$21,$BW101,13)+0,DU$80&gt;=INDEX('Static Data'!$E$3:$X$21,$BW101,14)+0,DU$81&gt;=INDEX('Static Data'!$E$3:$X$21,$BW101,15)+0,DU$82&gt;=INDEX('Static Data'!$E$3:$X$21,$BW101,16)+0,DU$83&gt;=INDEX('Static Data'!$E$3:$X$21,$BW101,17)+0,DU$84&gt;=INDEX('Static Data'!$E$3:$X$21,$BW101,18)+0,DU$85&gt;=INDEX('Static Data'!$E$3:$X$21,$BW101,19)+0,DU$86&gt;=INDEX('Static Data'!$E$3:$X$21,$BW101,20)+0)</f>
        <v>0</v>
      </c>
      <c r="DV101" t="b">
        <f ca="1">AND($BV101,DV$67&gt;=INDEX('Static Data'!$E$3:$X$21,$BW101,1)+0,DV$68&gt;=INDEX('Static Data'!$E$3:$X$21,$BW101,2)+0,DV$69&gt;=INDEX('Static Data'!$E$3:$X$21,$BW101,3)+0,DV$70&gt;=INDEX('Static Data'!$E$3:$X$21,$BW101,4)+0,DV$71&gt;=INDEX('Static Data'!$E$3:$X$21,$BW101,5)+0,DV$72&gt;=INDEX('Static Data'!$E$3:$X$21,$BW101,6)+0,DV$73&gt;=INDEX('Static Data'!$E$3:$X$21,$BW101,7)+0,DV$74&gt;=INDEX('Static Data'!$E$3:$X$21,$BW101,8)+0,DV$75&gt;=INDEX('Static Data'!$E$3:$X$21,$BW101,9)+0,DV$76&gt;=INDEX('Static Data'!$E$3:$X$21,$BW101,10)+0,DV$77&gt;=INDEX('Static Data'!$E$3:$X$21,$BW101,11)+0,DV$78&gt;=INDEX('Static Data'!$E$3:$X$21,$BW101,12)+0,DV$79&gt;=INDEX('Static Data'!$E$3:$X$21,$BW101,13)+0,DV$80&gt;=INDEX('Static Data'!$E$3:$X$21,$BW101,14)+0,DV$81&gt;=INDEX('Static Data'!$E$3:$X$21,$BW101,15)+0,DV$82&gt;=INDEX('Static Data'!$E$3:$X$21,$BW101,16)+0,DV$83&gt;=INDEX('Static Data'!$E$3:$X$21,$BW101,17)+0,DV$84&gt;=INDEX('Static Data'!$E$3:$X$21,$BW101,18)+0,DV$85&gt;=INDEX('Static Data'!$E$3:$X$21,$BW101,19)+0,DV$86&gt;=INDEX('Static Data'!$E$3:$X$21,$BW101,20)+0)</f>
        <v>0</v>
      </c>
      <c r="DW101" t="b">
        <f ca="1">AND($BV101,DW$67&gt;=INDEX('Static Data'!$E$3:$X$21,$BW101,1)+0,DW$68&gt;=INDEX('Static Data'!$E$3:$X$21,$BW101,2)+0,DW$69&gt;=INDEX('Static Data'!$E$3:$X$21,$BW101,3)+0,DW$70&gt;=INDEX('Static Data'!$E$3:$X$21,$BW101,4)+0,DW$71&gt;=INDEX('Static Data'!$E$3:$X$21,$BW101,5)+0,DW$72&gt;=INDEX('Static Data'!$E$3:$X$21,$BW101,6)+0,DW$73&gt;=INDEX('Static Data'!$E$3:$X$21,$BW101,7)+0,DW$74&gt;=INDEX('Static Data'!$E$3:$X$21,$BW101,8)+0,DW$75&gt;=INDEX('Static Data'!$E$3:$X$21,$BW101,9)+0,DW$76&gt;=INDEX('Static Data'!$E$3:$X$21,$BW101,10)+0,DW$77&gt;=INDEX('Static Data'!$E$3:$X$21,$BW101,11)+0,DW$78&gt;=INDEX('Static Data'!$E$3:$X$21,$BW101,12)+0,DW$79&gt;=INDEX('Static Data'!$E$3:$X$21,$BW101,13)+0,DW$80&gt;=INDEX('Static Data'!$E$3:$X$21,$BW101,14)+0,DW$81&gt;=INDEX('Static Data'!$E$3:$X$21,$BW101,15)+0,DW$82&gt;=INDEX('Static Data'!$E$3:$X$21,$BW101,16)+0,DW$83&gt;=INDEX('Static Data'!$E$3:$X$21,$BW101,17)+0,DW$84&gt;=INDEX('Static Data'!$E$3:$X$21,$BW101,18)+0,DW$85&gt;=INDEX('Static Data'!$E$3:$X$21,$BW101,19)+0,DW$86&gt;=INDEX('Static Data'!$E$3:$X$21,$BW101,20)+0)</f>
        <v>0</v>
      </c>
      <c r="DX101" t="b">
        <f ca="1">AND($BV101,DX$67&gt;=INDEX('Static Data'!$E$3:$X$21,$BW101,1)+0,DX$68&gt;=INDEX('Static Data'!$E$3:$X$21,$BW101,2)+0,DX$69&gt;=INDEX('Static Data'!$E$3:$X$21,$BW101,3)+0,DX$70&gt;=INDEX('Static Data'!$E$3:$X$21,$BW101,4)+0,DX$71&gt;=INDEX('Static Data'!$E$3:$X$21,$BW101,5)+0,DX$72&gt;=INDEX('Static Data'!$E$3:$X$21,$BW101,6)+0,DX$73&gt;=INDEX('Static Data'!$E$3:$X$21,$BW101,7)+0,DX$74&gt;=INDEX('Static Data'!$E$3:$X$21,$BW101,8)+0,DX$75&gt;=INDEX('Static Data'!$E$3:$X$21,$BW101,9)+0,DX$76&gt;=INDEX('Static Data'!$E$3:$X$21,$BW101,10)+0,DX$77&gt;=INDEX('Static Data'!$E$3:$X$21,$BW101,11)+0,DX$78&gt;=INDEX('Static Data'!$E$3:$X$21,$BW101,12)+0,DX$79&gt;=INDEX('Static Data'!$E$3:$X$21,$BW101,13)+0,DX$80&gt;=INDEX('Static Data'!$E$3:$X$21,$BW101,14)+0,DX$81&gt;=INDEX('Static Data'!$E$3:$X$21,$BW101,15)+0,DX$82&gt;=INDEX('Static Data'!$E$3:$X$21,$BW101,16)+0,DX$83&gt;=INDEX('Static Data'!$E$3:$X$21,$BW101,17)+0,DX$84&gt;=INDEX('Static Data'!$E$3:$X$21,$BW101,18)+0,DX$85&gt;=INDEX('Static Data'!$E$3:$X$21,$BW101,19)+0,DX$86&gt;=INDEX('Static Data'!$E$3:$X$21,$BW101,20)+0)</f>
        <v>0</v>
      </c>
      <c r="DY101" t="b">
        <f ca="1">AND($BV101,DY$67&gt;=INDEX('Static Data'!$E$3:$X$21,$BW101,1)+0,DY$68&gt;=INDEX('Static Data'!$E$3:$X$21,$BW101,2)+0,DY$69&gt;=INDEX('Static Data'!$E$3:$X$21,$BW101,3)+0,DY$70&gt;=INDEX('Static Data'!$E$3:$X$21,$BW101,4)+0,DY$71&gt;=INDEX('Static Data'!$E$3:$X$21,$BW101,5)+0,DY$72&gt;=INDEX('Static Data'!$E$3:$X$21,$BW101,6)+0,DY$73&gt;=INDEX('Static Data'!$E$3:$X$21,$BW101,7)+0,DY$74&gt;=INDEX('Static Data'!$E$3:$X$21,$BW101,8)+0,DY$75&gt;=INDEX('Static Data'!$E$3:$X$21,$BW101,9)+0,DY$76&gt;=INDEX('Static Data'!$E$3:$X$21,$BW101,10)+0,DY$77&gt;=INDEX('Static Data'!$E$3:$X$21,$BW101,11)+0,DY$78&gt;=INDEX('Static Data'!$E$3:$X$21,$BW101,12)+0,DY$79&gt;=INDEX('Static Data'!$E$3:$X$21,$BW101,13)+0,DY$80&gt;=INDEX('Static Data'!$E$3:$X$21,$BW101,14)+0,DY$81&gt;=INDEX('Static Data'!$E$3:$X$21,$BW101,15)+0,DY$82&gt;=INDEX('Static Data'!$E$3:$X$21,$BW101,16)+0,DY$83&gt;=INDEX('Static Data'!$E$3:$X$21,$BW101,17)+0,DY$84&gt;=INDEX('Static Data'!$E$3:$X$21,$BW101,18)+0,DY$85&gt;=INDEX('Static Data'!$E$3:$X$21,$BW101,19)+0,DY$86&gt;=INDEX('Static Data'!$E$3:$X$21,$BW101,20)+0)</f>
        <v>0</v>
      </c>
      <c r="DZ101" t="b">
        <f ca="1">AND($BV101,DZ$67&gt;=INDEX('Static Data'!$E$3:$X$21,$BW101,1)+0,DZ$68&gt;=INDEX('Static Data'!$E$3:$X$21,$BW101,2)+0,DZ$69&gt;=INDEX('Static Data'!$E$3:$X$21,$BW101,3)+0,DZ$70&gt;=INDEX('Static Data'!$E$3:$X$21,$BW101,4)+0,DZ$71&gt;=INDEX('Static Data'!$E$3:$X$21,$BW101,5)+0,DZ$72&gt;=INDEX('Static Data'!$E$3:$X$21,$BW101,6)+0,DZ$73&gt;=INDEX('Static Data'!$E$3:$X$21,$BW101,7)+0,DZ$74&gt;=INDEX('Static Data'!$E$3:$X$21,$BW101,8)+0,DZ$75&gt;=INDEX('Static Data'!$E$3:$X$21,$BW101,9)+0,DZ$76&gt;=INDEX('Static Data'!$E$3:$X$21,$BW101,10)+0,DZ$77&gt;=INDEX('Static Data'!$E$3:$X$21,$BW101,11)+0,DZ$78&gt;=INDEX('Static Data'!$E$3:$X$21,$BW101,12)+0,DZ$79&gt;=INDEX('Static Data'!$E$3:$X$21,$BW101,13)+0,DZ$80&gt;=INDEX('Static Data'!$E$3:$X$21,$BW101,14)+0,DZ$81&gt;=INDEX('Static Data'!$E$3:$X$21,$BW101,15)+0,DZ$82&gt;=INDEX('Static Data'!$E$3:$X$21,$BW101,16)+0,DZ$83&gt;=INDEX('Static Data'!$E$3:$X$21,$BW101,17)+0,DZ$84&gt;=INDEX('Static Data'!$E$3:$X$21,$BW101,18)+0,DZ$85&gt;=INDEX('Static Data'!$E$3:$X$21,$BW101,19)+0,DZ$86&gt;=INDEX('Static Data'!$E$3:$X$21,$BW101,20)+0)</f>
        <v>0</v>
      </c>
      <c r="EA101" t="b">
        <f ca="1">AND($BV101,EA$67&gt;=INDEX('Static Data'!$E$3:$X$21,$BW101,1)+0,EA$68&gt;=INDEX('Static Data'!$E$3:$X$21,$BW101,2)+0,EA$69&gt;=INDEX('Static Data'!$E$3:$X$21,$BW101,3)+0,EA$70&gt;=INDEX('Static Data'!$E$3:$X$21,$BW101,4)+0,EA$71&gt;=INDEX('Static Data'!$E$3:$X$21,$BW101,5)+0,EA$72&gt;=INDEX('Static Data'!$E$3:$X$21,$BW101,6)+0,EA$73&gt;=INDEX('Static Data'!$E$3:$X$21,$BW101,7)+0,EA$74&gt;=INDEX('Static Data'!$E$3:$X$21,$BW101,8)+0,EA$75&gt;=INDEX('Static Data'!$E$3:$X$21,$BW101,9)+0,EA$76&gt;=INDEX('Static Data'!$E$3:$X$21,$BW101,10)+0,EA$77&gt;=INDEX('Static Data'!$E$3:$X$21,$BW101,11)+0,EA$78&gt;=INDEX('Static Data'!$E$3:$X$21,$BW101,12)+0,EA$79&gt;=INDEX('Static Data'!$E$3:$X$21,$BW101,13)+0,EA$80&gt;=INDEX('Static Data'!$E$3:$X$21,$BW101,14)+0,EA$81&gt;=INDEX('Static Data'!$E$3:$X$21,$BW101,15)+0,EA$82&gt;=INDEX('Static Data'!$E$3:$X$21,$BW101,16)+0,EA$83&gt;=INDEX('Static Data'!$E$3:$X$21,$BW101,17)+0,EA$84&gt;=INDEX('Static Data'!$E$3:$X$21,$BW101,18)+0,EA$85&gt;=INDEX('Static Data'!$E$3:$X$21,$BW101,19)+0,EA$86&gt;=INDEX('Static Data'!$E$3:$X$21,$BW101,20)+0)</f>
        <v>0</v>
      </c>
      <c r="EB101" t="b">
        <f ca="1">AND($BV101,EB$67&gt;=INDEX('Static Data'!$E$3:$X$21,$BW101,1)+0,EB$68&gt;=INDEX('Static Data'!$E$3:$X$21,$BW101,2)+0,EB$69&gt;=INDEX('Static Data'!$E$3:$X$21,$BW101,3)+0,EB$70&gt;=INDEX('Static Data'!$E$3:$X$21,$BW101,4)+0,EB$71&gt;=INDEX('Static Data'!$E$3:$X$21,$BW101,5)+0,EB$72&gt;=INDEX('Static Data'!$E$3:$X$21,$BW101,6)+0,EB$73&gt;=INDEX('Static Data'!$E$3:$X$21,$BW101,7)+0,EB$74&gt;=INDEX('Static Data'!$E$3:$X$21,$BW101,8)+0,EB$75&gt;=INDEX('Static Data'!$E$3:$X$21,$BW101,9)+0,EB$76&gt;=INDEX('Static Data'!$E$3:$X$21,$BW101,10)+0,EB$77&gt;=INDEX('Static Data'!$E$3:$X$21,$BW101,11)+0,EB$78&gt;=INDEX('Static Data'!$E$3:$X$21,$BW101,12)+0,EB$79&gt;=INDEX('Static Data'!$E$3:$X$21,$BW101,13)+0,EB$80&gt;=INDEX('Static Data'!$E$3:$X$21,$BW101,14)+0,EB$81&gt;=INDEX('Static Data'!$E$3:$X$21,$BW101,15)+0,EB$82&gt;=INDEX('Static Data'!$E$3:$X$21,$BW101,16)+0,EB$83&gt;=INDEX('Static Data'!$E$3:$X$21,$BW101,17)+0,EB$84&gt;=INDEX('Static Data'!$E$3:$X$21,$BW101,18)+0,EB$85&gt;=INDEX('Static Data'!$E$3:$X$21,$BW101,19)+0,EB$86&gt;=INDEX('Static Data'!$E$3:$X$21,$BW101,20)+0)</f>
        <v>0</v>
      </c>
      <c r="EC101" t="b">
        <f ca="1">AND($BV101,EC$67&gt;=INDEX('Static Data'!$E$3:$X$21,$BW101,1)+0,EC$68&gt;=INDEX('Static Data'!$E$3:$X$21,$BW101,2)+0,EC$69&gt;=INDEX('Static Data'!$E$3:$X$21,$BW101,3)+0,EC$70&gt;=INDEX('Static Data'!$E$3:$X$21,$BW101,4)+0,EC$71&gt;=INDEX('Static Data'!$E$3:$X$21,$BW101,5)+0,EC$72&gt;=INDEX('Static Data'!$E$3:$X$21,$BW101,6)+0,EC$73&gt;=INDEX('Static Data'!$E$3:$X$21,$BW101,7)+0,EC$74&gt;=INDEX('Static Data'!$E$3:$X$21,$BW101,8)+0,EC$75&gt;=INDEX('Static Data'!$E$3:$X$21,$BW101,9)+0,EC$76&gt;=INDEX('Static Data'!$E$3:$X$21,$BW101,10)+0,EC$77&gt;=INDEX('Static Data'!$E$3:$X$21,$BW101,11)+0,EC$78&gt;=INDEX('Static Data'!$E$3:$X$21,$BW101,12)+0,EC$79&gt;=INDEX('Static Data'!$E$3:$X$21,$BW101,13)+0,EC$80&gt;=INDEX('Static Data'!$E$3:$X$21,$BW101,14)+0,EC$81&gt;=INDEX('Static Data'!$E$3:$X$21,$BW101,15)+0,EC$82&gt;=INDEX('Static Data'!$E$3:$X$21,$BW101,16)+0,EC$83&gt;=INDEX('Static Data'!$E$3:$X$21,$BW101,17)+0,EC$84&gt;=INDEX('Static Data'!$E$3:$X$21,$BW101,18)+0,EC$85&gt;=INDEX('Static Data'!$E$3:$X$21,$BW101,19)+0,EC$86&gt;=INDEX('Static Data'!$E$3:$X$21,$BW101,20)+0)</f>
        <v>0</v>
      </c>
      <c r="ED101" t="b">
        <f ca="1">AND($BV101,ED$67&gt;=INDEX('Static Data'!$E$3:$X$21,$BW101,1)+0,ED$68&gt;=INDEX('Static Data'!$E$3:$X$21,$BW101,2)+0,ED$69&gt;=INDEX('Static Data'!$E$3:$X$21,$BW101,3)+0,ED$70&gt;=INDEX('Static Data'!$E$3:$X$21,$BW101,4)+0,ED$71&gt;=INDEX('Static Data'!$E$3:$X$21,$BW101,5)+0,ED$72&gt;=INDEX('Static Data'!$E$3:$X$21,$BW101,6)+0,ED$73&gt;=INDEX('Static Data'!$E$3:$X$21,$BW101,7)+0,ED$74&gt;=INDEX('Static Data'!$E$3:$X$21,$BW101,8)+0,ED$75&gt;=INDEX('Static Data'!$E$3:$X$21,$BW101,9)+0,ED$76&gt;=INDEX('Static Data'!$E$3:$X$21,$BW101,10)+0,ED$77&gt;=INDEX('Static Data'!$E$3:$X$21,$BW101,11)+0,ED$78&gt;=INDEX('Static Data'!$E$3:$X$21,$BW101,12)+0,ED$79&gt;=INDEX('Static Data'!$E$3:$X$21,$BW101,13)+0,ED$80&gt;=INDEX('Static Data'!$E$3:$X$21,$BW101,14)+0,ED$81&gt;=INDEX('Static Data'!$E$3:$X$21,$BW101,15)+0,ED$82&gt;=INDEX('Static Data'!$E$3:$X$21,$BW101,16)+0,ED$83&gt;=INDEX('Static Data'!$E$3:$X$21,$BW101,17)+0,ED$84&gt;=INDEX('Static Data'!$E$3:$X$21,$BW101,18)+0,ED$85&gt;=INDEX('Static Data'!$E$3:$X$21,$BW101,19)+0,ED$86&gt;=INDEX('Static Data'!$E$3:$X$21,$BW101,20)+0)</f>
        <v>0</v>
      </c>
      <c r="EE101" t="b">
        <f ca="1">AND($BV101,EE$67&gt;=INDEX('Static Data'!$E$3:$X$21,$BW101,1)+0,EE$68&gt;=INDEX('Static Data'!$E$3:$X$21,$BW101,2)+0,EE$69&gt;=INDEX('Static Data'!$E$3:$X$21,$BW101,3)+0,EE$70&gt;=INDEX('Static Data'!$E$3:$X$21,$BW101,4)+0,EE$71&gt;=INDEX('Static Data'!$E$3:$X$21,$BW101,5)+0,EE$72&gt;=INDEX('Static Data'!$E$3:$X$21,$BW101,6)+0,EE$73&gt;=INDEX('Static Data'!$E$3:$X$21,$BW101,7)+0,EE$74&gt;=INDEX('Static Data'!$E$3:$X$21,$BW101,8)+0,EE$75&gt;=INDEX('Static Data'!$E$3:$X$21,$BW101,9)+0,EE$76&gt;=INDEX('Static Data'!$E$3:$X$21,$BW101,10)+0,EE$77&gt;=INDEX('Static Data'!$E$3:$X$21,$BW101,11)+0,EE$78&gt;=INDEX('Static Data'!$E$3:$X$21,$BW101,12)+0,EE$79&gt;=INDEX('Static Data'!$E$3:$X$21,$BW101,13)+0,EE$80&gt;=INDEX('Static Data'!$E$3:$X$21,$BW101,14)+0,EE$81&gt;=INDEX('Static Data'!$E$3:$X$21,$BW101,15)+0,EE$82&gt;=INDEX('Static Data'!$E$3:$X$21,$BW101,16)+0,EE$83&gt;=INDEX('Static Data'!$E$3:$X$21,$BW101,17)+0,EE$84&gt;=INDEX('Static Data'!$E$3:$X$21,$BW101,18)+0,EE$85&gt;=INDEX('Static Data'!$E$3:$X$21,$BW101,19)+0,EE$86&gt;=INDEX('Static Data'!$E$3:$X$21,$BW101,20)+0)</f>
        <v>0</v>
      </c>
      <c r="EF101" t="b">
        <f ca="1">AND($BV101,EF$67&gt;=INDEX('Static Data'!$E$3:$X$21,$BW101,1)+0,EF$68&gt;=INDEX('Static Data'!$E$3:$X$21,$BW101,2)+0,EF$69&gt;=INDEX('Static Data'!$E$3:$X$21,$BW101,3)+0,EF$70&gt;=INDEX('Static Data'!$E$3:$X$21,$BW101,4)+0,EF$71&gt;=INDEX('Static Data'!$E$3:$X$21,$BW101,5)+0,EF$72&gt;=INDEX('Static Data'!$E$3:$X$21,$BW101,6)+0,EF$73&gt;=INDEX('Static Data'!$E$3:$X$21,$BW101,7)+0,EF$74&gt;=INDEX('Static Data'!$E$3:$X$21,$BW101,8)+0,EF$75&gt;=INDEX('Static Data'!$E$3:$X$21,$BW101,9)+0,EF$76&gt;=INDEX('Static Data'!$E$3:$X$21,$BW101,10)+0,EF$77&gt;=INDEX('Static Data'!$E$3:$X$21,$BW101,11)+0,EF$78&gt;=INDEX('Static Data'!$E$3:$X$21,$BW101,12)+0,EF$79&gt;=INDEX('Static Data'!$E$3:$X$21,$BW101,13)+0,EF$80&gt;=INDEX('Static Data'!$E$3:$X$21,$BW101,14)+0,EF$81&gt;=INDEX('Static Data'!$E$3:$X$21,$BW101,15)+0,EF$82&gt;=INDEX('Static Data'!$E$3:$X$21,$BW101,16)+0,EF$83&gt;=INDEX('Static Data'!$E$3:$X$21,$BW101,17)+0,EF$84&gt;=INDEX('Static Data'!$E$3:$X$21,$BW101,18)+0,EF$85&gt;=INDEX('Static Data'!$E$3:$X$21,$BW101,19)+0,EF$86&gt;=INDEX('Static Data'!$E$3:$X$21,$BW101,20)+0)</f>
        <v>0</v>
      </c>
      <c r="EG101" t="b">
        <f ca="1">AND($BV101,EG$67&gt;=INDEX('Static Data'!$E$3:$X$21,$BW101,1)+0,EG$68&gt;=INDEX('Static Data'!$E$3:$X$21,$BW101,2)+0,EG$69&gt;=INDEX('Static Data'!$E$3:$X$21,$BW101,3)+0,EG$70&gt;=INDEX('Static Data'!$E$3:$X$21,$BW101,4)+0,EG$71&gt;=INDEX('Static Data'!$E$3:$X$21,$BW101,5)+0,EG$72&gt;=INDEX('Static Data'!$E$3:$X$21,$BW101,6)+0,EG$73&gt;=INDEX('Static Data'!$E$3:$X$21,$BW101,7)+0,EG$74&gt;=INDEX('Static Data'!$E$3:$X$21,$BW101,8)+0,EG$75&gt;=INDEX('Static Data'!$E$3:$X$21,$BW101,9)+0,EG$76&gt;=INDEX('Static Data'!$E$3:$X$21,$BW101,10)+0,EG$77&gt;=INDEX('Static Data'!$E$3:$X$21,$BW101,11)+0,EG$78&gt;=INDEX('Static Data'!$E$3:$X$21,$BW101,12)+0,EG$79&gt;=INDEX('Static Data'!$E$3:$X$21,$BW101,13)+0,EG$80&gt;=INDEX('Static Data'!$E$3:$X$21,$BW101,14)+0,EG$81&gt;=INDEX('Static Data'!$E$3:$X$21,$BW101,15)+0,EG$82&gt;=INDEX('Static Data'!$E$3:$X$21,$BW101,16)+0,EG$83&gt;=INDEX('Static Data'!$E$3:$X$21,$BW101,17)+0,EG$84&gt;=INDEX('Static Data'!$E$3:$X$21,$BW101,18)+0,EG$85&gt;=INDEX('Static Data'!$E$3:$X$21,$BW101,19)+0,EG$86&gt;=INDEX('Static Data'!$E$3:$X$21,$BW101,20)+0)</f>
        <v>0</v>
      </c>
      <c r="EH101" t="b">
        <f ca="1">AND($BV101,EH$67&gt;=INDEX('Static Data'!$E$3:$X$21,$BW101,1)+0,EH$68&gt;=INDEX('Static Data'!$E$3:$X$21,$BW101,2)+0,EH$69&gt;=INDEX('Static Data'!$E$3:$X$21,$BW101,3)+0,EH$70&gt;=INDEX('Static Data'!$E$3:$X$21,$BW101,4)+0,EH$71&gt;=INDEX('Static Data'!$E$3:$X$21,$BW101,5)+0,EH$72&gt;=INDEX('Static Data'!$E$3:$X$21,$BW101,6)+0,EH$73&gt;=INDEX('Static Data'!$E$3:$X$21,$BW101,7)+0,EH$74&gt;=INDEX('Static Data'!$E$3:$X$21,$BW101,8)+0,EH$75&gt;=INDEX('Static Data'!$E$3:$X$21,$BW101,9)+0,EH$76&gt;=INDEX('Static Data'!$E$3:$X$21,$BW101,10)+0,EH$77&gt;=INDEX('Static Data'!$E$3:$X$21,$BW101,11)+0,EH$78&gt;=INDEX('Static Data'!$E$3:$X$21,$BW101,12)+0,EH$79&gt;=INDEX('Static Data'!$E$3:$X$21,$BW101,13)+0,EH$80&gt;=INDEX('Static Data'!$E$3:$X$21,$BW101,14)+0,EH$81&gt;=INDEX('Static Data'!$E$3:$X$21,$BW101,15)+0,EH$82&gt;=INDEX('Static Data'!$E$3:$X$21,$BW101,16)+0,EH$83&gt;=INDEX('Static Data'!$E$3:$X$21,$BW101,17)+0,EH$84&gt;=INDEX('Static Data'!$E$3:$X$21,$BW101,18)+0,EH$85&gt;=INDEX('Static Data'!$E$3:$X$21,$BW101,19)+0,EH$86&gt;=INDEX('Static Data'!$E$3:$X$21,$BW101,20)+0)</f>
        <v>0</v>
      </c>
      <c r="EI101" t="b">
        <f ca="1">AND($BV101,EI$67&gt;=INDEX('Static Data'!$E$3:$X$21,$BW101,1)+0,EI$68&gt;=INDEX('Static Data'!$E$3:$X$21,$BW101,2)+0,EI$69&gt;=INDEX('Static Data'!$E$3:$X$21,$BW101,3)+0,EI$70&gt;=INDEX('Static Data'!$E$3:$X$21,$BW101,4)+0,EI$71&gt;=INDEX('Static Data'!$E$3:$X$21,$BW101,5)+0,EI$72&gt;=INDEX('Static Data'!$E$3:$X$21,$BW101,6)+0,EI$73&gt;=INDEX('Static Data'!$E$3:$X$21,$BW101,7)+0,EI$74&gt;=INDEX('Static Data'!$E$3:$X$21,$BW101,8)+0,EI$75&gt;=INDEX('Static Data'!$E$3:$X$21,$BW101,9)+0,EI$76&gt;=INDEX('Static Data'!$E$3:$X$21,$BW101,10)+0,EI$77&gt;=INDEX('Static Data'!$E$3:$X$21,$BW101,11)+0,EI$78&gt;=INDEX('Static Data'!$E$3:$X$21,$BW101,12)+0,EI$79&gt;=INDEX('Static Data'!$E$3:$X$21,$BW101,13)+0,EI$80&gt;=INDEX('Static Data'!$E$3:$X$21,$BW101,14)+0,EI$81&gt;=INDEX('Static Data'!$E$3:$X$21,$BW101,15)+0,EI$82&gt;=INDEX('Static Data'!$E$3:$X$21,$BW101,16)+0,EI$83&gt;=INDEX('Static Data'!$E$3:$X$21,$BW101,17)+0,EI$84&gt;=INDEX('Static Data'!$E$3:$X$21,$BW101,18)+0,EI$85&gt;=INDEX('Static Data'!$E$3:$X$21,$BW101,19)+0,EI$86&gt;=INDEX('Static Data'!$E$3:$X$21,$BW101,20)+0)</f>
        <v>0</v>
      </c>
      <c r="EJ101" t="b">
        <f ca="1">AND($BV101,EJ$67&gt;=INDEX('Static Data'!$E$3:$X$21,$BW101,1)+0,EJ$68&gt;=INDEX('Static Data'!$E$3:$X$21,$BW101,2)+0,EJ$69&gt;=INDEX('Static Data'!$E$3:$X$21,$BW101,3)+0,EJ$70&gt;=INDEX('Static Data'!$E$3:$X$21,$BW101,4)+0,EJ$71&gt;=INDEX('Static Data'!$E$3:$X$21,$BW101,5)+0,EJ$72&gt;=INDEX('Static Data'!$E$3:$X$21,$BW101,6)+0,EJ$73&gt;=INDEX('Static Data'!$E$3:$X$21,$BW101,7)+0,EJ$74&gt;=INDEX('Static Data'!$E$3:$X$21,$BW101,8)+0,EJ$75&gt;=INDEX('Static Data'!$E$3:$X$21,$BW101,9)+0,EJ$76&gt;=INDEX('Static Data'!$E$3:$X$21,$BW101,10)+0,EJ$77&gt;=INDEX('Static Data'!$E$3:$X$21,$BW101,11)+0,EJ$78&gt;=INDEX('Static Data'!$E$3:$X$21,$BW101,12)+0,EJ$79&gt;=INDEX('Static Data'!$E$3:$X$21,$BW101,13)+0,EJ$80&gt;=INDEX('Static Data'!$E$3:$X$21,$BW101,14)+0,EJ$81&gt;=INDEX('Static Data'!$E$3:$X$21,$BW101,15)+0,EJ$82&gt;=INDEX('Static Data'!$E$3:$X$21,$BW101,16)+0,EJ$83&gt;=INDEX('Static Data'!$E$3:$X$21,$BW101,17)+0,EJ$84&gt;=INDEX('Static Data'!$E$3:$X$21,$BW101,18)+0,EJ$85&gt;=INDEX('Static Data'!$E$3:$X$21,$BW101,19)+0,EJ$86&gt;=INDEX('Static Data'!$E$3:$X$21,$BW101,20)+0)</f>
        <v>0</v>
      </c>
      <c r="EK101" t="b">
        <f ca="1">AND($BV101,EK$67&gt;=INDEX('Static Data'!$E$3:$X$21,$BW101,1)+0,EK$68&gt;=INDEX('Static Data'!$E$3:$X$21,$BW101,2)+0,EK$69&gt;=INDEX('Static Data'!$E$3:$X$21,$BW101,3)+0,EK$70&gt;=INDEX('Static Data'!$E$3:$X$21,$BW101,4)+0,EK$71&gt;=INDEX('Static Data'!$E$3:$X$21,$BW101,5)+0,EK$72&gt;=INDEX('Static Data'!$E$3:$X$21,$BW101,6)+0,EK$73&gt;=INDEX('Static Data'!$E$3:$X$21,$BW101,7)+0,EK$74&gt;=INDEX('Static Data'!$E$3:$X$21,$BW101,8)+0,EK$75&gt;=INDEX('Static Data'!$E$3:$X$21,$BW101,9)+0,EK$76&gt;=INDEX('Static Data'!$E$3:$X$21,$BW101,10)+0,EK$77&gt;=INDEX('Static Data'!$E$3:$X$21,$BW101,11)+0,EK$78&gt;=INDEX('Static Data'!$E$3:$X$21,$BW101,12)+0,EK$79&gt;=INDEX('Static Data'!$E$3:$X$21,$BW101,13)+0,EK$80&gt;=INDEX('Static Data'!$E$3:$X$21,$BW101,14)+0,EK$81&gt;=INDEX('Static Data'!$E$3:$X$21,$BW101,15)+0,EK$82&gt;=INDEX('Static Data'!$E$3:$X$21,$BW101,16)+0,EK$83&gt;=INDEX('Static Data'!$E$3:$X$21,$BW101,17)+0,EK$84&gt;=INDEX('Static Data'!$E$3:$X$21,$BW101,18)+0,EK$85&gt;=INDEX('Static Data'!$E$3:$X$21,$BW101,19)+0,EK$86&gt;=INDEX('Static Data'!$E$3:$X$21,$BW101,20)+0)</f>
        <v>0</v>
      </c>
      <c r="EL101" t="b">
        <f ca="1">AND($BV101,EL$67&gt;=INDEX('Static Data'!$E$3:$X$21,$BW101,1)+0,EL$68&gt;=INDEX('Static Data'!$E$3:$X$21,$BW101,2)+0,EL$69&gt;=INDEX('Static Data'!$E$3:$X$21,$BW101,3)+0,EL$70&gt;=INDEX('Static Data'!$E$3:$X$21,$BW101,4)+0,EL$71&gt;=INDEX('Static Data'!$E$3:$X$21,$BW101,5)+0,EL$72&gt;=INDEX('Static Data'!$E$3:$X$21,$BW101,6)+0,EL$73&gt;=INDEX('Static Data'!$E$3:$X$21,$BW101,7)+0,EL$74&gt;=INDEX('Static Data'!$E$3:$X$21,$BW101,8)+0,EL$75&gt;=INDEX('Static Data'!$E$3:$X$21,$BW101,9)+0,EL$76&gt;=INDEX('Static Data'!$E$3:$X$21,$BW101,10)+0,EL$77&gt;=INDEX('Static Data'!$E$3:$X$21,$BW101,11)+0,EL$78&gt;=INDEX('Static Data'!$E$3:$X$21,$BW101,12)+0,EL$79&gt;=INDEX('Static Data'!$E$3:$X$21,$BW101,13)+0,EL$80&gt;=INDEX('Static Data'!$E$3:$X$21,$BW101,14)+0,EL$81&gt;=INDEX('Static Data'!$E$3:$X$21,$BW101,15)+0,EL$82&gt;=INDEX('Static Data'!$E$3:$X$21,$BW101,16)+0,EL$83&gt;=INDEX('Static Data'!$E$3:$X$21,$BW101,17)+0,EL$84&gt;=INDEX('Static Data'!$E$3:$X$21,$BW101,18)+0,EL$85&gt;=INDEX('Static Data'!$E$3:$X$21,$BW101,19)+0,EL$86&gt;=INDEX('Static Data'!$E$3:$X$21,$BW101,20)+0)</f>
        <v>0</v>
      </c>
      <c r="EM101" t="b">
        <f ca="1">AND($BV101,EM$67&gt;=INDEX('Static Data'!$E$3:$X$21,$BW101,1)+0,EM$68&gt;=INDEX('Static Data'!$E$3:$X$21,$BW101,2)+0,EM$69&gt;=INDEX('Static Data'!$E$3:$X$21,$BW101,3)+0,EM$70&gt;=INDEX('Static Data'!$E$3:$X$21,$BW101,4)+0,EM$71&gt;=INDEX('Static Data'!$E$3:$X$21,$BW101,5)+0,EM$72&gt;=INDEX('Static Data'!$E$3:$X$21,$BW101,6)+0,EM$73&gt;=INDEX('Static Data'!$E$3:$X$21,$BW101,7)+0,EM$74&gt;=INDEX('Static Data'!$E$3:$X$21,$BW101,8)+0,EM$75&gt;=INDEX('Static Data'!$E$3:$X$21,$BW101,9)+0,EM$76&gt;=INDEX('Static Data'!$E$3:$X$21,$BW101,10)+0,EM$77&gt;=INDEX('Static Data'!$E$3:$X$21,$BW101,11)+0,EM$78&gt;=INDEX('Static Data'!$E$3:$X$21,$BW101,12)+0,EM$79&gt;=INDEX('Static Data'!$E$3:$X$21,$BW101,13)+0,EM$80&gt;=INDEX('Static Data'!$E$3:$X$21,$BW101,14)+0,EM$81&gt;=INDEX('Static Data'!$E$3:$X$21,$BW101,15)+0,EM$82&gt;=INDEX('Static Data'!$E$3:$X$21,$BW101,16)+0,EM$83&gt;=INDEX('Static Data'!$E$3:$X$21,$BW101,17)+0,EM$84&gt;=INDEX('Static Data'!$E$3:$X$21,$BW101,18)+0,EM$85&gt;=INDEX('Static Data'!$E$3:$X$21,$BW101,19)+0,EM$86&gt;=INDEX('Static Data'!$E$3:$X$21,$BW101,20)+0)</f>
        <v>0</v>
      </c>
      <c r="EN101" t="b">
        <f ca="1">AND($BV101,EN$67&gt;=INDEX('Static Data'!$E$3:$X$21,$BW101,1)+0,EN$68&gt;=INDEX('Static Data'!$E$3:$X$21,$BW101,2)+0,EN$69&gt;=INDEX('Static Data'!$E$3:$X$21,$BW101,3)+0,EN$70&gt;=INDEX('Static Data'!$E$3:$X$21,$BW101,4)+0,EN$71&gt;=INDEX('Static Data'!$E$3:$X$21,$BW101,5)+0,EN$72&gt;=INDEX('Static Data'!$E$3:$X$21,$BW101,6)+0,EN$73&gt;=INDEX('Static Data'!$E$3:$X$21,$BW101,7)+0,EN$74&gt;=INDEX('Static Data'!$E$3:$X$21,$BW101,8)+0,EN$75&gt;=INDEX('Static Data'!$E$3:$X$21,$BW101,9)+0,EN$76&gt;=INDEX('Static Data'!$E$3:$X$21,$BW101,10)+0,EN$77&gt;=INDEX('Static Data'!$E$3:$X$21,$BW101,11)+0,EN$78&gt;=INDEX('Static Data'!$E$3:$X$21,$BW101,12)+0,EN$79&gt;=INDEX('Static Data'!$E$3:$X$21,$BW101,13)+0,EN$80&gt;=INDEX('Static Data'!$E$3:$X$21,$BW101,14)+0,EN$81&gt;=INDEX('Static Data'!$E$3:$X$21,$BW101,15)+0,EN$82&gt;=INDEX('Static Data'!$E$3:$X$21,$BW101,16)+0,EN$83&gt;=INDEX('Static Data'!$E$3:$X$21,$BW101,17)+0,EN$84&gt;=INDEX('Static Data'!$E$3:$X$21,$BW101,18)+0,EN$85&gt;=INDEX('Static Data'!$E$3:$X$21,$BW101,19)+0,EN$86&gt;=INDEX('Static Data'!$E$3:$X$21,$BW101,20)+0)</f>
        <v>0</v>
      </c>
      <c r="EO101" t="b">
        <f ca="1">AND($BV101,EO$67&gt;=INDEX('Static Data'!$E$3:$X$21,$BW101,1)+0,EO$68&gt;=INDEX('Static Data'!$E$3:$X$21,$BW101,2)+0,EO$69&gt;=INDEX('Static Data'!$E$3:$X$21,$BW101,3)+0,EO$70&gt;=INDEX('Static Data'!$E$3:$X$21,$BW101,4)+0,EO$71&gt;=INDEX('Static Data'!$E$3:$X$21,$BW101,5)+0,EO$72&gt;=INDEX('Static Data'!$E$3:$X$21,$BW101,6)+0,EO$73&gt;=INDEX('Static Data'!$E$3:$X$21,$BW101,7)+0,EO$74&gt;=INDEX('Static Data'!$E$3:$X$21,$BW101,8)+0,EO$75&gt;=INDEX('Static Data'!$E$3:$X$21,$BW101,9)+0,EO$76&gt;=INDEX('Static Data'!$E$3:$X$21,$BW101,10)+0,EO$77&gt;=INDEX('Static Data'!$E$3:$X$21,$BW101,11)+0,EO$78&gt;=INDEX('Static Data'!$E$3:$X$21,$BW101,12)+0,EO$79&gt;=INDEX('Static Data'!$E$3:$X$21,$BW101,13)+0,EO$80&gt;=INDEX('Static Data'!$E$3:$X$21,$BW101,14)+0,EO$81&gt;=INDEX('Static Data'!$E$3:$X$21,$BW101,15)+0,EO$82&gt;=INDEX('Static Data'!$E$3:$X$21,$BW101,16)+0,EO$83&gt;=INDEX('Static Data'!$E$3:$X$21,$BW101,17)+0,EO$84&gt;=INDEX('Static Data'!$E$3:$X$21,$BW101,18)+0,EO$85&gt;=INDEX('Static Data'!$E$3:$X$21,$BW101,19)+0,EO$86&gt;=INDEX('Static Data'!$E$3:$X$21,$BW101,20)+0)</f>
        <v>0</v>
      </c>
      <c r="EP101" t="b">
        <f ca="1">AND($BV101,EP$67&gt;=INDEX('Static Data'!$E$3:$X$21,$BW101,1)+0,EP$68&gt;=INDEX('Static Data'!$E$3:$X$21,$BW101,2)+0,EP$69&gt;=INDEX('Static Data'!$E$3:$X$21,$BW101,3)+0,EP$70&gt;=INDEX('Static Data'!$E$3:$X$21,$BW101,4)+0,EP$71&gt;=INDEX('Static Data'!$E$3:$X$21,$BW101,5)+0,EP$72&gt;=INDEX('Static Data'!$E$3:$X$21,$BW101,6)+0,EP$73&gt;=INDEX('Static Data'!$E$3:$X$21,$BW101,7)+0,EP$74&gt;=INDEX('Static Data'!$E$3:$X$21,$BW101,8)+0,EP$75&gt;=INDEX('Static Data'!$E$3:$X$21,$BW101,9)+0,EP$76&gt;=INDEX('Static Data'!$E$3:$X$21,$BW101,10)+0,EP$77&gt;=INDEX('Static Data'!$E$3:$X$21,$BW101,11)+0,EP$78&gt;=INDEX('Static Data'!$E$3:$X$21,$BW101,12)+0,EP$79&gt;=INDEX('Static Data'!$E$3:$X$21,$BW101,13)+0,EP$80&gt;=INDEX('Static Data'!$E$3:$X$21,$BW101,14)+0,EP$81&gt;=INDEX('Static Data'!$E$3:$X$21,$BW101,15)+0,EP$82&gt;=INDEX('Static Data'!$E$3:$X$21,$BW101,16)+0,EP$83&gt;=INDEX('Static Data'!$E$3:$X$21,$BW101,17)+0,EP$84&gt;=INDEX('Static Data'!$E$3:$X$21,$BW101,18)+0,EP$85&gt;=INDEX('Static Data'!$E$3:$X$21,$BW101,19)+0,EP$86&gt;=INDEX('Static Data'!$E$3:$X$21,$BW101,20)+0)</f>
        <v>0</v>
      </c>
      <c r="EQ101" t="b">
        <f ca="1">AND($BV101,EQ$67&gt;=INDEX('Static Data'!$E$3:$X$21,$BW101,1)+0,EQ$68&gt;=INDEX('Static Data'!$E$3:$X$21,$BW101,2)+0,EQ$69&gt;=INDEX('Static Data'!$E$3:$X$21,$BW101,3)+0,EQ$70&gt;=INDEX('Static Data'!$E$3:$X$21,$BW101,4)+0,EQ$71&gt;=INDEX('Static Data'!$E$3:$X$21,$BW101,5)+0,EQ$72&gt;=INDEX('Static Data'!$E$3:$X$21,$BW101,6)+0,EQ$73&gt;=INDEX('Static Data'!$E$3:$X$21,$BW101,7)+0,EQ$74&gt;=INDEX('Static Data'!$E$3:$X$21,$BW101,8)+0,EQ$75&gt;=INDEX('Static Data'!$E$3:$X$21,$BW101,9)+0,EQ$76&gt;=INDEX('Static Data'!$E$3:$X$21,$BW101,10)+0,EQ$77&gt;=INDEX('Static Data'!$E$3:$X$21,$BW101,11)+0,EQ$78&gt;=INDEX('Static Data'!$E$3:$X$21,$BW101,12)+0,EQ$79&gt;=INDEX('Static Data'!$E$3:$X$21,$BW101,13)+0,EQ$80&gt;=INDEX('Static Data'!$E$3:$X$21,$BW101,14)+0,EQ$81&gt;=INDEX('Static Data'!$E$3:$X$21,$BW101,15)+0,EQ$82&gt;=INDEX('Static Data'!$E$3:$X$21,$BW101,16)+0,EQ$83&gt;=INDEX('Static Data'!$E$3:$X$21,$BW101,17)+0,EQ$84&gt;=INDEX('Static Data'!$E$3:$X$21,$BW101,18)+0,EQ$85&gt;=INDEX('Static Data'!$E$3:$X$21,$BW101,19)+0,EQ$86&gt;=INDEX('Static Data'!$E$3:$X$21,$BW101,20)+0)</f>
        <v>0</v>
      </c>
      <c r="ER101" t="b">
        <f ca="1">AND($BV101,ER$67&gt;=INDEX('Static Data'!$E$3:$X$21,$BW101,1)+0,ER$68&gt;=INDEX('Static Data'!$E$3:$X$21,$BW101,2)+0,ER$69&gt;=INDEX('Static Data'!$E$3:$X$21,$BW101,3)+0,ER$70&gt;=INDEX('Static Data'!$E$3:$X$21,$BW101,4)+0,ER$71&gt;=INDEX('Static Data'!$E$3:$X$21,$BW101,5)+0,ER$72&gt;=INDEX('Static Data'!$E$3:$X$21,$BW101,6)+0,ER$73&gt;=INDEX('Static Data'!$E$3:$X$21,$BW101,7)+0,ER$74&gt;=INDEX('Static Data'!$E$3:$X$21,$BW101,8)+0,ER$75&gt;=INDEX('Static Data'!$E$3:$X$21,$BW101,9)+0,ER$76&gt;=INDEX('Static Data'!$E$3:$X$21,$BW101,10)+0,ER$77&gt;=INDEX('Static Data'!$E$3:$X$21,$BW101,11)+0,ER$78&gt;=INDEX('Static Data'!$E$3:$X$21,$BW101,12)+0,ER$79&gt;=INDEX('Static Data'!$E$3:$X$21,$BW101,13)+0,ER$80&gt;=INDEX('Static Data'!$E$3:$X$21,$BW101,14)+0,ER$81&gt;=INDEX('Static Data'!$E$3:$X$21,$BW101,15)+0,ER$82&gt;=INDEX('Static Data'!$E$3:$X$21,$BW101,16)+0,ER$83&gt;=INDEX('Static Data'!$E$3:$X$21,$BW101,17)+0,ER$84&gt;=INDEX('Static Data'!$E$3:$X$21,$BW101,18)+0,ER$85&gt;=INDEX('Static Data'!$E$3:$X$21,$BW101,19)+0,ER$86&gt;=INDEX('Static Data'!$E$3:$X$21,$BW101,20)+0)</f>
        <v>0</v>
      </c>
      <c r="ES101" t="b">
        <f ca="1">AND($BV101,ES$67&gt;=INDEX('Static Data'!$E$3:$X$21,$BW101,1)+0,ES$68&gt;=INDEX('Static Data'!$E$3:$X$21,$BW101,2)+0,ES$69&gt;=INDEX('Static Data'!$E$3:$X$21,$BW101,3)+0,ES$70&gt;=INDEX('Static Data'!$E$3:$X$21,$BW101,4)+0,ES$71&gt;=INDEX('Static Data'!$E$3:$X$21,$BW101,5)+0,ES$72&gt;=INDEX('Static Data'!$E$3:$X$21,$BW101,6)+0,ES$73&gt;=INDEX('Static Data'!$E$3:$X$21,$BW101,7)+0,ES$74&gt;=INDEX('Static Data'!$E$3:$X$21,$BW101,8)+0,ES$75&gt;=INDEX('Static Data'!$E$3:$X$21,$BW101,9)+0,ES$76&gt;=INDEX('Static Data'!$E$3:$X$21,$BW101,10)+0,ES$77&gt;=INDEX('Static Data'!$E$3:$X$21,$BW101,11)+0,ES$78&gt;=INDEX('Static Data'!$E$3:$X$21,$BW101,12)+0,ES$79&gt;=INDEX('Static Data'!$E$3:$X$21,$BW101,13)+0,ES$80&gt;=INDEX('Static Data'!$E$3:$X$21,$BW101,14)+0,ES$81&gt;=INDEX('Static Data'!$E$3:$X$21,$BW101,15)+0,ES$82&gt;=INDEX('Static Data'!$E$3:$X$21,$BW101,16)+0,ES$83&gt;=INDEX('Static Data'!$E$3:$X$21,$BW101,17)+0,ES$84&gt;=INDEX('Static Data'!$E$3:$X$21,$BW101,18)+0,ES$85&gt;=INDEX('Static Data'!$E$3:$X$21,$BW101,19)+0,ES$86&gt;=INDEX('Static Data'!$E$3:$X$21,$BW101,20)+0)</f>
        <v>0</v>
      </c>
      <c r="ET101" t="b">
        <f ca="1">AND($BV101,ET$67&gt;=INDEX('Static Data'!$E$3:$X$21,$BW101,1)+0,ET$68&gt;=INDEX('Static Data'!$E$3:$X$21,$BW101,2)+0,ET$69&gt;=INDEX('Static Data'!$E$3:$X$21,$BW101,3)+0,ET$70&gt;=INDEX('Static Data'!$E$3:$X$21,$BW101,4)+0,ET$71&gt;=INDEX('Static Data'!$E$3:$X$21,$BW101,5)+0,ET$72&gt;=INDEX('Static Data'!$E$3:$X$21,$BW101,6)+0,ET$73&gt;=INDEX('Static Data'!$E$3:$X$21,$BW101,7)+0,ET$74&gt;=INDEX('Static Data'!$E$3:$X$21,$BW101,8)+0,ET$75&gt;=INDEX('Static Data'!$E$3:$X$21,$BW101,9)+0,ET$76&gt;=INDEX('Static Data'!$E$3:$X$21,$BW101,10)+0,ET$77&gt;=INDEX('Static Data'!$E$3:$X$21,$BW101,11)+0,ET$78&gt;=INDEX('Static Data'!$E$3:$X$21,$BW101,12)+0,ET$79&gt;=INDEX('Static Data'!$E$3:$X$21,$BW101,13)+0,ET$80&gt;=INDEX('Static Data'!$E$3:$X$21,$BW101,14)+0,ET$81&gt;=INDEX('Static Data'!$E$3:$X$21,$BW101,15)+0,ET$82&gt;=INDEX('Static Data'!$E$3:$X$21,$BW101,16)+0,ET$83&gt;=INDEX('Static Data'!$E$3:$X$21,$BW101,17)+0,ET$84&gt;=INDEX('Static Data'!$E$3:$X$21,$BW101,18)+0,ET$85&gt;=INDEX('Static Data'!$E$3:$X$21,$BW101,19)+0,ET$86&gt;=INDEX('Static Data'!$E$3:$X$21,$BW101,20)+0)</f>
        <v>0</v>
      </c>
      <c r="EU101" t="b">
        <f ca="1">AND($BV101,EU$67&gt;=INDEX('Static Data'!$E$3:$X$21,$BW101,1)+0,EU$68&gt;=INDEX('Static Data'!$E$3:$X$21,$BW101,2)+0,EU$69&gt;=INDEX('Static Data'!$E$3:$X$21,$BW101,3)+0,EU$70&gt;=INDEX('Static Data'!$E$3:$X$21,$BW101,4)+0,EU$71&gt;=INDEX('Static Data'!$E$3:$X$21,$BW101,5)+0,EU$72&gt;=INDEX('Static Data'!$E$3:$X$21,$BW101,6)+0,EU$73&gt;=INDEX('Static Data'!$E$3:$X$21,$BW101,7)+0,EU$74&gt;=INDEX('Static Data'!$E$3:$X$21,$BW101,8)+0,EU$75&gt;=INDEX('Static Data'!$E$3:$X$21,$BW101,9)+0,EU$76&gt;=INDEX('Static Data'!$E$3:$X$21,$BW101,10)+0,EU$77&gt;=INDEX('Static Data'!$E$3:$X$21,$BW101,11)+0,EU$78&gt;=INDEX('Static Data'!$E$3:$X$21,$BW101,12)+0,EU$79&gt;=INDEX('Static Data'!$E$3:$X$21,$BW101,13)+0,EU$80&gt;=INDEX('Static Data'!$E$3:$X$21,$BW101,14)+0,EU$81&gt;=INDEX('Static Data'!$E$3:$X$21,$BW101,15)+0,EU$82&gt;=INDEX('Static Data'!$E$3:$X$21,$BW101,16)+0,EU$83&gt;=INDEX('Static Data'!$E$3:$X$21,$BW101,17)+0,EU$84&gt;=INDEX('Static Data'!$E$3:$X$21,$BW101,18)+0,EU$85&gt;=INDEX('Static Data'!$E$3:$X$21,$BW101,19)+0,EU$86&gt;=INDEX('Static Data'!$E$3:$X$21,$BW101,20)+0)</f>
        <v>0</v>
      </c>
      <c r="EV101" t="b">
        <f ca="1">AND($BV101,EV$67&gt;=INDEX('Static Data'!$E$3:$X$21,$BW101,1)+0,EV$68&gt;=INDEX('Static Data'!$E$3:$X$21,$BW101,2)+0,EV$69&gt;=INDEX('Static Data'!$E$3:$X$21,$BW101,3)+0,EV$70&gt;=INDEX('Static Data'!$E$3:$X$21,$BW101,4)+0,EV$71&gt;=INDEX('Static Data'!$E$3:$X$21,$BW101,5)+0,EV$72&gt;=INDEX('Static Data'!$E$3:$X$21,$BW101,6)+0,EV$73&gt;=INDEX('Static Data'!$E$3:$X$21,$BW101,7)+0,EV$74&gt;=INDEX('Static Data'!$E$3:$X$21,$BW101,8)+0,EV$75&gt;=INDEX('Static Data'!$E$3:$X$21,$BW101,9)+0,EV$76&gt;=INDEX('Static Data'!$E$3:$X$21,$BW101,10)+0,EV$77&gt;=INDEX('Static Data'!$E$3:$X$21,$BW101,11)+0,EV$78&gt;=INDEX('Static Data'!$E$3:$X$21,$BW101,12)+0,EV$79&gt;=INDEX('Static Data'!$E$3:$X$21,$BW101,13)+0,EV$80&gt;=INDEX('Static Data'!$E$3:$X$21,$BW101,14)+0,EV$81&gt;=INDEX('Static Data'!$E$3:$X$21,$BW101,15)+0,EV$82&gt;=INDEX('Static Data'!$E$3:$X$21,$BW101,16)+0,EV$83&gt;=INDEX('Static Data'!$E$3:$X$21,$BW101,17)+0,EV$84&gt;=INDEX('Static Data'!$E$3:$X$21,$BW101,18)+0,EV$85&gt;=INDEX('Static Data'!$E$3:$X$21,$BW101,19)+0,EV$86&gt;=INDEX('Static Data'!$E$3:$X$21,$BW101,20)+0)</f>
        <v>0</v>
      </c>
      <c r="EW101" t="b">
        <f ca="1">AND($BV101,EW$67&gt;=INDEX('Static Data'!$E$3:$X$21,$BW101,1)+0,EW$68&gt;=INDEX('Static Data'!$E$3:$X$21,$BW101,2)+0,EW$69&gt;=INDEX('Static Data'!$E$3:$X$21,$BW101,3)+0,EW$70&gt;=INDEX('Static Data'!$E$3:$X$21,$BW101,4)+0,EW$71&gt;=INDEX('Static Data'!$E$3:$X$21,$BW101,5)+0,EW$72&gt;=INDEX('Static Data'!$E$3:$X$21,$BW101,6)+0,EW$73&gt;=INDEX('Static Data'!$E$3:$X$21,$BW101,7)+0,EW$74&gt;=INDEX('Static Data'!$E$3:$X$21,$BW101,8)+0,EW$75&gt;=INDEX('Static Data'!$E$3:$X$21,$BW101,9)+0,EW$76&gt;=INDEX('Static Data'!$E$3:$X$21,$BW101,10)+0,EW$77&gt;=INDEX('Static Data'!$E$3:$X$21,$BW101,11)+0,EW$78&gt;=INDEX('Static Data'!$E$3:$X$21,$BW101,12)+0,EW$79&gt;=INDEX('Static Data'!$E$3:$X$21,$BW101,13)+0,EW$80&gt;=INDEX('Static Data'!$E$3:$X$21,$BW101,14)+0,EW$81&gt;=INDEX('Static Data'!$E$3:$X$21,$BW101,15)+0,EW$82&gt;=INDEX('Static Data'!$E$3:$X$21,$BW101,16)+0,EW$83&gt;=INDEX('Static Data'!$E$3:$X$21,$BW101,17)+0,EW$84&gt;=INDEX('Static Data'!$E$3:$X$21,$BW101,18)+0,EW$85&gt;=INDEX('Static Data'!$E$3:$X$21,$BW101,19)+0,EW$86&gt;=INDEX('Static Data'!$E$3:$X$21,$BW101,20)+0)</f>
        <v>0</v>
      </c>
      <c r="EX101" t="b">
        <f ca="1">AND($BV101,EX$67&gt;=INDEX('Static Data'!$E$3:$X$21,$BW101,1)+0,EX$68&gt;=INDEX('Static Data'!$E$3:$X$21,$BW101,2)+0,EX$69&gt;=INDEX('Static Data'!$E$3:$X$21,$BW101,3)+0,EX$70&gt;=INDEX('Static Data'!$E$3:$X$21,$BW101,4)+0,EX$71&gt;=INDEX('Static Data'!$E$3:$X$21,$BW101,5)+0,EX$72&gt;=INDEX('Static Data'!$E$3:$X$21,$BW101,6)+0,EX$73&gt;=INDEX('Static Data'!$E$3:$X$21,$BW101,7)+0,EX$74&gt;=INDEX('Static Data'!$E$3:$X$21,$BW101,8)+0,EX$75&gt;=INDEX('Static Data'!$E$3:$X$21,$BW101,9)+0,EX$76&gt;=INDEX('Static Data'!$E$3:$X$21,$BW101,10)+0,EX$77&gt;=INDEX('Static Data'!$E$3:$X$21,$BW101,11)+0,EX$78&gt;=INDEX('Static Data'!$E$3:$X$21,$BW101,12)+0,EX$79&gt;=INDEX('Static Data'!$E$3:$X$21,$BW101,13)+0,EX$80&gt;=INDEX('Static Data'!$E$3:$X$21,$BW101,14)+0,EX$81&gt;=INDEX('Static Data'!$E$3:$X$21,$BW101,15)+0,EX$82&gt;=INDEX('Static Data'!$E$3:$X$21,$BW101,16)+0,EX$83&gt;=INDEX('Static Data'!$E$3:$X$21,$BW101,17)+0,EX$84&gt;=INDEX('Static Data'!$E$3:$X$21,$BW101,18)+0,EX$85&gt;=INDEX('Static Data'!$E$3:$X$21,$BW101,19)+0,EX$86&gt;=INDEX('Static Data'!$E$3:$X$21,$BW101,20)+0)</f>
        <v>0</v>
      </c>
      <c r="EY101" t="b">
        <f ca="1">AND($BV101,EY$67&gt;=INDEX('Static Data'!$E$3:$X$21,$BW101,1)+0,EY$68&gt;=INDEX('Static Data'!$E$3:$X$21,$BW101,2)+0,EY$69&gt;=INDEX('Static Data'!$E$3:$X$21,$BW101,3)+0,EY$70&gt;=INDEX('Static Data'!$E$3:$X$21,$BW101,4)+0,EY$71&gt;=INDEX('Static Data'!$E$3:$X$21,$BW101,5)+0,EY$72&gt;=INDEX('Static Data'!$E$3:$X$21,$BW101,6)+0,EY$73&gt;=INDEX('Static Data'!$E$3:$X$21,$BW101,7)+0,EY$74&gt;=INDEX('Static Data'!$E$3:$X$21,$BW101,8)+0,EY$75&gt;=INDEX('Static Data'!$E$3:$X$21,$BW101,9)+0,EY$76&gt;=INDEX('Static Data'!$E$3:$X$21,$BW101,10)+0,EY$77&gt;=INDEX('Static Data'!$E$3:$X$21,$BW101,11)+0,EY$78&gt;=INDEX('Static Data'!$E$3:$X$21,$BW101,12)+0,EY$79&gt;=INDEX('Static Data'!$E$3:$X$21,$BW101,13)+0,EY$80&gt;=INDEX('Static Data'!$E$3:$X$21,$BW101,14)+0,EY$81&gt;=INDEX('Static Data'!$E$3:$X$21,$BW101,15)+0,EY$82&gt;=INDEX('Static Data'!$E$3:$X$21,$BW101,16)+0,EY$83&gt;=INDEX('Static Data'!$E$3:$X$21,$BW101,17)+0,EY$84&gt;=INDEX('Static Data'!$E$3:$X$21,$BW101,18)+0,EY$85&gt;=INDEX('Static Data'!$E$3:$X$21,$BW101,19)+0,EY$86&gt;=INDEX('Static Data'!$E$3:$X$21,$BW101,20)+0)</f>
        <v>0</v>
      </c>
      <c r="EZ101" t="b">
        <f ca="1">AND($BV101,EZ$67&gt;=INDEX('Static Data'!$E$3:$X$21,$BW101,1)+0,EZ$68&gt;=INDEX('Static Data'!$E$3:$X$21,$BW101,2)+0,EZ$69&gt;=INDEX('Static Data'!$E$3:$X$21,$BW101,3)+0,EZ$70&gt;=INDEX('Static Data'!$E$3:$X$21,$BW101,4)+0,EZ$71&gt;=INDEX('Static Data'!$E$3:$X$21,$BW101,5)+0,EZ$72&gt;=INDEX('Static Data'!$E$3:$X$21,$BW101,6)+0,EZ$73&gt;=INDEX('Static Data'!$E$3:$X$21,$BW101,7)+0,EZ$74&gt;=INDEX('Static Data'!$E$3:$X$21,$BW101,8)+0,EZ$75&gt;=INDEX('Static Data'!$E$3:$X$21,$BW101,9)+0,EZ$76&gt;=INDEX('Static Data'!$E$3:$X$21,$BW101,10)+0,EZ$77&gt;=INDEX('Static Data'!$E$3:$X$21,$BW101,11)+0,EZ$78&gt;=INDEX('Static Data'!$E$3:$X$21,$BW101,12)+0,EZ$79&gt;=INDEX('Static Data'!$E$3:$X$21,$BW101,13)+0,EZ$80&gt;=INDEX('Static Data'!$E$3:$X$21,$BW101,14)+0,EZ$81&gt;=INDEX('Static Data'!$E$3:$X$21,$BW101,15)+0,EZ$82&gt;=INDEX('Static Data'!$E$3:$X$21,$BW101,16)+0,EZ$83&gt;=INDEX('Static Data'!$E$3:$X$21,$BW101,17)+0,EZ$84&gt;=INDEX('Static Data'!$E$3:$X$21,$BW101,18)+0,EZ$85&gt;=INDEX('Static Data'!$E$3:$X$21,$BW101,19)+0,EZ$86&gt;=INDEX('Static Data'!$E$3:$X$21,$BW101,20)+0)</f>
        <v>0</v>
      </c>
      <c r="FA101" t="b">
        <f ca="1">AND($BV101,FA$67&gt;=INDEX('Static Data'!$E$3:$X$21,$BW101,1)+0,FA$68&gt;=INDEX('Static Data'!$E$3:$X$21,$BW101,2)+0,FA$69&gt;=INDEX('Static Data'!$E$3:$X$21,$BW101,3)+0,FA$70&gt;=INDEX('Static Data'!$E$3:$X$21,$BW101,4)+0,FA$71&gt;=INDEX('Static Data'!$E$3:$X$21,$BW101,5)+0,FA$72&gt;=INDEX('Static Data'!$E$3:$X$21,$BW101,6)+0,FA$73&gt;=INDEX('Static Data'!$E$3:$X$21,$BW101,7)+0,FA$74&gt;=INDEX('Static Data'!$E$3:$X$21,$BW101,8)+0,FA$75&gt;=INDEX('Static Data'!$E$3:$X$21,$BW101,9)+0,FA$76&gt;=INDEX('Static Data'!$E$3:$X$21,$BW101,10)+0,FA$77&gt;=INDEX('Static Data'!$E$3:$X$21,$BW101,11)+0,FA$78&gt;=INDEX('Static Data'!$E$3:$X$21,$BW101,12)+0,FA$79&gt;=INDEX('Static Data'!$E$3:$X$21,$BW101,13)+0,FA$80&gt;=INDEX('Static Data'!$E$3:$X$21,$BW101,14)+0,FA$81&gt;=INDEX('Static Data'!$E$3:$X$21,$BW101,15)+0,FA$82&gt;=INDEX('Static Data'!$E$3:$X$21,$BW101,16)+0,FA$83&gt;=INDEX('Static Data'!$E$3:$X$21,$BW101,17)+0,FA$84&gt;=INDEX('Static Data'!$E$3:$X$21,$BW101,18)+0,FA$85&gt;=INDEX('Static Data'!$E$3:$X$21,$BW101,19)+0,FA$86&gt;=INDEX('Static Data'!$E$3:$X$21,$BW101,20)+0)</f>
        <v>0</v>
      </c>
      <c r="FB101" t="b">
        <f ca="1">AND($BV101,FB$67&gt;=INDEX('Static Data'!$E$3:$X$21,$BW101,1)+0,FB$68&gt;=INDEX('Static Data'!$E$3:$X$21,$BW101,2)+0,FB$69&gt;=INDEX('Static Data'!$E$3:$X$21,$BW101,3)+0,FB$70&gt;=INDEX('Static Data'!$E$3:$X$21,$BW101,4)+0,FB$71&gt;=INDEX('Static Data'!$E$3:$X$21,$BW101,5)+0,FB$72&gt;=INDEX('Static Data'!$E$3:$X$21,$BW101,6)+0,FB$73&gt;=INDEX('Static Data'!$E$3:$X$21,$BW101,7)+0,FB$74&gt;=INDEX('Static Data'!$E$3:$X$21,$BW101,8)+0,FB$75&gt;=INDEX('Static Data'!$E$3:$X$21,$BW101,9)+0,FB$76&gt;=INDEX('Static Data'!$E$3:$X$21,$BW101,10)+0,FB$77&gt;=INDEX('Static Data'!$E$3:$X$21,$BW101,11)+0,FB$78&gt;=INDEX('Static Data'!$E$3:$X$21,$BW101,12)+0,FB$79&gt;=INDEX('Static Data'!$E$3:$X$21,$BW101,13)+0,FB$80&gt;=INDEX('Static Data'!$E$3:$X$21,$BW101,14)+0,FB$81&gt;=INDEX('Static Data'!$E$3:$X$21,$BW101,15)+0,FB$82&gt;=INDEX('Static Data'!$E$3:$X$21,$BW101,16)+0,FB$83&gt;=INDEX('Static Data'!$E$3:$X$21,$BW101,17)+0,FB$84&gt;=INDEX('Static Data'!$E$3:$X$21,$BW101,18)+0,FB$85&gt;=INDEX('Static Data'!$E$3:$X$21,$BW101,19)+0,FB$86&gt;=INDEX('Static Data'!$E$3:$X$21,$BW101,20)+0)</f>
        <v>0</v>
      </c>
      <c r="FC101" t="b">
        <f ca="1">AND($BV101,FC$67&gt;=INDEX('Static Data'!$E$3:$X$21,$BW101,1)+0,FC$68&gt;=INDEX('Static Data'!$E$3:$X$21,$BW101,2)+0,FC$69&gt;=INDEX('Static Data'!$E$3:$X$21,$BW101,3)+0,FC$70&gt;=INDEX('Static Data'!$E$3:$X$21,$BW101,4)+0,FC$71&gt;=INDEX('Static Data'!$E$3:$X$21,$BW101,5)+0,FC$72&gt;=INDEX('Static Data'!$E$3:$X$21,$BW101,6)+0,FC$73&gt;=INDEX('Static Data'!$E$3:$X$21,$BW101,7)+0,FC$74&gt;=INDEX('Static Data'!$E$3:$X$21,$BW101,8)+0,FC$75&gt;=INDEX('Static Data'!$E$3:$X$21,$BW101,9)+0,FC$76&gt;=INDEX('Static Data'!$E$3:$X$21,$BW101,10)+0,FC$77&gt;=INDEX('Static Data'!$E$3:$X$21,$BW101,11)+0,FC$78&gt;=INDEX('Static Data'!$E$3:$X$21,$BW101,12)+0,FC$79&gt;=INDEX('Static Data'!$E$3:$X$21,$BW101,13)+0,FC$80&gt;=INDEX('Static Data'!$E$3:$X$21,$BW101,14)+0,FC$81&gt;=INDEX('Static Data'!$E$3:$X$21,$BW101,15)+0,FC$82&gt;=INDEX('Static Data'!$E$3:$X$21,$BW101,16)+0,FC$83&gt;=INDEX('Static Data'!$E$3:$X$21,$BW101,17)+0,FC$84&gt;=INDEX('Static Data'!$E$3:$X$21,$BW101,18)+0,FC$85&gt;=INDEX('Static Data'!$E$3:$X$21,$BW101,19)+0,FC$86&gt;=INDEX('Static Data'!$E$3:$X$21,$BW101,20)+0)</f>
        <v>0</v>
      </c>
      <c r="FD101" t="b">
        <f ca="1">AND($BV101,FD$67&gt;=INDEX('Static Data'!$E$3:$X$21,$BW101,1)+0,FD$68&gt;=INDEX('Static Data'!$E$3:$X$21,$BW101,2)+0,FD$69&gt;=INDEX('Static Data'!$E$3:$X$21,$BW101,3)+0,FD$70&gt;=INDEX('Static Data'!$E$3:$X$21,$BW101,4)+0,FD$71&gt;=INDEX('Static Data'!$E$3:$X$21,$BW101,5)+0,FD$72&gt;=INDEX('Static Data'!$E$3:$X$21,$BW101,6)+0,FD$73&gt;=INDEX('Static Data'!$E$3:$X$21,$BW101,7)+0,FD$74&gt;=INDEX('Static Data'!$E$3:$X$21,$BW101,8)+0,FD$75&gt;=INDEX('Static Data'!$E$3:$X$21,$BW101,9)+0,FD$76&gt;=INDEX('Static Data'!$E$3:$X$21,$BW101,10)+0,FD$77&gt;=INDEX('Static Data'!$E$3:$X$21,$BW101,11)+0,FD$78&gt;=INDEX('Static Data'!$E$3:$X$21,$BW101,12)+0,FD$79&gt;=INDEX('Static Data'!$E$3:$X$21,$BW101,13)+0,FD$80&gt;=INDEX('Static Data'!$E$3:$X$21,$BW101,14)+0,FD$81&gt;=INDEX('Static Data'!$E$3:$X$21,$BW101,15)+0,FD$82&gt;=INDEX('Static Data'!$E$3:$X$21,$BW101,16)+0,FD$83&gt;=INDEX('Static Data'!$E$3:$X$21,$BW101,17)+0,FD$84&gt;=INDEX('Static Data'!$E$3:$X$21,$BW101,18)+0,FD$85&gt;=INDEX('Static Data'!$E$3:$X$21,$BW101,19)+0,FD$86&gt;=INDEX('Static Data'!$E$3:$X$21,$BW101,20)+0)</f>
        <v>0</v>
      </c>
      <c r="FE101" t="b">
        <f ca="1">AND($BV101,FE$67&gt;=INDEX('Static Data'!$E$3:$X$21,$BW101,1)+0,FE$68&gt;=INDEX('Static Data'!$E$3:$X$21,$BW101,2)+0,FE$69&gt;=INDEX('Static Data'!$E$3:$X$21,$BW101,3)+0,FE$70&gt;=INDEX('Static Data'!$E$3:$X$21,$BW101,4)+0,FE$71&gt;=INDEX('Static Data'!$E$3:$X$21,$BW101,5)+0,FE$72&gt;=INDEX('Static Data'!$E$3:$X$21,$BW101,6)+0,FE$73&gt;=INDEX('Static Data'!$E$3:$X$21,$BW101,7)+0,FE$74&gt;=INDEX('Static Data'!$E$3:$X$21,$BW101,8)+0,FE$75&gt;=INDEX('Static Data'!$E$3:$X$21,$BW101,9)+0,FE$76&gt;=INDEX('Static Data'!$E$3:$X$21,$BW101,10)+0,FE$77&gt;=INDEX('Static Data'!$E$3:$X$21,$BW101,11)+0,FE$78&gt;=INDEX('Static Data'!$E$3:$X$21,$BW101,12)+0,FE$79&gt;=INDEX('Static Data'!$E$3:$X$21,$BW101,13)+0,FE$80&gt;=INDEX('Static Data'!$E$3:$X$21,$BW101,14)+0,FE$81&gt;=INDEX('Static Data'!$E$3:$X$21,$BW101,15)+0,FE$82&gt;=INDEX('Static Data'!$E$3:$X$21,$BW101,16)+0,FE$83&gt;=INDEX('Static Data'!$E$3:$X$21,$BW101,17)+0,FE$84&gt;=INDEX('Static Data'!$E$3:$X$21,$BW101,18)+0,FE$85&gt;=INDEX('Static Data'!$E$3:$X$21,$BW101,19)+0,FE$86&gt;=INDEX('Static Data'!$E$3:$X$21,$BW101,20)+0)</f>
        <v>0</v>
      </c>
      <c r="FF101" t="b">
        <f ca="1">AND($BV101,FF$67&gt;=INDEX('Static Data'!$E$3:$X$21,$BW101,1)+0,FF$68&gt;=INDEX('Static Data'!$E$3:$X$21,$BW101,2)+0,FF$69&gt;=INDEX('Static Data'!$E$3:$X$21,$BW101,3)+0,FF$70&gt;=INDEX('Static Data'!$E$3:$X$21,$BW101,4)+0,FF$71&gt;=INDEX('Static Data'!$E$3:$X$21,$BW101,5)+0,FF$72&gt;=INDEX('Static Data'!$E$3:$X$21,$BW101,6)+0,FF$73&gt;=INDEX('Static Data'!$E$3:$X$21,$BW101,7)+0,FF$74&gt;=INDEX('Static Data'!$E$3:$X$21,$BW101,8)+0,FF$75&gt;=INDEX('Static Data'!$E$3:$X$21,$BW101,9)+0,FF$76&gt;=INDEX('Static Data'!$E$3:$X$21,$BW101,10)+0,FF$77&gt;=INDEX('Static Data'!$E$3:$X$21,$BW101,11)+0,FF$78&gt;=INDEX('Static Data'!$E$3:$X$21,$BW101,12)+0,FF$79&gt;=INDEX('Static Data'!$E$3:$X$21,$BW101,13)+0,FF$80&gt;=INDEX('Static Data'!$E$3:$X$21,$BW101,14)+0,FF$81&gt;=INDEX('Static Data'!$E$3:$X$21,$BW101,15)+0,FF$82&gt;=INDEX('Static Data'!$E$3:$X$21,$BW101,16)+0,FF$83&gt;=INDEX('Static Data'!$E$3:$X$21,$BW101,17)+0,FF$84&gt;=INDEX('Static Data'!$E$3:$X$21,$BW101,18)+0,FF$85&gt;=INDEX('Static Data'!$E$3:$X$21,$BW101,19)+0,FF$86&gt;=INDEX('Static Data'!$E$3:$X$21,$BW101,20)+0)</f>
        <v>0</v>
      </c>
      <c r="FG101" t="b">
        <f ca="1">AND($BV101,FG$67&gt;=INDEX('Static Data'!$E$3:$X$21,$BW101,1)+0,FG$68&gt;=INDEX('Static Data'!$E$3:$X$21,$BW101,2)+0,FG$69&gt;=INDEX('Static Data'!$E$3:$X$21,$BW101,3)+0,FG$70&gt;=INDEX('Static Data'!$E$3:$X$21,$BW101,4)+0,FG$71&gt;=INDEX('Static Data'!$E$3:$X$21,$BW101,5)+0,FG$72&gt;=INDEX('Static Data'!$E$3:$X$21,$BW101,6)+0,FG$73&gt;=INDEX('Static Data'!$E$3:$X$21,$BW101,7)+0,FG$74&gt;=INDEX('Static Data'!$E$3:$X$21,$BW101,8)+0,FG$75&gt;=INDEX('Static Data'!$E$3:$X$21,$BW101,9)+0,FG$76&gt;=INDEX('Static Data'!$E$3:$X$21,$BW101,10)+0,FG$77&gt;=INDEX('Static Data'!$E$3:$X$21,$BW101,11)+0,FG$78&gt;=INDEX('Static Data'!$E$3:$X$21,$BW101,12)+0,FG$79&gt;=INDEX('Static Data'!$E$3:$X$21,$BW101,13)+0,FG$80&gt;=INDEX('Static Data'!$E$3:$X$21,$BW101,14)+0,FG$81&gt;=INDEX('Static Data'!$E$3:$X$21,$BW101,15)+0,FG$82&gt;=INDEX('Static Data'!$E$3:$X$21,$BW101,16)+0,FG$83&gt;=INDEX('Static Data'!$E$3:$X$21,$BW101,17)+0,FG$84&gt;=INDEX('Static Data'!$E$3:$X$21,$BW101,18)+0,FG$85&gt;=INDEX('Static Data'!$E$3:$X$21,$BW101,19)+0,FG$86&gt;=INDEX('Static Data'!$E$3:$X$21,$BW101,20)+0)</f>
        <v>0</v>
      </c>
      <c r="FH101" t="b">
        <f ca="1">AND($BV101,FH$67&gt;=INDEX('Static Data'!$E$3:$X$21,$BW101,1)+0,FH$68&gt;=INDEX('Static Data'!$E$3:$X$21,$BW101,2)+0,FH$69&gt;=INDEX('Static Data'!$E$3:$X$21,$BW101,3)+0,FH$70&gt;=INDEX('Static Data'!$E$3:$X$21,$BW101,4)+0,FH$71&gt;=INDEX('Static Data'!$E$3:$X$21,$BW101,5)+0,FH$72&gt;=INDEX('Static Data'!$E$3:$X$21,$BW101,6)+0,FH$73&gt;=INDEX('Static Data'!$E$3:$X$21,$BW101,7)+0,FH$74&gt;=INDEX('Static Data'!$E$3:$X$21,$BW101,8)+0,FH$75&gt;=INDEX('Static Data'!$E$3:$X$21,$BW101,9)+0,FH$76&gt;=INDEX('Static Data'!$E$3:$X$21,$BW101,10)+0,FH$77&gt;=INDEX('Static Data'!$E$3:$X$21,$BW101,11)+0,FH$78&gt;=INDEX('Static Data'!$E$3:$X$21,$BW101,12)+0,FH$79&gt;=INDEX('Static Data'!$E$3:$X$21,$BW101,13)+0,FH$80&gt;=INDEX('Static Data'!$E$3:$X$21,$BW101,14)+0,FH$81&gt;=INDEX('Static Data'!$E$3:$X$21,$BW101,15)+0,FH$82&gt;=INDEX('Static Data'!$E$3:$X$21,$BW101,16)+0,FH$83&gt;=INDEX('Static Data'!$E$3:$X$21,$BW101,17)+0,FH$84&gt;=INDEX('Static Data'!$E$3:$X$21,$BW101,18)+0,FH$85&gt;=INDEX('Static Data'!$E$3:$X$21,$BW101,19)+0,FH$86&gt;=INDEX('Static Data'!$E$3:$X$21,$BW101,20)+0)</f>
        <v>0</v>
      </c>
      <c r="FI101" t="b">
        <f ca="1">AND($BV101,FI$67&gt;=INDEX('Static Data'!$E$3:$X$21,$BW101,1)+0,FI$68&gt;=INDEX('Static Data'!$E$3:$X$21,$BW101,2)+0,FI$69&gt;=INDEX('Static Data'!$E$3:$X$21,$BW101,3)+0,FI$70&gt;=INDEX('Static Data'!$E$3:$X$21,$BW101,4)+0,FI$71&gt;=INDEX('Static Data'!$E$3:$X$21,$BW101,5)+0,FI$72&gt;=INDEX('Static Data'!$E$3:$X$21,$BW101,6)+0,FI$73&gt;=INDEX('Static Data'!$E$3:$X$21,$BW101,7)+0,FI$74&gt;=INDEX('Static Data'!$E$3:$X$21,$BW101,8)+0,FI$75&gt;=INDEX('Static Data'!$E$3:$X$21,$BW101,9)+0,FI$76&gt;=INDEX('Static Data'!$E$3:$X$21,$BW101,10)+0,FI$77&gt;=INDEX('Static Data'!$E$3:$X$21,$BW101,11)+0,FI$78&gt;=INDEX('Static Data'!$E$3:$X$21,$BW101,12)+0,FI$79&gt;=INDEX('Static Data'!$E$3:$X$21,$BW101,13)+0,FI$80&gt;=INDEX('Static Data'!$E$3:$X$21,$BW101,14)+0,FI$81&gt;=INDEX('Static Data'!$E$3:$X$21,$BW101,15)+0,FI$82&gt;=INDEX('Static Data'!$E$3:$X$21,$BW101,16)+0,FI$83&gt;=INDEX('Static Data'!$E$3:$X$21,$BW101,17)+0,FI$84&gt;=INDEX('Static Data'!$E$3:$X$21,$BW101,18)+0,FI$85&gt;=INDEX('Static Data'!$E$3:$X$21,$BW101,19)+0,FI$86&gt;=INDEX('Static Data'!$E$3:$X$21,$BW101,20)+0)</f>
        <v>0</v>
      </c>
      <c r="FJ101" t="b">
        <f ca="1">AND($BV101,FJ$67&gt;=INDEX('Static Data'!$E$3:$X$21,$BW101,1)+0,FJ$68&gt;=INDEX('Static Data'!$E$3:$X$21,$BW101,2)+0,FJ$69&gt;=INDEX('Static Data'!$E$3:$X$21,$BW101,3)+0,FJ$70&gt;=INDEX('Static Data'!$E$3:$X$21,$BW101,4)+0,FJ$71&gt;=INDEX('Static Data'!$E$3:$X$21,$BW101,5)+0,FJ$72&gt;=INDEX('Static Data'!$E$3:$X$21,$BW101,6)+0,FJ$73&gt;=INDEX('Static Data'!$E$3:$X$21,$BW101,7)+0,FJ$74&gt;=INDEX('Static Data'!$E$3:$X$21,$BW101,8)+0,FJ$75&gt;=INDEX('Static Data'!$E$3:$X$21,$BW101,9)+0,FJ$76&gt;=INDEX('Static Data'!$E$3:$X$21,$BW101,10)+0,FJ$77&gt;=INDEX('Static Data'!$E$3:$X$21,$BW101,11)+0,FJ$78&gt;=INDEX('Static Data'!$E$3:$X$21,$BW101,12)+0,FJ$79&gt;=INDEX('Static Data'!$E$3:$X$21,$BW101,13)+0,FJ$80&gt;=INDEX('Static Data'!$E$3:$X$21,$BW101,14)+0,FJ$81&gt;=INDEX('Static Data'!$E$3:$X$21,$BW101,15)+0,FJ$82&gt;=INDEX('Static Data'!$E$3:$X$21,$BW101,16)+0,FJ$83&gt;=INDEX('Static Data'!$E$3:$X$21,$BW101,17)+0,FJ$84&gt;=INDEX('Static Data'!$E$3:$X$21,$BW101,18)+0,FJ$85&gt;=INDEX('Static Data'!$E$3:$X$21,$BW101,19)+0,FJ$86&gt;=INDEX('Static Data'!$E$3:$X$21,$BW101,20)+0)</f>
        <v>0</v>
      </c>
      <c r="FK101" t="b">
        <f ca="1">AND($BV101,FK$67&gt;=INDEX('Static Data'!$E$3:$X$21,$BW101,1)+0,FK$68&gt;=INDEX('Static Data'!$E$3:$X$21,$BW101,2)+0,FK$69&gt;=INDEX('Static Data'!$E$3:$X$21,$BW101,3)+0,FK$70&gt;=INDEX('Static Data'!$E$3:$X$21,$BW101,4)+0,FK$71&gt;=INDEX('Static Data'!$E$3:$X$21,$BW101,5)+0,FK$72&gt;=INDEX('Static Data'!$E$3:$X$21,$BW101,6)+0,FK$73&gt;=INDEX('Static Data'!$E$3:$X$21,$BW101,7)+0,FK$74&gt;=INDEX('Static Data'!$E$3:$X$21,$BW101,8)+0,FK$75&gt;=INDEX('Static Data'!$E$3:$X$21,$BW101,9)+0,FK$76&gt;=INDEX('Static Data'!$E$3:$X$21,$BW101,10)+0,FK$77&gt;=INDEX('Static Data'!$E$3:$X$21,$BW101,11)+0,FK$78&gt;=INDEX('Static Data'!$E$3:$X$21,$BW101,12)+0,FK$79&gt;=INDEX('Static Data'!$E$3:$X$21,$BW101,13)+0,FK$80&gt;=INDEX('Static Data'!$E$3:$X$21,$BW101,14)+0,FK$81&gt;=INDEX('Static Data'!$E$3:$X$21,$BW101,15)+0,FK$82&gt;=INDEX('Static Data'!$E$3:$X$21,$BW101,16)+0,FK$83&gt;=INDEX('Static Data'!$E$3:$X$21,$BW101,17)+0,FK$84&gt;=INDEX('Static Data'!$E$3:$X$21,$BW101,18)+0,FK$85&gt;=INDEX('Static Data'!$E$3:$X$21,$BW101,19)+0,FK$86&gt;=INDEX('Static Data'!$E$3:$X$21,$BW101,20)+0)</f>
        <v>0</v>
      </c>
      <c r="FL101" t="b">
        <f ca="1">AND($BV101,FL$67&gt;=INDEX('Static Data'!$E$3:$X$21,$BW101,1)+0,FL$68&gt;=INDEX('Static Data'!$E$3:$X$21,$BW101,2)+0,FL$69&gt;=INDEX('Static Data'!$E$3:$X$21,$BW101,3)+0,FL$70&gt;=INDEX('Static Data'!$E$3:$X$21,$BW101,4)+0,FL$71&gt;=INDEX('Static Data'!$E$3:$X$21,$BW101,5)+0,FL$72&gt;=INDEX('Static Data'!$E$3:$X$21,$BW101,6)+0,FL$73&gt;=INDEX('Static Data'!$E$3:$X$21,$BW101,7)+0,FL$74&gt;=INDEX('Static Data'!$E$3:$X$21,$BW101,8)+0,FL$75&gt;=INDEX('Static Data'!$E$3:$X$21,$BW101,9)+0,FL$76&gt;=INDEX('Static Data'!$E$3:$X$21,$BW101,10)+0,FL$77&gt;=INDEX('Static Data'!$E$3:$X$21,$BW101,11)+0,FL$78&gt;=INDEX('Static Data'!$E$3:$X$21,$BW101,12)+0,FL$79&gt;=INDEX('Static Data'!$E$3:$X$21,$BW101,13)+0,FL$80&gt;=INDEX('Static Data'!$E$3:$X$21,$BW101,14)+0,FL$81&gt;=INDEX('Static Data'!$E$3:$X$21,$BW101,15)+0,FL$82&gt;=INDEX('Static Data'!$E$3:$X$21,$BW101,16)+0,FL$83&gt;=INDEX('Static Data'!$E$3:$X$21,$BW101,17)+0,FL$84&gt;=INDEX('Static Data'!$E$3:$X$21,$BW101,18)+0,FL$85&gt;=INDEX('Static Data'!$E$3:$X$21,$BW101,19)+0,FL$86&gt;=INDEX('Static Data'!$E$3:$X$21,$BW101,20)+0)</f>
        <v>0</v>
      </c>
      <c r="FM101" t="b">
        <f ca="1">AND($BV101,FM$67&gt;=INDEX('Static Data'!$E$3:$X$21,$BW101,1)+0,FM$68&gt;=INDEX('Static Data'!$E$3:$X$21,$BW101,2)+0,FM$69&gt;=INDEX('Static Data'!$E$3:$X$21,$BW101,3)+0,FM$70&gt;=INDEX('Static Data'!$E$3:$X$21,$BW101,4)+0,FM$71&gt;=INDEX('Static Data'!$E$3:$X$21,$BW101,5)+0,FM$72&gt;=INDEX('Static Data'!$E$3:$X$21,$BW101,6)+0,FM$73&gt;=INDEX('Static Data'!$E$3:$X$21,$BW101,7)+0,FM$74&gt;=INDEX('Static Data'!$E$3:$X$21,$BW101,8)+0,FM$75&gt;=INDEX('Static Data'!$E$3:$X$21,$BW101,9)+0,FM$76&gt;=INDEX('Static Data'!$E$3:$X$21,$BW101,10)+0,FM$77&gt;=INDEX('Static Data'!$E$3:$X$21,$BW101,11)+0,FM$78&gt;=INDEX('Static Data'!$E$3:$X$21,$BW101,12)+0,FM$79&gt;=INDEX('Static Data'!$E$3:$X$21,$BW101,13)+0,FM$80&gt;=INDEX('Static Data'!$E$3:$X$21,$BW101,14)+0,FM$81&gt;=INDEX('Static Data'!$E$3:$X$21,$BW101,15)+0,FM$82&gt;=INDEX('Static Data'!$E$3:$X$21,$BW101,16)+0,FM$83&gt;=INDEX('Static Data'!$E$3:$X$21,$BW101,17)+0,FM$84&gt;=INDEX('Static Data'!$E$3:$X$21,$BW101,18)+0,FM$85&gt;=INDEX('Static Data'!$E$3:$X$21,$BW101,19)+0,FM$86&gt;=INDEX('Static Data'!$E$3:$X$21,$BW101,20)+0)</f>
        <v>0</v>
      </c>
      <c r="FN101" t="b">
        <f ca="1">AND($BV101,FN$67&gt;=INDEX('Static Data'!$E$3:$X$21,$BW101,1)+0,FN$68&gt;=INDEX('Static Data'!$E$3:$X$21,$BW101,2)+0,FN$69&gt;=INDEX('Static Data'!$E$3:$X$21,$BW101,3)+0,FN$70&gt;=INDEX('Static Data'!$E$3:$X$21,$BW101,4)+0,FN$71&gt;=INDEX('Static Data'!$E$3:$X$21,$BW101,5)+0,FN$72&gt;=INDEX('Static Data'!$E$3:$X$21,$BW101,6)+0,FN$73&gt;=INDEX('Static Data'!$E$3:$X$21,$BW101,7)+0,FN$74&gt;=INDEX('Static Data'!$E$3:$X$21,$BW101,8)+0,FN$75&gt;=INDEX('Static Data'!$E$3:$X$21,$BW101,9)+0,FN$76&gt;=INDEX('Static Data'!$E$3:$X$21,$BW101,10)+0,FN$77&gt;=INDEX('Static Data'!$E$3:$X$21,$BW101,11)+0,FN$78&gt;=INDEX('Static Data'!$E$3:$X$21,$BW101,12)+0,FN$79&gt;=INDEX('Static Data'!$E$3:$X$21,$BW101,13)+0,FN$80&gt;=INDEX('Static Data'!$E$3:$X$21,$BW101,14)+0,FN$81&gt;=INDEX('Static Data'!$E$3:$X$21,$BW101,15)+0,FN$82&gt;=INDEX('Static Data'!$E$3:$X$21,$BW101,16)+0,FN$83&gt;=INDEX('Static Data'!$E$3:$X$21,$BW101,17)+0,FN$84&gt;=INDEX('Static Data'!$E$3:$X$21,$BW101,18)+0,FN$85&gt;=INDEX('Static Data'!$E$3:$X$21,$BW101,19)+0,FN$86&gt;=INDEX('Static Data'!$E$3:$X$21,$BW101,20)+0)</f>
        <v>0</v>
      </c>
      <c r="FO101" t="b">
        <f ca="1">AND($BV101,FO$67&gt;=INDEX('Static Data'!$E$3:$X$21,$BW101,1)+0,FO$68&gt;=INDEX('Static Data'!$E$3:$X$21,$BW101,2)+0,FO$69&gt;=INDEX('Static Data'!$E$3:$X$21,$BW101,3)+0,FO$70&gt;=INDEX('Static Data'!$E$3:$X$21,$BW101,4)+0,FO$71&gt;=INDEX('Static Data'!$E$3:$X$21,$BW101,5)+0,FO$72&gt;=INDEX('Static Data'!$E$3:$X$21,$BW101,6)+0,FO$73&gt;=INDEX('Static Data'!$E$3:$X$21,$BW101,7)+0,FO$74&gt;=INDEX('Static Data'!$E$3:$X$21,$BW101,8)+0,FO$75&gt;=INDEX('Static Data'!$E$3:$X$21,$BW101,9)+0,FO$76&gt;=INDEX('Static Data'!$E$3:$X$21,$BW101,10)+0,FO$77&gt;=INDEX('Static Data'!$E$3:$X$21,$BW101,11)+0,FO$78&gt;=INDEX('Static Data'!$E$3:$X$21,$BW101,12)+0,FO$79&gt;=INDEX('Static Data'!$E$3:$X$21,$BW101,13)+0,FO$80&gt;=INDEX('Static Data'!$E$3:$X$21,$BW101,14)+0,FO$81&gt;=INDEX('Static Data'!$E$3:$X$21,$BW101,15)+0,FO$82&gt;=INDEX('Static Data'!$E$3:$X$21,$BW101,16)+0,FO$83&gt;=INDEX('Static Data'!$E$3:$X$21,$BW101,17)+0,FO$84&gt;=INDEX('Static Data'!$E$3:$X$21,$BW101,18)+0,FO$85&gt;=INDEX('Static Data'!$E$3:$X$21,$BW101,19)+0,FO$86&gt;=INDEX('Static Data'!$E$3:$X$21,$BW101,20)+0)</f>
        <v>0</v>
      </c>
      <c r="FP101" t="b">
        <f ca="1">AND($BV101,FP$67&gt;=INDEX('Static Data'!$E$3:$X$21,$BW101,1)+0,FP$68&gt;=INDEX('Static Data'!$E$3:$X$21,$BW101,2)+0,FP$69&gt;=INDEX('Static Data'!$E$3:$X$21,$BW101,3)+0,FP$70&gt;=INDEX('Static Data'!$E$3:$X$21,$BW101,4)+0,FP$71&gt;=INDEX('Static Data'!$E$3:$X$21,$BW101,5)+0,FP$72&gt;=INDEX('Static Data'!$E$3:$X$21,$BW101,6)+0,FP$73&gt;=INDEX('Static Data'!$E$3:$X$21,$BW101,7)+0,FP$74&gt;=INDEX('Static Data'!$E$3:$X$21,$BW101,8)+0,FP$75&gt;=INDEX('Static Data'!$E$3:$X$21,$BW101,9)+0,FP$76&gt;=INDEX('Static Data'!$E$3:$X$21,$BW101,10)+0,FP$77&gt;=INDEX('Static Data'!$E$3:$X$21,$BW101,11)+0,FP$78&gt;=INDEX('Static Data'!$E$3:$X$21,$BW101,12)+0,FP$79&gt;=INDEX('Static Data'!$E$3:$X$21,$BW101,13)+0,FP$80&gt;=INDEX('Static Data'!$E$3:$X$21,$BW101,14)+0,FP$81&gt;=INDEX('Static Data'!$E$3:$X$21,$BW101,15)+0,FP$82&gt;=INDEX('Static Data'!$E$3:$X$21,$BW101,16)+0,FP$83&gt;=INDEX('Static Data'!$E$3:$X$21,$BW101,17)+0,FP$84&gt;=INDEX('Static Data'!$E$3:$X$21,$BW101,18)+0,FP$85&gt;=INDEX('Static Data'!$E$3:$X$21,$BW101,19)+0,FP$86&gt;=INDEX('Static Data'!$E$3:$X$21,$BW101,20)+0)</f>
        <v>0</v>
      </c>
      <c r="FQ101" t="b">
        <f ca="1">AND($BV101,FQ$67&gt;=INDEX('Static Data'!$E$3:$X$21,$BW101,1)+0,FQ$68&gt;=INDEX('Static Data'!$E$3:$X$21,$BW101,2)+0,FQ$69&gt;=INDEX('Static Data'!$E$3:$X$21,$BW101,3)+0,FQ$70&gt;=INDEX('Static Data'!$E$3:$X$21,$BW101,4)+0,FQ$71&gt;=INDEX('Static Data'!$E$3:$X$21,$BW101,5)+0,FQ$72&gt;=INDEX('Static Data'!$E$3:$X$21,$BW101,6)+0,FQ$73&gt;=INDEX('Static Data'!$E$3:$X$21,$BW101,7)+0,FQ$74&gt;=INDEX('Static Data'!$E$3:$X$21,$BW101,8)+0,FQ$75&gt;=INDEX('Static Data'!$E$3:$X$21,$BW101,9)+0,FQ$76&gt;=INDEX('Static Data'!$E$3:$X$21,$BW101,10)+0,FQ$77&gt;=INDEX('Static Data'!$E$3:$X$21,$BW101,11)+0,FQ$78&gt;=INDEX('Static Data'!$E$3:$X$21,$BW101,12)+0,FQ$79&gt;=INDEX('Static Data'!$E$3:$X$21,$BW101,13)+0,FQ$80&gt;=INDEX('Static Data'!$E$3:$X$21,$BW101,14)+0,FQ$81&gt;=INDEX('Static Data'!$E$3:$X$21,$BW101,15)+0,FQ$82&gt;=INDEX('Static Data'!$E$3:$X$21,$BW101,16)+0,FQ$83&gt;=INDEX('Static Data'!$E$3:$X$21,$BW101,17)+0,FQ$84&gt;=INDEX('Static Data'!$E$3:$X$21,$BW101,18)+0,FQ$85&gt;=INDEX('Static Data'!$E$3:$X$21,$BW101,19)+0,FQ$86&gt;=INDEX('Static Data'!$E$3:$X$21,$BW101,20)+0)</f>
        <v>0</v>
      </c>
      <c r="FR101" t="b">
        <f ca="1">AND($BV101,FR$67&gt;=INDEX('Static Data'!$E$3:$X$21,$BW101,1)+0,FR$68&gt;=INDEX('Static Data'!$E$3:$X$21,$BW101,2)+0,FR$69&gt;=INDEX('Static Data'!$E$3:$X$21,$BW101,3)+0,FR$70&gt;=INDEX('Static Data'!$E$3:$X$21,$BW101,4)+0,FR$71&gt;=INDEX('Static Data'!$E$3:$X$21,$BW101,5)+0,FR$72&gt;=INDEX('Static Data'!$E$3:$X$21,$BW101,6)+0,FR$73&gt;=INDEX('Static Data'!$E$3:$X$21,$BW101,7)+0,FR$74&gt;=INDEX('Static Data'!$E$3:$X$21,$BW101,8)+0,FR$75&gt;=INDEX('Static Data'!$E$3:$X$21,$BW101,9)+0,FR$76&gt;=INDEX('Static Data'!$E$3:$X$21,$BW101,10)+0,FR$77&gt;=INDEX('Static Data'!$E$3:$X$21,$BW101,11)+0,FR$78&gt;=INDEX('Static Data'!$E$3:$X$21,$BW101,12)+0,FR$79&gt;=INDEX('Static Data'!$E$3:$X$21,$BW101,13)+0,FR$80&gt;=INDEX('Static Data'!$E$3:$X$21,$BW101,14)+0,FR$81&gt;=INDEX('Static Data'!$E$3:$X$21,$BW101,15)+0,FR$82&gt;=INDEX('Static Data'!$E$3:$X$21,$BW101,16)+0,FR$83&gt;=INDEX('Static Data'!$E$3:$X$21,$BW101,17)+0,FR$84&gt;=INDEX('Static Data'!$E$3:$X$21,$BW101,18)+0,FR$85&gt;=INDEX('Static Data'!$E$3:$X$21,$BW101,19)+0,FR$86&gt;=INDEX('Static Data'!$E$3:$X$21,$BW101,20)+0)</f>
        <v>0</v>
      </c>
      <c r="FS101" t="b">
        <f ca="1">AND($BV101,FS$67&gt;=INDEX('Static Data'!$E$3:$X$21,$BW101,1)+0,FS$68&gt;=INDEX('Static Data'!$E$3:$X$21,$BW101,2)+0,FS$69&gt;=INDEX('Static Data'!$E$3:$X$21,$BW101,3)+0,FS$70&gt;=INDEX('Static Data'!$E$3:$X$21,$BW101,4)+0,FS$71&gt;=INDEX('Static Data'!$E$3:$X$21,$BW101,5)+0,FS$72&gt;=INDEX('Static Data'!$E$3:$X$21,$BW101,6)+0,FS$73&gt;=INDEX('Static Data'!$E$3:$X$21,$BW101,7)+0,FS$74&gt;=INDEX('Static Data'!$E$3:$X$21,$BW101,8)+0,FS$75&gt;=INDEX('Static Data'!$E$3:$X$21,$BW101,9)+0,FS$76&gt;=INDEX('Static Data'!$E$3:$X$21,$BW101,10)+0,FS$77&gt;=INDEX('Static Data'!$E$3:$X$21,$BW101,11)+0,FS$78&gt;=INDEX('Static Data'!$E$3:$X$21,$BW101,12)+0,FS$79&gt;=INDEX('Static Data'!$E$3:$X$21,$BW101,13)+0,FS$80&gt;=INDEX('Static Data'!$E$3:$X$21,$BW101,14)+0,FS$81&gt;=INDEX('Static Data'!$E$3:$X$21,$BW101,15)+0,FS$82&gt;=INDEX('Static Data'!$E$3:$X$21,$BW101,16)+0,FS$83&gt;=INDEX('Static Data'!$E$3:$X$21,$BW101,17)+0,FS$84&gt;=INDEX('Static Data'!$E$3:$X$21,$BW101,18)+0,FS$85&gt;=INDEX('Static Data'!$E$3:$X$21,$BW101,19)+0,FS$86&gt;=INDEX('Static Data'!$E$3:$X$21,$BW101,20)+0)</f>
        <v>0</v>
      </c>
      <c r="FT101" t="b">
        <f ca="1">AND($BV101,FT$67&gt;=INDEX('Static Data'!$E$3:$X$21,$BW101,1)+0,FT$68&gt;=INDEX('Static Data'!$E$3:$X$21,$BW101,2)+0,FT$69&gt;=INDEX('Static Data'!$E$3:$X$21,$BW101,3)+0,FT$70&gt;=INDEX('Static Data'!$E$3:$X$21,$BW101,4)+0,FT$71&gt;=INDEX('Static Data'!$E$3:$X$21,$BW101,5)+0,FT$72&gt;=INDEX('Static Data'!$E$3:$X$21,$BW101,6)+0,FT$73&gt;=INDEX('Static Data'!$E$3:$X$21,$BW101,7)+0,FT$74&gt;=INDEX('Static Data'!$E$3:$X$21,$BW101,8)+0,FT$75&gt;=INDEX('Static Data'!$E$3:$X$21,$BW101,9)+0,FT$76&gt;=INDEX('Static Data'!$E$3:$X$21,$BW101,10)+0,FT$77&gt;=INDEX('Static Data'!$E$3:$X$21,$BW101,11)+0,FT$78&gt;=INDEX('Static Data'!$E$3:$X$21,$BW101,12)+0,FT$79&gt;=INDEX('Static Data'!$E$3:$X$21,$BW101,13)+0,FT$80&gt;=INDEX('Static Data'!$E$3:$X$21,$BW101,14)+0,FT$81&gt;=INDEX('Static Data'!$E$3:$X$21,$BW101,15)+0,FT$82&gt;=INDEX('Static Data'!$E$3:$X$21,$BW101,16)+0,FT$83&gt;=INDEX('Static Data'!$E$3:$X$21,$BW101,17)+0,FT$84&gt;=INDEX('Static Data'!$E$3:$X$21,$BW101,18)+0,FT$85&gt;=INDEX('Static Data'!$E$3:$X$21,$BW101,19)+0,FT$86&gt;=INDEX('Static Data'!$E$3:$X$21,$BW101,20)+0)</f>
        <v>0</v>
      </c>
      <c r="FU101" t="b">
        <f ca="1">AND($BV101,FU$67&gt;=INDEX('Static Data'!$E$3:$X$21,$BW101,1)+0,FU$68&gt;=INDEX('Static Data'!$E$3:$X$21,$BW101,2)+0,FU$69&gt;=INDEX('Static Data'!$E$3:$X$21,$BW101,3)+0,FU$70&gt;=INDEX('Static Data'!$E$3:$X$21,$BW101,4)+0,FU$71&gt;=INDEX('Static Data'!$E$3:$X$21,$BW101,5)+0,FU$72&gt;=INDEX('Static Data'!$E$3:$X$21,$BW101,6)+0,FU$73&gt;=INDEX('Static Data'!$E$3:$X$21,$BW101,7)+0,FU$74&gt;=INDEX('Static Data'!$E$3:$X$21,$BW101,8)+0,FU$75&gt;=INDEX('Static Data'!$E$3:$X$21,$BW101,9)+0,FU$76&gt;=INDEX('Static Data'!$E$3:$X$21,$BW101,10)+0,FU$77&gt;=INDEX('Static Data'!$E$3:$X$21,$BW101,11)+0,FU$78&gt;=INDEX('Static Data'!$E$3:$X$21,$BW101,12)+0,FU$79&gt;=INDEX('Static Data'!$E$3:$X$21,$BW101,13)+0,FU$80&gt;=INDEX('Static Data'!$E$3:$X$21,$BW101,14)+0,FU$81&gt;=INDEX('Static Data'!$E$3:$X$21,$BW101,15)+0,FU$82&gt;=INDEX('Static Data'!$E$3:$X$21,$BW101,16)+0,FU$83&gt;=INDEX('Static Data'!$E$3:$X$21,$BW101,17)+0,FU$84&gt;=INDEX('Static Data'!$E$3:$X$21,$BW101,18)+0,FU$85&gt;=INDEX('Static Data'!$E$3:$X$21,$BW101,19)+0,FU$86&gt;=INDEX('Static Data'!$E$3:$X$21,$BW101,20)+0)</f>
        <v>0</v>
      </c>
      <c r="FV101" t="b">
        <f ca="1">AND($BV101,FV$67&gt;=INDEX('Static Data'!$E$3:$X$21,$BW101,1)+0,FV$68&gt;=INDEX('Static Data'!$E$3:$X$21,$BW101,2)+0,FV$69&gt;=INDEX('Static Data'!$E$3:$X$21,$BW101,3)+0,FV$70&gt;=INDEX('Static Data'!$E$3:$X$21,$BW101,4)+0,FV$71&gt;=INDEX('Static Data'!$E$3:$X$21,$BW101,5)+0,FV$72&gt;=INDEX('Static Data'!$E$3:$X$21,$BW101,6)+0,FV$73&gt;=INDEX('Static Data'!$E$3:$X$21,$BW101,7)+0,FV$74&gt;=INDEX('Static Data'!$E$3:$X$21,$BW101,8)+0,FV$75&gt;=INDEX('Static Data'!$E$3:$X$21,$BW101,9)+0,FV$76&gt;=INDEX('Static Data'!$E$3:$X$21,$BW101,10)+0,FV$77&gt;=INDEX('Static Data'!$E$3:$X$21,$BW101,11)+0,FV$78&gt;=INDEX('Static Data'!$E$3:$X$21,$BW101,12)+0,FV$79&gt;=INDEX('Static Data'!$E$3:$X$21,$BW101,13)+0,FV$80&gt;=INDEX('Static Data'!$E$3:$X$21,$BW101,14)+0,FV$81&gt;=INDEX('Static Data'!$E$3:$X$21,$BW101,15)+0,FV$82&gt;=INDEX('Static Data'!$E$3:$X$21,$BW101,16)+0,FV$83&gt;=INDEX('Static Data'!$E$3:$X$21,$BW101,17)+0,FV$84&gt;=INDEX('Static Data'!$E$3:$X$21,$BW101,18)+0,FV$85&gt;=INDEX('Static Data'!$E$3:$X$21,$BW101,19)+0,FV$86&gt;=INDEX('Static Data'!$E$3:$X$21,$BW101,20)+0)</f>
        <v>0</v>
      </c>
      <c r="FW101" t="b">
        <f ca="1">AND($BV101,FW$67&gt;=INDEX('Static Data'!$E$3:$X$21,$BW101,1)+0,FW$68&gt;=INDEX('Static Data'!$E$3:$X$21,$BW101,2)+0,FW$69&gt;=INDEX('Static Data'!$E$3:$X$21,$BW101,3)+0,FW$70&gt;=INDEX('Static Data'!$E$3:$X$21,$BW101,4)+0,FW$71&gt;=INDEX('Static Data'!$E$3:$X$21,$BW101,5)+0,FW$72&gt;=INDEX('Static Data'!$E$3:$X$21,$BW101,6)+0,FW$73&gt;=INDEX('Static Data'!$E$3:$X$21,$BW101,7)+0,FW$74&gt;=INDEX('Static Data'!$E$3:$X$21,$BW101,8)+0,FW$75&gt;=INDEX('Static Data'!$E$3:$X$21,$BW101,9)+0,FW$76&gt;=INDEX('Static Data'!$E$3:$X$21,$BW101,10)+0,FW$77&gt;=INDEX('Static Data'!$E$3:$X$21,$BW101,11)+0,FW$78&gt;=INDEX('Static Data'!$E$3:$X$21,$BW101,12)+0,FW$79&gt;=INDEX('Static Data'!$E$3:$X$21,$BW101,13)+0,FW$80&gt;=INDEX('Static Data'!$E$3:$X$21,$BW101,14)+0,FW$81&gt;=INDEX('Static Data'!$E$3:$X$21,$BW101,15)+0,FW$82&gt;=INDEX('Static Data'!$E$3:$X$21,$BW101,16)+0,FW$83&gt;=INDEX('Static Data'!$E$3:$X$21,$BW101,17)+0,FW$84&gt;=INDEX('Static Data'!$E$3:$X$21,$BW101,18)+0,FW$85&gt;=INDEX('Static Data'!$E$3:$X$21,$BW101,19)+0,FW$86&gt;=INDEX('Static Data'!$E$3:$X$21,$BW101,20)+0)</f>
        <v>0</v>
      </c>
      <c r="FX101" t="b">
        <f ca="1">AND($BV101,FX$67&gt;=INDEX('Static Data'!$E$3:$X$21,$BW101,1)+0,FX$68&gt;=INDEX('Static Data'!$E$3:$X$21,$BW101,2)+0,FX$69&gt;=INDEX('Static Data'!$E$3:$X$21,$BW101,3)+0,FX$70&gt;=INDEX('Static Data'!$E$3:$X$21,$BW101,4)+0,FX$71&gt;=INDEX('Static Data'!$E$3:$X$21,$BW101,5)+0,FX$72&gt;=INDEX('Static Data'!$E$3:$X$21,$BW101,6)+0,FX$73&gt;=INDEX('Static Data'!$E$3:$X$21,$BW101,7)+0,FX$74&gt;=INDEX('Static Data'!$E$3:$X$21,$BW101,8)+0,FX$75&gt;=INDEX('Static Data'!$E$3:$X$21,$BW101,9)+0,FX$76&gt;=INDEX('Static Data'!$E$3:$X$21,$BW101,10)+0,FX$77&gt;=INDEX('Static Data'!$E$3:$X$21,$BW101,11)+0,FX$78&gt;=INDEX('Static Data'!$E$3:$X$21,$BW101,12)+0,FX$79&gt;=INDEX('Static Data'!$E$3:$X$21,$BW101,13)+0,FX$80&gt;=INDEX('Static Data'!$E$3:$X$21,$BW101,14)+0,FX$81&gt;=INDEX('Static Data'!$E$3:$X$21,$BW101,15)+0,FX$82&gt;=INDEX('Static Data'!$E$3:$X$21,$BW101,16)+0,FX$83&gt;=INDEX('Static Data'!$E$3:$X$21,$BW101,17)+0,FX$84&gt;=INDEX('Static Data'!$E$3:$X$21,$BW101,18)+0,FX$85&gt;=INDEX('Static Data'!$E$3:$X$21,$BW101,19)+0,FX$86&gt;=INDEX('Static Data'!$E$3:$X$21,$BW101,20)+0)</f>
        <v>0</v>
      </c>
      <c r="FY101" t="b">
        <f ca="1">AND($BV101,FY$67&gt;=INDEX('Static Data'!$E$3:$X$21,$BW101,1)+0,FY$68&gt;=INDEX('Static Data'!$E$3:$X$21,$BW101,2)+0,FY$69&gt;=INDEX('Static Data'!$E$3:$X$21,$BW101,3)+0,FY$70&gt;=INDEX('Static Data'!$E$3:$X$21,$BW101,4)+0,FY$71&gt;=INDEX('Static Data'!$E$3:$X$21,$BW101,5)+0,FY$72&gt;=INDEX('Static Data'!$E$3:$X$21,$BW101,6)+0,FY$73&gt;=INDEX('Static Data'!$E$3:$X$21,$BW101,7)+0,FY$74&gt;=INDEX('Static Data'!$E$3:$X$21,$BW101,8)+0,FY$75&gt;=INDEX('Static Data'!$E$3:$X$21,$BW101,9)+0,FY$76&gt;=INDEX('Static Data'!$E$3:$X$21,$BW101,10)+0,FY$77&gt;=INDEX('Static Data'!$E$3:$X$21,$BW101,11)+0,FY$78&gt;=INDEX('Static Data'!$E$3:$X$21,$BW101,12)+0,FY$79&gt;=INDEX('Static Data'!$E$3:$X$21,$BW101,13)+0,FY$80&gt;=INDEX('Static Data'!$E$3:$X$21,$BW101,14)+0,FY$81&gt;=INDEX('Static Data'!$E$3:$X$21,$BW101,15)+0,FY$82&gt;=INDEX('Static Data'!$E$3:$X$21,$BW101,16)+0,FY$83&gt;=INDEX('Static Data'!$E$3:$X$21,$BW101,17)+0,FY$84&gt;=INDEX('Static Data'!$E$3:$X$21,$BW101,18)+0,FY$85&gt;=INDEX('Static Data'!$E$3:$X$21,$BW101,19)+0,FY$86&gt;=INDEX('Static Data'!$E$3:$X$21,$BW101,20)+0)</f>
        <v>0</v>
      </c>
      <c r="FZ101" t="b">
        <f ca="1">AND($BV101,FZ$67&gt;=INDEX('Static Data'!$E$3:$X$21,$BW101,1)+0,FZ$68&gt;=INDEX('Static Data'!$E$3:$X$21,$BW101,2)+0,FZ$69&gt;=INDEX('Static Data'!$E$3:$X$21,$BW101,3)+0,FZ$70&gt;=INDEX('Static Data'!$E$3:$X$21,$BW101,4)+0,FZ$71&gt;=INDEX('Static Data'!$E$3:$X$21,$BW101,5)+0,FZ$72&gt;=INDEX('Static Data'!$E$3:$X$21,$BW101,6)+0,FZ$73&gt;=INDEX('Static Data'!$E$3:$X$21,$BW101,7)+0,FZ$74&gt;=INDEX('Static Data'!$E$3:$X$21,$BW101,8)+0,FZ$75&gt;=INDEX('Static Data'!$E$3:$X$21,$BW101,9)+0,FZ$76&gt;=INDEX('Static Data'!$E$3:$X$21,$BW101,10)+0,FZ$77&gt;=INDEX('Static Data'!$E$3:$X$21,$BW101,11)+0,FZ$78&gt;=INDEX('Static Data'!$E$3:$X$21,$BW101,12)+0,FZ$79&gt;=INDEX('Static Data'!$E$3:$X$21,$BW101,13)+0,FZ$80&gt;=INDEX('Static Data'!$E$3:$X$21,$BW101,14)+0,FZ$81&gt;=INDEX('Static Data'!$E$3:$X$21,$BW101,15)+0,FZ$82&gt;=INDEX('Static Data'!$E$3:$X$21,$BW101,16)+0,FZ$83&gt;=INDEX('Static Data'!$E$3:$X$21,$BW101,17)+0,FZ$84&gt;=INDEX('Static Data'!$E$3:$X$21,$BW101,18)+0,FZ$85&gt;=INDEX('Static Data'!$E$3:$X$21,$BW101,19)+0,FZ$86&gt;=INDEX('Static Data'!$E$3:$X$21,$BW101,20)+0)</f>
        <v>0</v>
      </c>
      <c r="GA101" t="b">
        <f ca="1">AND($BV101,GA$67&gt;=INDEX('Static Data'!$E$3:$X$21,$BW101,1)+0,GA$68&gt;=INDEX('Static Data'!$E$3:$X$21,$BW101,2)+0,GA$69&gt;=INDEX('Static Data'!$E$3:$X$21,$BW101,3)+0,GA$70&gt;=INDEX('Static Data'!$E$3:$X$21,$BW101,4)+0,GA$71&gt;=INDEX('Static Data'!$E$3:$X$21,$BW101,5)+0,GA$72&gt;=INDEX('Static Data'!$E$3:$X$21,$BW101,6)+0,GA$73&gt;=INDEX('Static Data'!$E$3:$X$21,$BW101,7)+0,GA$74&gt;=INDEX('Static Data'!$E$3:$X$21,$BW101,8)+0,GA$75&gt;=INDEX('Static Data'!$E$3:$X$21,$BW101,9)+0,GA$76&gt;=INDEX('Static Data'!$E$3:$X$21,$BW101,10)+0,GA$77&gt;=INDEX('Static Data'!$E$3:$X$21,$BW101,11)+0,GA$78&gt;=INDEX('Static Data'!$E$3:$X$21,$BW101,12)+0,GA$79&gt;=INDEX('Static Data'!$E$3:$X$21,$BW101,13)+0,GA$80&gt;=INDEX('Static Data'!$E$3:$X$21,$BW101,14)+0,GA$81&gt;=INDEX('Static Data'!$E$3:$X$21,$BW101,15)+0,GA$82&gt;=INDEX('Static Data'!$E$3:$X$21,$BW101,16)+0,GA$83&gt;=INDEX('Static Data'!$E$3:$X$21,$BW101,17)+0,GA$84&gt;=INDEX('Static Data'!$E$3:$X$21,$BW101,18)+0,GA$85&gt;=INDEX('Static Data'!$E$3:$X$21,$BW101,19)+0,GA$86&gt;=INDEX('Static Data'!$E$3:$X$21,$BW101,20)+0)</f>
        <v>0</v>
      </c>
      <c r="GB101" t="b">
        <f ca="1">AND($BV101,GB$67&gt;=INDEX('Static Data'!$E$3:$X$21,$BW101,1)+0,GB$68&gt;=INDEX('Static Data'!$E$3:$X$21,$BW101,2)+0,GB$69&gt;=INDEX('Static Data'!$E$3:$X$21,$BW101,3)+0,GB$70&gt;=INDEX('Static Data'!$E$3:$X$21,$BW101,4)+0,GB$71&gt;=INDEX('Static Data'!$E$3:$X$21,$BW101,5)+0,GB$72&gt;=INDEX('Static Data'!$E$3:$X$21,$BW101,6)+0,GB$73&gt;=INDEX('Static Data'!$E$3:$X$21,$BW101,7)+0,GB$74&gt;=INDEX('Static Data'!$E$3:$X$21,$BW101,8)+0,GB$75&gt;=INDEX('Static Data'!$E$3:$X$21,$BW101,9)+0,GB$76&gt;=INDEX('Static Data'!$E$3:$X$21,$BW101,10)+0,GB$77&gt;=INDEX('Static Data'!$E$3:$X$21,$BW101,11)+0,GB$78&gt;=INDEX('Static Data'!$E$3:$X$21,$BW101,12)+0,GB$79&gt;=INDEX('Static Data'!$E$3:$X$21,$BW101,13)+0,GB$80&gt;=INDEX('Static Data'!$E$3:$X$21,$BW101,14)+0,GB$81&gt;=INDEX('Static Data'!$E$3:$X$21,$BW101,15)+0,GB$82&gt;=INDEX('Static Data'!$E$3:$X$21,$BW101,16)+0,GB$83&gt;=INDEX('Static Data'!$E$3:$X$21,$BW101,17)+0,GB$84&gt;=INDEX('Static Data'!$E$3:$X$21,$BW101,18)+0,GB$85&gt;=INDEX('Static Data'!$E$3:$X$21,$BW101,19)+0,GB$86&gt;=INDEX('Static Data'!$E$3:$X$21,$BW101,20)+0)</f>
        <v>0</v>
      </c>
      <c r="GC101" t="b">
        <f ca="1">AND($BV101,GC$67&gt;=INDEX('Static Data'!$E$3:$X$21,$BW101,1)+0,GC$68&gt;=INDEX('Static Data'!$E$3:$X$21,$BW101,2)+0,GC$69&gt;=INDEX('Static Data'!$E$3:$X$21,$BW101,3)+0,GC$70&gt;=INDEX('Static Data'!$E$3:$X$21,$BW101,4)+0,GC$71&gt;=INDEX('Static Data'!$E$3:$X$21,$BW101,5)+0,GC$72&gt;=INDEX('Static Data'!$E$3:$X$21,$BW101,6)+0,GC$73&gt;=INDEX('Static Data'!$E$3:$X$21,$BW101,7)+0,GC$74&gt;=INDEX('Static Data'!$E$3:$X$21,$BW101,8)+0,GC$75&gt;=INDEX('Static Data'!$E$3:$X$21,$BW101,9)+0,GC$76&gt;=INDEX('Static Data'!$E$3:$X$21,$BW101,10)+0,GC$77&gt;=INDEX('Static Data'!$E$3:$X$21,$BW101,11)+0,GC$78&gt;=INDEX('Static Data'!$E$3:$X$21,$BW101,12)+0,GC$79&gt;=INDEX('Static Data'!$E$3:$X$21,$BW101,13)+0,GC$80&gt;=INDEX('Static Data'!$E$3:$X$21,$BW101,14)+0,GC$81&gt;=INDEX('Static Data'!$E$3:$X$21,$BW101,15)+0,GC$82&gt;=INDEX('Static Data'!$E$3:$X$21,$BW101,16)+0,GC$83&gt;=INDEX('Static Data'!$E$3:$X$21,$BW101,17)+0,GC$84&gt;=INDEX('Static Data'!$E$3:$X$21,$BW101,18)+0,GC$85&gt;=INDEX('Static Data'!$E$3:$X$21,$BW101,19)+0,GC$86&gt;=INDEX('Static Data'!$E$3:$X$21,$BW101,20)+0)</f>
        <v>0</v>
      </c>
      <c r="GD101" t="b">
        <f ca="1">AND($BV101,GD$67&gt;=INDEX('Static Data'!$E$3:$X$21,$BW101,1)+0,GD$68&gt;=INDEX('Static Data'!$E$3:$X$21,$BW101,2)+0,GD$69&gt;=INDEX('Static Data'!$E$3:$X$21,$BW101,3)+0,GD$70&gt;=INDEX('Static Data'!$E$3:$X$21,$BW101,4)+0,GD$71&gt;=INDEX('Static Data'!$E$3:$X$21,$BW101,5)+0,GD$72&gt;=INDEX('Static Data'!$E$3:$X$21,$BW101,6)+0,GD$73&gt;=INDEX('Static Data'!$E$3:$X$21,$BW101,7)+0,GD$74&gt;=INDEX('Static Data'!$E$3:$X$21,$BW101,8)+0,GD$75&gt;=INDEX('Static Data'!$E$3:$X$21,$BW101,9)+0,GD$76&gt;=INDEX('Static Data'!$E$3:$X$21,$BW101,10)+0,GD$77&gt;=INDEX('Static Data'!$E$3:$X$21,$BW101,11)+0,GD$78&gt;=INDEX('Static Data'!$E$3:$X$21,$BW101,12)+0,GD$79&gt;=INDEX('Static Data'!$E$3:$X$21,$BW101,13)+0,GD$80&gt;=INDEX('Static Data'!$E$3:$X$21,$BW101,14)+0,GD$81&gt;=INDEX('Static Data'!$E$3:$X$21,$BW101,15)+0,GD$82&gt;=INDEX('Static Data'!$E$3:$X$21,$BW101,16)+0,GD$83&gt;=INDEX('Static Data'!$E$3:$X$21,$BW101,17)+0,GD$84&gt;=INDEX('Static Data'!$E$3:$X$21,$BW101,18)+0,GD$85&gt;=INDEX('Static Data'!$E$3:$X$21,$BW101,19)+0,GD$86&gt;=INDEX('Static Data'!$E$3:$X$21,$BW101,20)+0)</f>
        <v>0</v>
      </c>
      <c r="GE101" t="b">
        <f ca="1">AND($BV101,GE$67&gt;=INDEX('Static Data'!$E$3:$X$21,$BW101,1)+0,GE$68&gt;=INDEX('Static Data'!$E$3:$X$21,$BW101,2)+0,GE$69&gt;=INDEX('Static Data'!$E$3:$X$21,$BW101,3)+0,GE$70&gt;=INDEX('Static Data'!$E$3:$X$21,$BW101,4)+0,GE$71&gt;=INDEX('Static Data'!$E$3:$X$21,$BW101,5)+0,GE$72&gt;=INDEX('Static Data'!$E$3:$X$21,$BW101,6)+0,GE$73&gt;=INDEX('Static Data'!$E$3:$X$21,$BW101,7)+0,GE$74&gt;=INDEX('Static Data'!$E$3:$X$21,$BW101,8)+0,GE$75&gt;=INDEX('Static Data'!$E$3:$X$21,$BW101,9)+0,GE$76&gt;=INDEX('Static Data'!$E$3:$X$21,$BW101,10)+0,GE$77&gt;=INDEX('Static Data'!$E$3:$X$21,$BW101,11)+0,GE$78&gt;=INDEX('Static Data'!$E$3:$X$21,$BW101,12)+0,GE$79&gt;=INDEX('Static Data'!$E$3:$X$21,$BW101,13)+0,GE$80&gt;=INDEX('Static Data'!$E$3:$X$21,$BW101,14)+0,GE$81&gt;=INDEX('Static Data'!$E$3:$X$21,$BW101,15)+0,GE$82&gt;=INDEX('Static Data'!$E$3:$X$21,$BW101,16)+0,GE$83&gt;=INDEX('Static Data'!$E$3:$X$21,$BW101,17)+0,GE$84&gt;=INDEX('Static Data'!$E$3:$X$21,$BW101,18)+0,GE$85&gt;=INDEX('Static Data'!$E$3:$X$21,$BW101,19)+0,GE$86&gt;=INDEX('Static Data'!$E$3:$X$21,$BW101,20)+0)</f>
        <v>0</v>
      </c>
      <c r="GF101" t="b">
        <f ca="1">AND($BV101,GF$67&gt;=INDEX('Static Data'!$E$3:$X$21,$BW101,1)+0,GF$68&gt;=INDEX('Static Data'!$E$3:$X$21,$BW101,2)+0,GF$69&gt;=INDEX('Static Data'!$E$3:$X$21,$BW101,3)+0,GF$70&gt;=INDEX('Static Data'!$E$3:$X$21,$BW101,4)+0,GF$71&gt;=INDEX('Static Data'!$E$3:$X$21,$BW101,5)+0,GF$72&gt;=INDEX('Static Data'!$E$3:$X$21,$BW101,6)+0,GF$73&gt;=INDEX('Static Data'!$E$3:$X$21,$BW101,7)+0,GF$74&gt;=INDEX('Static Data'!$E$3:$X$21,$BW101,8)+0,GF$75&gt;=INDEX('Static Data'!$E$3:$X$21,$BW101,9)+0,GF$76&gt;=INDEX('Static Data'!$E$3:$X$21,$BW101,10)+0,GF$77&gt;=INDEX('Static Data'!$E$3:$X$21,$BW101,11)+0,GF$78&gt;=INDEX('Static Data'!$E$3:$X$21,$BW101,12)+0,GF$79&gt;=INDEX('Static Data'!$E$3:$X$21,$BW101,13)+0,GF$80&gt;=INDEX('Static Data'!$E$3:$X$21,$BW101,14)+0,GF$81&gt;=INDEX('Static Data'!$E$3:$X$21,$BW101,15)+0,GF$82&gt;=INDEX('Static Data'!$E$3:$X$21,$BW101,16)+0,GF$83&gt;=INDEX('Static Data'!$E$3:$X$21,$BW101,17)+0,GF$84&gt;=INDEX('Static Data'!$E$3:$X$21,$BW101,18)+0,GF$85&gt;=INDEX('Static Data'!$E$3:$X$21,$BW101,19)+0,GF$86&gt;=INDEX('Static Data'!$E$3:$X$21,$BW101,20)+0)</f>
        <v>0</v>
      </c>
      <c r="GG101" t="b">
        <f ca="1">AND($BV101,GG$67&gt;=INDEX('Static Data'!$E$3:$X$21,$BW101,1)+0,GG$68&gt;=INDEX('Static Data'!$E$3:$X$21,$BW101,2)+0,GG$69&gt;=INDEX('Static Data'!$E$3:$X$21,$BW101,3)+0,GG$70&gt;=INDEX('Static Data'!$E$3:$X$21,$BW101,4)+0,GG$71&gt;=INDEX('Static Data'!$E$3:$X$21,$BW101,5)+0,GG$72&gt;=INDEX('Static Data'!$E$3:$X$21,$BW101,6)+0,GG$73&gt;=INDEX('Static Data'!$E$3:$X$21,$BW101,7)+0,GG$74&gt;=INDEX('Static Data'!$E$3:$X$21,$BW101,8)+0,GG$75&gt;=INDEX('Static Data'!$E$3:$X$21,$BW101,9)+0,GG$76&gt;=INDEX('Static Data'!$E$3:$X$21,$BW101,10)+0,GG$77&gt;=INDEX('Static Data'!$E$3:$X$21,$BW101,11)+0,GG$78&gt;=INDEX('Static Data'!$E$3:$X$21,$BW101,12)+0,GG$79&gt;=INDEX('Static Data'!$E$3:$X$21,$BW101,13)+0,GG$80&gt;=INDEX('Static Data'!$E$3:$X$21,$BW101,14)+0,GG$81&gt;=INDEX('Static Data'!$E$3:$X$21,$BW101,15)+0,GG$82&gt;=INDEX('Static Data'!$E$3:$X$21,$BW101,16)+0,GG$83&gt;=INDEX('Static Data'!$E$3:$X$21,$BW101,17)+0,GG$84&gt;=INDEX('Static Data'!$E$3:$X$21,$BW101,18)+0,GG$85&gt;=INDEX('Static Data'!$E$3:$X$21,$BW101,19)+0,GG$86&gt;=INDEX('Static Data'!$E$3:$X$21,$BW101,20)+0)</f>
        <v>0</v>
      </c>
      <c r="GH101" t="b">
        <f ca="1">AND($BV101,GH$67&gt;=INDEX('Static Data'!$E$3:$X$21,$BW101,1)+0,GH$68&gt;=INDEX('Static Data'!$E$3:$X$21,$BW101,2)+0,GH$69&gt;=INDEX('Static Data'!$E$3:$X$21,$BW101,3)+0,GH$70&gt;=INDEX('Static Data'!$E$3:$X$21,$BW101,4)+0,GH$71&gt;=INDEX('Static Data'!$E$3:$X$21,$BW101,5)+0,GH$72&gt;=INDEX('Static Data'!$E$3:$X$21,$BW101,6)+0,GH$73&gt;=INDEX('Static Data'!$E$3:$X$21,$BW101,7)+0,GH$74&gt;=INDEX('Static Data'!$E$3:$X$21,$BW101,8)+0,GH$75&gt;=INDEX('Static Data'!$E$3:$X$21,$BW101,9)+0,GH$76&gt;=INDEX('Static Data'!$E$3:$X$21,$BW101,10)+0,GH$77&gt;=INDEX('Static Data'!$E$3:$X$21,$BW101,11)+0,GH$78&gt;=INDEX('Static Data'!$E$3:$X$21,$BW101,12)+0,GH$79&gt;=INDEX('Static Data'!$E$3:$X$21,$BW101,13)+0,GH$80&gt;=INDEX('Static Data'!$E$3:$X$21,$BW101,14)+0,GH$81&gt;=INDEX('Static Data'!$E$3:$X$21,$BW101,15)+0,GH$82&gt;=INDEX('Static Data'!$E$3:$X$21,$BW101,16)+0,GH$83&gt;=INDEX('Static Data'!$E$3:$X$21,$BW101,17)+0,GH$84&gt;=INDEX('Static Data'!$E$3:$X$21,$BW101,18)+0,GH$85&gt;=INDEX('Static Data'!$E$3:$X$21,$BW101,19)+0,GH$86&gt;=INDEX('Static Data'!$E$3:$X$21,$BW101,20)+0)</f>
        <v>0</v>
      </c>
      <c r="GI101" t="b">
        <f ca="1">AND($BV101,GI$67&gt;=INDEX('Static Data'!$E$3:$X$21,$BW101,1)+0,GI$68&gt;=INDEX('Static Data'!$E$3:$X$21,$BW101,2)+0,GI$69&gt;=INDEX('Static Data'!$E$3:$X$21,$BW101,3)+0,GI$70&gt;=INDEX('Static Data'!$E$3:$X$21,$BW101,4)+0,GI$71&gt;=INDEX('Static Data'!$E$3:$X$21,$BW101,5)+0,GI$72&gt;=INDEX('Static Data'!$E$3:$X$21,$BW101,6)+0,GI$73&gt;=INDEX('Static Data'!$E$3:$X$21,$BW101,7)+0,GI$74&gt;=INDEX('Static Data'!$E$3:$X$21,$BW101,8)+0,GI$75&gt;=INDEX('Static Data'!$E$3:$X$21,$BW101,9)+0,GI$76&gt;=INDEX('Static Data'!$E$3:$X$21,$BW101,10)+0,GI$77&gt;=INDEX('Static Data'!$E$3:$X$21,$BW101,11)+0,GI$78&gt;=INDEX('Static Data'!$E$3:$X$21,$BW101,12)+0,GI$79&gt;=INDEX('Static Data'!$E$3:$X$21,$BW101,13)+0,GI$80&gt;=INDEX('Static Data'!$E$3:$X$21,$BW101,14)+0,GI$81&gt;=INDEX('Static Data'!$E$3:$X$21,$BW101,15)+0,GI$82&gt;=INDEX('Static Data'!$E$3:$X$21,$BW101,16)+0,GI$83&gt;=INDEX('Static Data'!$E$3:$X$21,$BW101,17)+0,GI$84&gt;=INDEX('Static Data'!$E$3:$X$21,$BW101,18)+0,GI$85&gt;=INDEX('Static Data'!$E$3:$X$21,$BW101,19)+0,GI$86&gt;=INDEX('Static Data'!$E$3:$X$21,$BW101,20)+0)</f>
        <v>0</v>
      </c>
      <c r="GJ101" t="b">
        <f ca="1">AND($BV101,GJ$67&gt;=INDEX('Static Data'!$E$3:$X$21,$BW101,1)+0,GJ$68&gt;=INDEX('Static Data'!$E$3:$X$21,$BW101,2)+0,GJ$69&gt;=INDEX('Static Data'!$E$3:$X$21,$BW101,3)+0,GJ$70&gt;=INDEX('Static Data'!$E$3:$X$21,$BW101,4)+0,GJ$71&gt;=INDEX('Static Data'!$E$3:$X$21,$BW101,5)+0,GJ$72&gt;=INDEX('Static Data'!$E$3:$X$21,$BW101,6)+0,GJ$73&gt;=INDEX('Static Data'!$E$3:$X$21,$BW101,7)+0,GJ$74&gt;=INDEX('Static Data'!$E$3:$X$21,$BW101,8)+0,GJ$75&gt;=INDEX('Static Data'!$E$3:$X$21,$BW101,9)+0,GJ$76&gt;=INDEX('Static Data'!$E$3:$X$21,$BW101,10)+0,GJ$77&gt;=INDEX('Static Data'!$E$3:$X$21,$BW101,11)+0,GJ$78&gt;=INDEX('Static Data'!$E$3:$X$21,$BW101,12)+0,GJ$79&gt;=INDEX('Static Data'!$E$3:$X$21,$BW101,13)+0,GJ$80&gt;=INDEX('Static Data'!$E$3:$X$21,$BW101,14)+0,GJ$81&gt;=INDEX('Static Data'!$E$3:$X$21,$BW101,15)+0,GJ$82&gt;=INDEX('Static Data'!$E$3:$X$21,$BW101,16)+0,GJ$83&gt;=INDEX('Static Data'!$E$3:$X$21,$BW101,17)+0,GJ$84&gt;=INDEX('Static Data'!$E$3:$X$21,$BW101,18)+0,GJ$85&gt;=INDEX('Static Data'!$E$3:$X$21,$BW101,19)+0,GJ$86&gt;=INDEX('Static Data'!$E$3:$X$21,$BW101,20)+0)</f>
        <v>0</v>
      </c>
      <c r="GK101" t="b">
        <f ca="1">AND($BV101,GK$67&gt;=INDEX('Static Data'!$E$3:$X$21,$BW101,1)+0,GK$68&gt;=INDEX('Static Data'!$E$3:$X$21,$BW101,2)+0,GK$69&gt;=INDEX('Static Data'!$E$3:$X$21,$BW101,3)+0,GK$70&gt;=INDEX('Static Data'!$E$3:$X$21,$BW101,4)+0,GK$71&gt;=INDEX('Static Data'!$E$3:$X$21,$BW101,5)+0,GK$72&gt;=INDEX('Static Data'!$E$3:$X$21,$BW101,6)+0,GK$73&gt;=INDEX('Static Data'!$E$3:$X$21,$BW101,7)+0,GK$74&gt;=INDEX('Static Data'!$E$3:$X$21,$BW101,8)+0,GK$75&gt;=INDEX('Static Data'!$E$3:$X$21,$BW101,9)+0,GK$76&gt;=INDEX('Static Data'!$E$3:$X$21,$BW101,10)+0,GK$77&gt;=INDEX('Static Data'!$E$3:$X$21,$BW101,11)+0,GK$78&gt;=INDEX('Static Data'!$E$3:$X$21,$BW101,12)+0,GK$79&gt;=INDEX('Static Data'!$E$3:$X$21,$BW101,13)+0,GK$80&gt;=INDEX('Static Data'!$E$3:$X$21,$BW101,14)+0,GK$81&gt;=INDEX('Static Data'!$E$3:$X$21,$BW101,15)+0,GK$82&gt;=INDEX('Static Data'!$E$3:$X$21,$BW101,16)+0,GK$83&gt;=INDEX('Static Data'!$E$3:$X$21,$BW101,17)+0,GK$84&gt;=INDEX('Static Data'!$E$3:$X$21,$BW101,18)+0,GK$85&gt;=INDEX('Static Data'!$E$3:$X$21,$BW101,19)+0,GK$86&gt;=INDEX('Static Data'!$E$3:$X$21,$BW101,20)+0)</f>
        <v>0</v>
      </c>
      <c r="GL101" t="b">
        <f ca="1">AND($BV101,GL$67&gt;=INDEX('Static Data'!$E$3:$X$21,$BW101,1)+0,GL$68&gt;=INDEX('Static Data'!$E$3:$X$21,$BW101,2)+0,GL$69&gt;=INDEX('Static Data'!$E$3:$X$21,$BW101,3)+0,GL$70&gt;=INDEX('Static Data'!$E$3:$X$21,$BW101,4)+0,GL$71&gt;=INDEX('Static Data'!$E$3:$X$21,$BW101,5)+0,GL$72&gt;=INDEX('Static Data'!$E$3:$X$21,$BW101,6)+0,GL$73&gt;=INDEX('Static Data'!$E$3:$X$21,$BW101,7)+0,GL$74&gt;=INDEX('Static Data'!$E$3:$X$21,$BW101,8)+0,GL$75&gt;=INDEX('Static Data'!$E$3:$X$21,$BW101,9)+0,GL$76&gt;=INDEX('Static Data'!$E$3:$X$21,$BW101,10)+0,GL$77&gt;=INDEX('Static Data'!$E$3:$X$21,$BW101,11)+0,GL$78&gt;=INDEX('Static Data'!$E$3:$X$21,$BW101,12)+0,GL$79&gt;=INDEX('Static Data'!$E$3:$X$21,$BW101,13)+0,GL$80&gt;=INDEX('Static Data'!$E$3:$X$21,$BW101,14)+0,GL$81&gt;=INDEX('Static Data'!$E$3:$X$21,$BW101,15)+0,GL$82&gt;=INDEX('Static Data'!$E$3:$X$21,$BW101,16)+0,GL$83&gt;=INDEX('Static Data'!$E$3:$X$21,$BW101,17)+0,GL$84&gt;=INDEX('Static Data'!$E$3:$X$21,$BW101,18)+0,GL$85&gt;=INDEX('Static Data'!$E$3:$X$21,$BW101,19)+0,GL$86&gt;=INDEX('Static Data'!$E$3:$X$21,$BW101,20)+0)</f>
        <v>0</v>
      </c>
      <c r="GM101" t="b">
        <f ca="1">AND($BV101,GM$67&gt;=INDEX('Static Data'!$E$3:$X$21,$BW101,1)+0,GM$68&gt;=INDEX('Static Data'!$E$3:$X$21,$BW101,2)+0,GM$69&gt;=INDEX('Static Data'!$E$3:$X$21,$BW101,3)+0,GM$70&gt;=INDEX('Static Data'!$E$3:$X$21,$BW101,4)+0,GM$71&gt;=INDEX('Static Data'!$E$3:$X$21,$BW101,5)+0,GM$72&gt;=INDEX('Static Data'!$E$3:$X$21,$BW101,6)+0,GM$73&gt;=INDEX('Static Data'!$E$3:$X$21,$BW101,7)+0,GM$74&gt;=INDEX('Static Data'!$E$3:$X$21,$BW101,8)+0,GM$75&gt;=INDEX('Static Data'!$E$3:$X$21,$BW101,9)+0,GM$76&gt;=INDEX('Static Data'!$E$3:$X$21,$BW101,10)+0,GM$77&gt;=INDEX('Static Data'!$E$3:$X$21,$BW101,11)+0,GM$78&gt;=INDEX('Static Data'!$E$3:$X$21,$BW101,12)+0,GM$79&gt;=INDEX('Static Data'!$E$3:$X$21,$BW101,13)+0,GM$80&gt;=INDEX('Static Data'!$E$3:$X$21,$BW101,14)+0,GM$81&gt;=INDEX('Static Data'!$E$3:$X$21,$BW101,15)+0,GM$82&gt;=INDEX('Static Data'!$E$3:$X$21,$BW101,16)+0,GM$83&gt;=INDEX('Static Data'!$E$3:$X$21,$BW101,17)+0,GM$84&gt;=INDEX('Static Data'!$E$3:$X$21,$BW101,18)+0,GM$85&gt;=INDEX('Static Data'!$E$3:$X$21,$BW101,19)+0,GM$86&gt;=INDEX('Static Data'!$E$3:$X$21,$BW101,20)+0)</f>
        <v>0</v>
      </c>
      <c r="GN101" t="b">
        <f ca="1">AND($BV101,GN$67&gt;=INDEX('Static Data'!$E$3:$X$21,$BW101,1)+0,GN$68&gt;=INDEX('Static Data'!$E$3:$X$21,$BW101,2)+0,GN$69&gt;=INDEX('Static Data'!$E$3:$X$21,$BW101,3)+0,GN$70&gt;=INDEX('Static Data'!$E$3:$X$21,$BW101,4)+0,GN$71&gt;=INDEX('Static Data'!$E$3:$X$21,$BW101,5)+0,GN$72&gt;=INDEX('Static Data'!$E$3:$X$21,$BW101,6)+0,GN$73&gt;=INDEX('Static Data'!$E$3:$X$21,$BW101,7)+0,GN$74&gt;=INDEX('Static Data'!$E$3:$X$21,$BW101,8)+0,GN$75&gt;=INDEX('Static Data'!$E$3:$X$21,$BW101,9)+0,GN$76&gt;=INDEX('Static Data'!$E$3:$X$21,$BW101,10)+0,GN$77&gt;=INDEX('Static Data'!$E$3:$X$21,$BW101,11)+0,GN$78&gt;=INDEX('Static Data'!$E$3:$X$21,$BW101,12)+0,GN$79&gt;=INDEX('Static Data'!$E$3:$X$21,$BW101,13)+0,GN$80&gt;=INDEX('Static Data'!$E$3:$X$21,$BW101,14)+0,GN$81&gt;=INDEX('Static Data'!$E$3:$X$21,$BW101,15)+0,GN$82&gt;=INDEX('Static Data'!$E$3:$X$21,$BW101,16)+0,GN$83&gt;=INDEX('Static Data'!$E$3:$X$21,$BW101,17)+0,GN$84&gt;=INDEX('Static Data'!$E$3:$X$21,$BW101,18)+0,GN$85&gt;=INDEX('Static Data'!$E$3:$X$21,$BW101,19)+0,GN$86&gt;=INDEX('Static Data'!$E$3:$X$21,$BW101,20)+0)</f>
        <v>0</v>
      </c>
      <c r="GO101" t="b">
        <f ca="1">AND($BV101,GO$67&gt;=INDEX('Static Data'!$E$3:$X$21,$BW101,1)+0,GO$68&gt;=INDEX('Static Data'!$E$3:$X$21,$BW101,2)+0,GO$69&gt;=INDEX('Static Data'!$E$3:$X$21,$BW101,3)+0,GO$70&gt;=INDEX('Static Data'!$E$3:$X$21,$BW101,4)+0,GO$71&gt;=INDEX('Static Data'!$E$3:$X$21,$BW101,5)+0,GO$72&gt;=INDEX('Static Data'!$E$3:$X$21,$BW101,6)+0,GO$73&gt;=INDEX('Static Data'!$E$3:$X$21,$BW101,7)+0,GO$74&gt;=INDEX('Static Data'!$E$3:$X$21,$BW101,8)+0,GO$75&gt;=INDEX('Static Data'!$E$3:$X$21,$BW101,9)+0,GO$76&gt;=INDEX('Static Data'!$E$3:$X$21,$BW101,10)+0,GO$77&gt;=INDEX('Static Data'!$E$3:$X$21,$BW101,11)+0,GO$78&gt;=INDEX('Static Data'!$E$3:$X$21,$BW101,12)+0,GO$79&gt;=INDEX('Static Data'!$E$3:$X$21,$BW101,13)+0,GO$80&gt;=INDEX('Static Data'!$E$3:$X$21,$BW101,14)+0,GO$81&gt;=INDEX('Static Data'!$E$3:$X$21,$BW101,15)+0,GO$82&gt;=INDEX('Static Data'!$E$3:$X$21,$BW101,16)+0,GO$83&gt;=INDEX('Static Data'!$E$3:$X$21,$BW101,17)+0,GO$84&gt;=INDEX('Static Data'!$E$3:$X$21,$BW101,18)+0,GO$85&gt;=INDEX('Static Data'!$E$3:$X$21,$BW101,19)+0,GO$86&gt;=INDEX('Static Data'!$E$3:$X$21,$BW101,20)+0)</f>
        <v>0</v>
      </c>
      <c r="GP101" t="b">
        <f ca="1">AND($BV101,GP$67&gt;=INDEX('Static Data'!$E$3:$X$21,$BW101,1)+0,GP$68&gt;=INDEX('Static Data'!$E$3:$X$21,$BW101,2)+0,GP$69&gt;=INDEX('Static Data'!$E$3:$X$21,$BW101,3)+0,GP$70&gt;=INDEX('Static Data'!$E$3:$X$21,$BW101,4)+0,GP$71&gt;=INDEX('Static Data'!$E$3:$X$21,$BW101,5)+0,GP$72&gt;=INDEX('Static Data'!$E$3:$X$21,$BW101,6)+0,GP$73&gt;=INDEX('Static Data'!$E$3:$X$21,$BW101,7)+0,GP$74&gt;=INDEX('Static Data'!$E$3:$X$21,$BW101,8)+0,GP$75&gt;=INDEX('Static Data'!$E$3:$X$21,$BW101,9)+0,GP$76&gt;=INDEX('Static Data'!$E$3:$X$21,$BW101,10)+0,GP$77&gt;=INDEX('Static Data'!$E$3:$X$21,$BW101,11)+0,GP$78&gt;=INDEX('Static Data'!$E$3:$X$21,$BW101,12)+0,GP$79&gt;=INDEX('Static Data'!$E$3:$X$21,$BW101,13)+0,GP$80&gt;=INDEX('Static Data'!$E$3:$X$21,$BW101,14)+0,GP$81&gt;=INDEX('Static Data'!$E$3:$X$21,$BW101,15)+0,GP$82&gt;=INDEX('Static Data'!$E$3:$X$21,$BW101,16)+0,GP$83&gt;=INDEX('Static Data'!$E$3:$X$21,$BW101,17)+0,GP$84&gt;=INDEX('Static Data'!$E$3:$X$21,$BW101,18)+0,GP$85&gt;=INDEX('Static Data'!$E$3:$X$21,$BW101,19)+0,GP$86&gt;=INDEX('Static Data'!$E$3:$X$21,$BW101,20)+0)</f>
        <v>0</v>
      </c>
      <c r="GQ101" t="b">
        <f ca="1">AND($BV101,GQ$67&gt;=INDEX('Static Data'!$E$3:$X$21,$BW101,1)+0,GQ$68&gt;=INDEX('Static Data'!$E$3:$X$21,$BW101,2)+0,GQ$69&gt;=INDEX('Static Data'!$E$3:$X$21,$BW101,3)+0,GQ$70&gt;=INDEX('Static Data'!$E$3:$X$21,$BW101,4)+0,GQ$71&gt;=INDEX('Static Data'!$E$3:$X$21,$BW101,5)+0,GQ$72&gt;=INDEX('Static Data'!$E$3:$X$21,$BW101,6)+0,GQ$73&gt;=INDEX('Static Data'!$E$3:$X$21,$BW101,7)+0,GQ$74&gt;=INDEX('Static Data'!$E$3:$X$21,$BW101,8)+0,GQ$75&gt;=INDEX('Static Data'!$E$3:$X$21,$BW101,9)+0,GQ$76&gt;=INDEX('Static Data'!$E$3:$X$21,$BW101,10)+0,GQ$77&gt;=INDEX('Static Data'!$E$3:$X$21,$BW101,11)+0,GQ$78&gt;=INDEX('Static Data'!$E$3:$X$21,$BW101,12)+0,GQ$79&gt;=INDEX('Static Data'!$E$3:$X$21,$BW101,13)+0,GQ$80&gt;=INDEX('Static Data'!$E$3:$X$21,$BW101,14)+0,GQ$81&gt;=INDEX('Static Data'!$E$3:$X$21,$BW101,15)+0,GQ$82&gt;=INDEX('Static Data'!$E$3:$X$21,$BW101,16)+0,GQ$83&gt;=INDEX('Static Data'!$E$3:$X$21,$BW101,17)+0,GQ$84&gt;=INDEX('Static Data'!$E$3:$X$21,$BW101,18)+0,GQ$85&gt;=INDEX('Static Data'!$E$3:$X$21,$BW101,19)+0,GQ$86&gt;=INDEX('Static Data'!$E$3:$X$21,$BW101,20)+0)</f>
        <v>0</v>
      </c>
      <c r="GR101" t="b">
        <f ca="1">AND($BV101,GR$67&gt;=INDEX('Static Data'!$E$3:$X$21,$BW101,1)+0,GR$68&gt;=INDEX('Static Data'!$E$3:$X$21,$BW101,2)+0,GR$69&gt;=INDEX('Static Data'!$E$3:$X$21,$BW101,3)+0,GR$70&gt;=INDEX('Static Data'!$E$3:$X$21,$BW101,4)+0,GR$71&gt;=INDEX('Static Data'!$E$3:$X$21,$BW101,5)+0,GR$72&gt;=INDEX('Static Data'!$E$3:$X$21,$BW101,6)+0,GR$73&gt;=INDEX('Static Data'!$E$3:$X$21,$BW101,7)+0,GR$74&gt;=INDEX('Static Data'!$E$3:$X$21,$BW101,8)+0,GR$75&gt;=INDEX('Static Data'!$E$3:$X$21,$BW101,9)+0,GR$76&gt;=INDEX('Static Data'!$E$3:$X$21,$BW101,10)+0,GR$77&gt;=INDEX('Static Data'!$E$3:$X$21,$BW101,11)+0,GR$78&gt;=INDEX('Static Data'!$E$3:$X$21,$BW101,12)+0,GR$79&gt;=INDEX('Static Data'!$E$3:$X$21,$BW101,13)+0,GR$80&gt;=INDEX('Static Data'!$E$3:$X$21,$BW101,14)+0,GR$81&gt;=INDEX('Static Data'!$E$3:$X$21,$BW101,15)+0,GR$82&gt;=INDEX('Static Data'!$E$3:$X$21,$BW101,16)+0,GR$83&gt;=INDEX('Static Data'!$E$3:$X$21,$BW101,17)+0,GR$84&gt;=INDEX('Static Data'!$E$3:$X$21,$BW101,18)+0,GR$85&gt;=INDEX('Static Data'!$E$3:$X$21,$BW101,19)+0,GR$86&gt;=INDEX('Static Data'!$E$3:$X$21,$BW101,20)+0)</f>
        <v>0</v>
      </c>
      <c r="GS101" t="b">
        <f ca="1">AND($BV101,GS$67&gt;=INDEX('Static Data'!$E$3:$X$21,$BW101,1)+0,GS$68&gt;=INDEX('Static Data'!$E$3:$X$21,$BW101,2)+0,GS$69&gt;=INDEX('Static Data'!$E$3:$X$21,$BW101,3)+0,GS$70&gt;=INDEX('Static Data'!$E$3:$X$21,$BW101,4)+0,GS$71&gt;=INDEX('Static Data'!$E$3:$X$21,$BW101,5)+0,GS$72&gt;=INDEX('Static Data'!$E$3:$X$21,$BW101,6)+0,GS$73&gt;=INDEX('Static Data'!$E$3:$X$21,$BW101,7)+0,GS$74&gt;=INDEX('Static Data'!$E$3:$X$21,$BW101,8)+0,GS$75&gt;=INDEX('Static Data'!$E$3:$X$21,$BW101,9)+0,GS$76&gt;=INDEX('Static Data'!$E$3:$X$21,$BW101,10)+0,GS$77&gt;=INDEX('Static Data'!$E$3:$X$21,$BW101,11)+0,GS$78&gt;=INDEX('Static Data'!$E$3:$X$21,$BW101,12)+0,GS$79&gt;=INDEX('Static Data'!$E$3:$X$21,$BW101,13)+0,GS$80&gt;=INDEX('Static Data'!$E$3:$X$21,$BW101,14)+0,GS$81&gt;=INDEX('Static Data'!$E$3:$X$21,$BW101,15)+0,GS$82&gt;=INDEX('Static Data'!$E$3:$X$21,$BW101,16)+0,GS$83&gt;=INDEX('Static Data'!$E$3:$X$21,$BW101,17)+0,GS$84&gt;=INDEX('Static Data'!$E$3:$X$21,$BW101,18)+0,GS$85&gt;=INDEX('Static Data'!$E$3:$X$21,$BW101,19)+0,GS$86&gt;=INDEX('Static Data'!$E$3:$X$21,$BW101,20)+0)</f>
        <v>0</v>
      </c>
      <c r="GT101" t="b">
        <f ca="1">AND($BV101,GT$67&gt;=INDEX('Static Data'!$E$3:$X$21,$BW101,1)+0,GT$68&gt;=INDEX('Static Data'!$E$3:$X$21,$BW101,2)+0,GT$69&gt;=INDEX('Static Data'!$E$3:$X$21,$BW101,3)+0,GT$70&gt;=INDEX('Static Data'!$E$3:$X$21,$BW101,4)+0,GT$71&gt;=INDEX('Static Data'!$E$3:$X$21,$BW101,5)+0,GT$72&gt;=INDEX('Static Data'!$E$3:$X$21,$BW101,6)+0,GT$73&gt;=INDEX('Static Data'!$E$3:$X$21,$BW101,7)+0,GT$74&gt;=INDEX('Static Data'!$E$3:$X$21,$BW101,8)+0,GT$75&gt;=INDEX('Static Data'!$E$3:$X$21,$BW101,9)+0,GT$76&gt;=INDEX('Static Data'!$E$3:$X$21,$BW101,10)+0,GT$77&gt;=INDEX('Static Data'!$E$3:$X$21,$BW101,11)+0,GT$78&gt;=INDEX('Static Data'!$E$3:$X$21,$BW101,12)+0,GT$79&gt;=INDEX('Static Data'!$E$3:$X$21,$BW101,13)+0,GT$80&gt;=INDEX('Static Data'!$E$3:$X$21,$BW101,14)+0,GT$81&gt;=INDEX('Static Data'!$E$3:$X$21,$BW101,15)+0,GT$82&gt;=INDEX('Static Data'!$E$3:$X$21,$BW101,16)+0,GT$83&gt;=INDEX('Static Data'!$E$3:$X$21,$BW101,17)+0,GT$84&gt;=INDEX('Static Data'!$E$3:$X$21,$BW101,18)+0,GT$85&gt;=INDEX('Static Data'!$E$3:$X$21,$BW101,19)+0,GT$86&gt;=INDEX('Static Data'!$E$3:$X$21,$BW101,20)+0)</f>
        <v>0</v>
      </c>
      <c r="GU101" t="b">
        <f ca="1">AND($BV101,GU$67&gt;=INDEX('Static Data'!$E$3:$X$21,$BW101,1)+0,GU$68&gt;=INDEX('Static Data'!$E$3:$X$21,$BW101,2)+0,GU$69&gt;=INDEX('Static Data'!$E$3:$X$21,$BW101,3)+0,GU$70&gt;=INDEX('Static Data'!$E$3:$X$21,$BW101,4)+0,GU$71&gt;=INDEX('Static Data'!$E$3:$X$21,$BW101,5)+0,GU$72&gt;=INDEX('Static Data'!$E$3:$X$21,$BW101,6)+0,GU$73&gt;=INDEX('Static Data'!$E$3:$X$21,$BW101,7)+0,GU$74&gt;=INDEX('Static Data'!$E$3:$X$21,$BW101,8)+0,GU$75&gt;=INDEX('Static Data'!$E$3:$X$21,$BW101,9)+0,GU$76&gt;=INDEX('Static Data'!$E$3:$X$21,$BW101,10)+0,GU$77&gt;=INDEX('Static Data'!$E$3:$X$21,$BW101,11)+0,GU$78&gt;=INDEX('Static Data'!$E$3:$X$21,$BW101,12)+0,GU$79&gt;=INDEX('Static Data'!$E$3:$X$21,$BW101,13)+0,GU$80&gt;=INDEX('Static Data'!$E$3:$X$21,$BW101,14)+0,GU$81&gt;=INDEX('Static Data'!$E$3:$X$21,$BW101,15)+0,GU$82&gt;=INDEX('Static Data'!$E$3:$X$21,$BW101,16)+0,GU$83&gt;=INDEX('Static Data'!$E$3:$X$21,$BW101,17)+0,GU$84&gt;=INDEX('Static Data'!$E$3:$X$21,$BW101,18)+0,GU$85&gt;=INDEX('Static Data'!$E$3:$X$21,$BW101,19)+0,GU$86&gt;=INDEX('Static Data'!$E$3:$X$21,$BW101,20)+0)</f>
        <v>0</v>
      </c>
    </row>
    <row r="102" spans="9:203">
      <c r="I102" s="11"/>
      <c r="M102" s="1">
        <f t="shared" si="39"/>
        <v>65</v>
      </c>
      <c r="N102" s="1" t="str">
        <f t="shared" si="205"/>
        <v>007C99</v>
      </c>
      <c r="R102" s="90" t="str">
        <f t="shared" si="36"/>
        <v>997C00</v>
      </c>
      <c r="T102" s="60">
        <f t="shared" si="209"/>
        <v>95</v>
      </c>
      <c r="U102" s="123">
        <f t="shared" si="208"/>
        <v>925.14546275685154</v>
      </c>
      <c r="V102" s="62">
        <f t="shared" si="206"/>
        <v>56397</v>
      </c>
      <c r="W102" s="59">
        <f t="shared" si="207"/>
        <v>95</v>
      </c>
      <c r="BV102" t="b">
        <f>TRUE()</f>
        <v>1</v>
      </c>
      <c r="BW102">
        <f t="shared" si="211"/>
        <v>14</v>
      </c>
      <c r="BX102" t="b">
        <f ca="1">AND($BV102,BX$67&gt;=INDEX('Static Data'!$E$3:$X$21,$BW102,1)+0,BX$68&gt;=INDEX('Static Data'!$E$3:$X$21,$BW102,2)+0,BX$69&gt;=INDEX('Static Data'!$E$3:$X$21,$BW102,3)+0,BX$70&gt;=INDEX('Static Data'!$E$3:$X$21,$BW102,4)+0,BX$71&gt;=INDEX('Static Data'!$E$3:$X$21,$BW102,5)+0,BX$72&gt;=INDEX('Static Data'!$E$3:$X$21,$BW102,6)+0,BX$73&gt;=INDEX('Static Data'!$E$3:$X$21,$BW102,7)+0,BX$74&gt;=INDEX('Static Data'!$E$3:$X$21,$BW102,8)+0,BX$75&gt;=INDEX('Static Data'!$E$3:$X$21,$BW102,9)+0,BX$76&gt;=INDEX('Static Data'!$E$3:$X$21,$BW102,10)+0,BX$77&gt;=INDEX('Static Data'!$E$3:$X$21,$BW102,11)+0,BX$78&gt;=INDEX('Static Data'!$E$3:$X$21,$BW102,12)+0,BX$79&gt;=INDEX('Static Data'!$E$3:$X$21,$BW102,13)+0,BX$80&gt;=INDEX('Static Data'!$E$3:$X$21,$BW102,14)+0,BX$81&gt;=INDEX('Static Data'!$E$3:$X$21,$BW102,15)+0,BX$82&gt;=INDEX('Static Data'!$E$3:$X$21,$BW102,16)+0,BX$83&gt;=INDEX('Static Data'!$E$3:$X$21,$BW102,17)+0,BX$84&gt;=INDEX('Static Data'!$E$3:$X$21,$BW102,18)+0,BX$85&gt;=INDEX('Static Data'!$E$3:$X$21,$BW102,19)+0,BX$86&gt;=INDEX('Static Data'!$E$3:$X$21,$BW102,20)+0)</f>
        <v>0</v>
      </c>
      <c r="BY102" t="b">
        <f ca="1">AND($BV102,BY$67&gt;=INDEX('Static Data'!$E$3:$X$21,$BW102,1)+0,BY$68&gt;=INDEX('Static Data'!$E$3:$X$21,$BW102,2)+0,BY$69&gt;=INDEX('Static Data'!$E$3:$X$21,$BW102,3)+0,BY$70&gt;=INDEX('Static Data'!$E$3:$X$21,$BW102,4)+0,BY$71&gt;=INDEX('Static Data'!$E$3:$X$21,$BW102,5)+0,BY$72&gt;=INDEX('Static Data'!$E$3:$X$21,$BW102,6)+0,BY$73&gt;=INDEX('Static Data'!$E$3:$X$21,$BW102,7)+0,BY$74&gt;=INDEX('Static Data'!$E$3:$X$21,$BW102,8)+0,BY$75&gt;=INDEX('Static Data'!$E$3:$X$21,$BW102,9)+0,BY$76&gt;=INDEX('Static Data'!$E$3:$X$21,$BW102,10)+0,BY$77&gt;=INDEX('Static Data'!$E$3:$X$21,$BW102,11)+0,BY$78&gt;=INDEX('Static Data'!$E$3:$X$21,$BW102,12)+0,BY$79&gt;=INDEX('Static Data'!$E$3:$X$21,$BW102,13)+0,BY$80&gt;=INDEX('Static Data'!$E$3:$X$21,$BW102,14)+0,BY$81&gt;=INDEX('Static Data'!$E$3:$X$21,$BW102,15)+0,BY$82&gt;=INDEX('Static Data'!$E$3:$X$21,$BW102,16)+0,BY$83&gt;=INDEX('Static Data'!$E$3:$X$21,$BW102,17)+0,BY$84&gt;=INDEX('Static Data'!$E$3:$X$21,$BW102,18)+0,BY$85&gt;=INDEX('Static Data'!$E$3:$X$21,$BW102,19)+0,BY$86&gt;=INDEX('Static Data'!$E$3:$X$21,$BW102,20)+0)</f>
        <v>0</v>
      </c>
      <c r="BZ102" t="b">
        <f ca="1">AND($BV102,BZ$67&gt;=INDEX('Static Data'!$E$3:$X$21,$BW102,1)+0,BZ$68&gt;=INDEX('Static Data'!$E$3:$X$21,$BW102,2)+0,BZ$69&gt;=INDEX('Static Data'!$E$3:$X$21,$BW102,3)+0,BZ$70&gt;=INDEX('Static Data'!$E$3:$X$21,$BW102,4)+0,BZ$71&gt;=INDEX('Static Data'!$E$3:$X$21,$BW102,5)+0,BZ$72&gt;=INDEX('Static Data'!$E$3:$X$21,$BW102,6)+0,BZ$73&gt;=INDEX('Static Data'!$E$3:$X$21,$BW102,7)+0,BZ$74&gt;=INDEX('Static Data'!$E$3:$X$21,$BW102,8)+0,BZ$75&gt;=INDEX('Static Data'!$E$3:$X$21,$BW102,9)+0,BZ$76&gt;=INDEX('Static Data'!$E$3:$X$21,$BW102,10)+0,BZ$77&gt;=INDEX('Static Data'!$E$3:$X$21,$BW102,11)+0,BZ$78&gt;=INDEX('Static Data'!$E$3:$X$21,$BW102,12)+0,BZ$79&gt;=INDEX('Static Data'!$E$3:$X$21,$BW102,13)+0,BZ$80&gt;=INDEX('Static Data'!$E$3:$X$21,$BW102,14)+0,BZ$81&gt;=INDEX('Static Data'!$E$3:$X$21,$BW102,15)+0,BZ$82&gt;=INDEX('Static Data'!$E$3:$X$21,$BW102,16)+0,BZ$83&gt;=INDEX('Static Data'!$E$3:$X$21,$BW102,17)+0,BZ$84&gt;=INDEX('Static Data'!$E$3:$X$21,$BW102,18)+0,BZ$85&gt;=INDEX('Static Data'!$E$3:$X$21,$BW102,19)+0,BZ$86&gt;=INDEX('Static Data'!$E$3:$X$21,$BW102,20)+0)</f>
        <v>0</v>
      </c>
      <c r="CA102" t="b">
        <f ca="1">AND($BV102,CA$67&gt;=INDEX('Static Data'!$E$3:$X$21,$BW102,1)+0,CA$68&gt;=INDEX('Static Data'!$E$3:$X$21,$BW102,2)+0,CA$69&gt;=INDEX('Static Data'!$E$3:$X$21,$BW102,3)+0,CA$70&gt;=INDEX('Static Data'!$E$3:$X$21,$BW102,4)+0,CA$71&gt;=INDEX('Static Data'!$E$3:$X$21,$BW102,5)+0,CA$72&gt;=INDEX('Static Data'!$E$3:$X$21,$BW102,6)+0,CA$73&gt;=INDEX('Static Data'!$E$3:$X$21,$BW102,7)+0,CA$74&gt;=INDEX('Static Data'!$E$3:$X$21,$BW102,8)+0,CA$75&gt;=INDEX('Static Data'!$E$3:$X$21,$BW102,9)+0,CA$76&gt;=INDEX('Static Data'!$E$3:$X$21,$BW102,10)+0,CA$77&gt;=INDEX('Static Data'!$E$3:$X$21,$BW102,11)+0,CA$78&gt;=INDEX('Static Data'!$E$3:$X$21,$BW102,12)+0,CA$79&gt;=INDEX('Static Data'!$E$3:$X$21,$BW102,13)+0,CA$80&gt;=INDEX('Static Data'!$E$3:$X$21,$BW102,14)+0,CA$81&gt;=INDEX('Static Data'!$E$3:$X$21,$BW102,15)+0,CA$82&gt;=INDEX('Static Data'!$E$3:$X$21,$BW102,16)+0,CA$83&gt;=INDEX('Static Data'!$E$3:$X$21,$BW102,17)+0,CA$84&gt;=INDEX('Static Data'!$E$3:$X$21,$BW102,18)+0,CA$85&gt;=INDEX('Static Data'!$E$3:$X$21,$BW102,19)+0,CA$86&gt;=INDEX('Static Data'!$E$3:$X$21,$BW102,20)+0)</f>
        <v>0</v>
      </c>
      <c r="CB102" t="b">
        <f ca="1">AND($BV102,CB$67&gt;=INDEX('Static Data'!$E$3:$X$21,$BW102,1)+0,CB$68&gt;=INDEX('Static Data'!$E$3:$X$21,$BW102,2)+0,CB$69&gt;=INDEX('Static Data'!$E$3:$X$21,$BW102,3)+0,CB$70&gt;=INDEX('Static Data'!$E$3:$X$21,$BW102,4)+0,CB$71&gt;=INDEX('Static Data'!$E$3:$X$21,$BW102,5)+0,CB$72&gt;=INDEX('Static Data'!$E$3:$X$21,$BW102,6)+0,CB$73&gt;=INDEX('Static Data'!$E$3:$X$21,$BW102,7)+0,CB$74&gt;=INDEX('Static Data'!$E$3:$X$21,$BW102,8)+0,CB$75&gt;=INDEX('Static Data'!$E$3:$X$21,$BW102,9)+0,CB$76&gt;=INDEX('Static Data'!$E$3:$X$21,$BW102,10)+0,CB$77&gt;=INDEX('Static Data'!$E$3:$X$21,$BW102,11)+0,CB$78&gt;=INDEX('Static Data'!$E$3:$X$21,$BW102,12)+0,CB$79&gt;=INDEX('Static Data'!$E$3:$X$21,$BW102,13)+0,CB$80&gt;=INDEX('Static Data'!$E$3:$X$21,$BW102,14)+0,CB$81&gt;=INDEX('Static Data'!$E$3:$X$21,$BW102,15)+0,CB$82&gt;=INDEX('Static Data'!$E$3:$X$21,$BW102,16)+0,CB$83&gt;=INDEX('Static Data'!$E$3:$X$21,$BW102,17)+0,CB$84&gt;=INDEX('Static Data'!$E$3:$X$21,$BW102,18)+0,CB$85&gt;=INDEX('Static Data'!$E$3:$X$21,$BW102,19)+0,CB$86&gt;=INDEX('Static Data'!$E$3:$X$21,$BW102,20)+0)</f>
        <v>0</v>
      </c>
      <c r="CC102" t="b">
        <f ca="1">AND($BV102,CC$67&gt;=INDEX('Static Data'!$E$3:$X$21,$BW102,1)+0,CC$68&gt;=INDEX('Static Data'!$E$3:$X$21,$BW102,2)+0,CC$69&gt;=INDEX('Static Data'!$E$3:$X$21,$BW102,3)+0,CC$70&gt;=INDEX('Static Data'!$E$3:$X$21,$BW102,4)+0,CC$71&gt;=INDEX('Static Data'!$E$3:$X$21,$BW102,5)+0,CC$72&gt;=INDEX('Static Data'!$E$3:$X$21,$BW102,6)+0,CC$73&gt;=INDEX('Static Data'!$E$3:$X$21,$BW102,7)+0,CC$74&gt;=INDEX('Static Data'!$E$3:$X$21,$BW102,8)+0,CC$75&gt;=INDEX('Static Data'!$E$3:$X$21,$BW102,9)+0,CC$76&gt;=INDEX('Static Data'!$E$3:$X$21,$BW102,10)+0,CC$77&gt;=INDEX('Static Data'!$E$3:$X$21,$BW102,11)+0,CC$78&gt;=INDEX('Static Data'!$E$3:$X$21,$BW102,12)+0,CC$79&gt;=INDEX('Static Data'!$E$3:$X$21,$BW102,13)+0,CC$80&gt;=INDEX('Static Data'!$E$3:$X$21,$BW102,14)+0,CC$81&gt;=INDEX('Static Data'!$E$3:$X$21,$BW102,15)+0,CC$82&gt;=INDEX('Static Data'!$E$3:$X$21,$BW102,16)+0,CC$83&gt;=INDEX('Static Data'!$E$3:$X$21,$BW102,17)+0,CC$84&gt;=INDEX('Static Data'!$E$3:$X$21,$BW102,18)+0,CC$85&gt;=INDEX('Static Data'!$E$3:$X$21,$BW102,19)+0,CC$86&gt;=INDEX('Static Data'!$E$3:$X$21,$BW102,20)+0)</f>
        <v>0</v>
      </c>
      <c r="CD102" t="b">
        <f ca="1">AND($BV102,CD$67&gt;=INDEX('Static Data'!$E$3:$X$21,$BW102,1)+0,CD$68&gt;=INDEX('Static Data'!$E$3:$X$21,$BW102,2)+0,CD$69&gt;=INDEX('Static Data'!$E$3:$X$21,$BW102,3)+0,CD$70&gt;=INDEX('Static Data'!$E$3:$X$21,$BW102,4)+0,CD$71&gt;=INDEX('Static Data'!$E$3:$X$21,$BW102,5)+0,CD$72&gt;=INDEX('Static Data'!$E$3:$X$21,$BW102,6)+0,CD$73&gt;=INDEX('Static Data'!$E$3:$X$21,$BW102,7)+0,CD$74&gt;=INDEX('Static Data'!$E$3:$X$21,$BW102,8)+0,CD$75&gt;=INDEX('Static Data'!$E$3:$X$21,$BW102,9)+0,CD$76&gt;=INDEX('Static Data'!$E$3:$X$21,$BW102,10)+0,CD$77&gt;=INDEX('Static Data'!$E$3:$X$21,$BW102,11)+0,CD$78&gt;=INDEX('Static Data'!$E$3:$X$21,$BW102,12)+0,CD$79&gt;=INDEX('Static Data'!$E$3:$X$21,$BW102,13)+0,CD$80&gt;=INDEX('Static Data'!$E$3:$X$21,$BW102,14)+0,CD$81&gt;=INDEX('Static Data'!$E$3:$X$21,$BW102,15)+0,CD$82&gt;=INDEX('Static Data'!$E$3:$X$21,$BW102,16)+0,CD$83&gt;=INDEX('Static Data'!$E$3:$X$21,$BW102,17)+0,CD$84&gt;=INDEX('Static Data'!$E$3:$X$21,$BW102,18)+0,CD$85&gt;=INDEX('Static Data'!$E$3:$X$21,$BW102,19)+0,CD$86&gt;=INDEX('Static Data'!$E$3:$X$21,$BW102,20)+0)</f>
        <v>0</v>
      </c>
      <c r="CE102" t="b">
        <f ca="1">AND($BV102,CE$67&gt;=INDEX('Static Data'!$E$3:$X$21,$BW102,1)+0,CE$68&gt;=INDEX('Static Data'!$E$3:$X$21,$BW102,2)+0,CE$69&gt;=INDEX('Static Data'!$E$3:$X$21,$BW102,3)+0,CE$70&gt;=INDEX('Static Data'!$E$3:$X$21,$BW102,4)+0,CE$71&gt;=INDEX('Static Data'!$E$3:$X$21,$BW102,5)+0,CE$72&gt;=INDEX('Static Data'!$E$3:$X$21,$BW102,6)+0,CE$73&gt;=INDEX('Static Data'!$E$3:$X$21,$BW102,7)+0,CE$74&gt;=INDEX('Static Data'!$E$3:$X$21,$BW102,8)+0,CE$75&gt;=INDEX('Static Data'!$E$3:$X$21,$BW102,9)+0,CE$76&gt;=INDEX('Static Data'!$E$3:$X$21,$BW102,10)+0,CE$77&gt;=INDEX('Static Data'!$E$3:$X$21,$BW102,11)+0,CE$78&gt;=INDEX('Static Data'!$E$3:$X$21,$BW102,12)+0,CE$79&gt;=INDEX('Static Data'!$E$3:$X$21,$BW102,13)+0,CE$80&gt;=INDEX('Static Data'!$E$3:$X$21,$BW102,14)+0,CE$81&gt;=INDEX('Static Data'!$E$3:$X$21,$BW102,15)+0,CE$82&gt;=INDEX('Static Data'!$E$3:$X$21,$BW102,16)+0,CE$83&gt;=INDEX('Static Data'!$E$3:$X$21,$BW102,17)+0,CE$84&gt;=INDEX('Static Data'!$E$3:$X$21,$BW102,18)+0,CE$85&gt;=INDEX('Static Data'!$E$3:$X$21,$BW102,19)+0,CE$86&gt;=INDEX('Static Data'!$E$3:$X$21,$BW102,20)+0)</f>
        <v>0</v>
      </c>
      <c r="CF102" t="b">
        <f ca="1">AND($BV102,CF$67&gt;=INDEX('Static Data'!$E$3:$X$21,$BW102,1)+0,CF$68&gt;=INDEX('Static Data'!$E$3:$X$21,$BW102,2)+0,CF$69&gt;=INDEX('Static Data'!$E$3:$X$21,$BW102,3)+0,CF$70&gt;=INDEX('Static Data'!$E$3:$X$21,$BW102,4)+0,CF$71&gt;=INDEX('Static Data'!$E$3:$X$21,$BW102,5)+0,CF$72&gt;=INDEX('Static Data'!$E$3:$X$21,$BW102,6)+0,CF$73&gt;=INDEX('Static Data'!$E$3:$X$21,$BW102,7)+0,CF$74&gt;=INDEX('Static Data'!$E$3:$X$21,$BW102,8)+0,CF$75&gt;=INDEX('Static Data'!$E$3:$X$21,$BW102,9)+0,CF$76&gt;=INDEX('Static Data'!$E$3:$X$21,$BW102,10)+0,CF$77&gt;=INDEX('Static Data'!$E$3:$X$21,$BW102,11)+0,CF$78&gt;=INDEX('Static Data'!$E$3:$X$21,$BW102,12)+0,CF$79&gt;=INDEX('Static Data'!$E$3:$X$21,$BW102,13)+0,CF$80&gt;=INDEX('Static Data'!$E$3:$X$21,$BW102,14)+0,CF$81&gt;=INDEX('Static Data'!$E$3:$X$21,$BW102,15)+0,CF$82&gt;=INDEX('Static Data'!$E$3:$X$21,$BW102,16)+0,CF$83&gt;=INDEX('Static Data'!$E$3:$X$21,$BW102,17)+0,CF$84&gt;=INDEX('Static Data'!$E$3:$X$21,$BW102,18)+0,CF$85&gt;=INDEX('Static Data'!$E$3:$X$21,$BW102,19)+0,CF$86&gt;=INDEX('Static Data'!$E$3:$X$21,$BW102,20)+0)</f>
        <v>0</v>
      </c>
      <c r="CG102" t="b">
        <f ca="1">AND($BV102,CG$67&gt;=INDEX('Static Data'!$E$3:$X$21,$BW102,1)+0,CG$68&gt;=INDEX('Static Data'!$E$3:$X$21,$BW102,2)+0,CG$69&gt;=INDEX('Static Data'!$E$3:$X$21,$BW102,3)+0,CG$70&gt;=INDEX('Static Data'!$E$3:$X$21,$BW102,4)+0,CG$71&gt;=INDEX('Static Data'!$E$3:$X$21,$BW102,5)+0,CG$72&gt;=INDEX('Static Data'!$E$3:$X$21,$BW102,6)+0,CG$73&gt;=INDEX('Static Data'!$E$3:$X$21,$BW102,7)+0,CG$74&gt;=INDEX('Static Data'!$E$3:$X$21,$BW102,8)+0,CG$75&gt;=INDEX('Static Data'!$E$3:$X$21,$BW102,9)+0,CG$76&gt;=INDEX('Static Data'!$E$3:$X$21,$BW102,10)+0,CG$77&gt;=INDEX('Static Data'!$E$3:$X$21,$BW102,11)+0,CG$78&gt;=INDEX('Static Data'!$E$3:$X$21,$BW102,12)+0,CG$79&gt;=INDEX('Static Data'!$E$3:$X$21,$BW102,13)+0,CG$80&gt;=INDEX('Static Data'!$E$3:$X$21,$BW102,14)+0,CG$81&gt;=INDEX('Static Data'!$E$3:$X$21,$BW102,15)+0,CG$82&gt;=INDEX('Static Data'!$E$3:$X$21,$BW102,16)+0,CG$83&gt;=INDEX('Static Data'!$E$3:$X$21,$BW102,17)+0,CG$84&gt;=INDEX('Static Data'!$E$3:$X$21,$BW102,18)+0,CG$85&gt;=INDEX('Static Data'!$E$3:$X$21,$BW102,19)+0,CG$86&gt;=INDEX('Static Data'!$E$3:$X$21,$BW102,20)+0)</f>
        <v>0</v>
      </c>
      <c r="CH102" t="b">
        <f ca="1">AND($BV102,CH$67&gt;=INDEX('Static Data'!$E$3:$X$21,$BW102,1)+0,CH$68&gt;=INDEX('Static Data'!$E$3:$X$21,$BW102,2)+0,CH$69&gt;=INDEX('Static Data'!$E$3:$X$21,$BW102,3)+0,CH$70&gt;=INDEX('Static Data'!$E$3:$X$21,$BW102,4)+0,CH$71&gt;=INDEX('Static Data'!$E$3:$X$21,$BW102,5)+0,CH$72&gt;=INDEX('Static Data'!$E$3:$X$21,$BW102,6)+0,CH$73&gt;=INDEX('Static Data'!$E$3:$X$21,$BW102,7)+0,CH$74&gt;=INDEX('Static Data'!$E$3:$X$21,$BW102,8)+0,CH$75&gt;=INDEX('Static Data'!$E$3:$X$21,$BW102,9)+0,CH$76&gt;=INDEX('Static Data'!$E$3:$X$21,$BW102,10)+0,CH$77&gt;=INDEX('Static Data'!$E$3:$X$21,$BW102,11)+0,CH$78&gt;=INDEX('Static Data'!$E$3:$X$21,$BW102,12)+0,CH$79&gt;=INDEX('Static Data'!$E$3:$X$21,$BW102,13)+0,CH$80&gt;=INDEX('Static Data'!$E$3:$X$21,$BW102,14)+0,CH$81&gt;=INDEX('Static Data'!$E$3:$X$21,$BW102,15)+0,CH$82&gt;=INDEX('Static Data'!$E$3:$X$21,$BW102,16)+0,CH$83&gt;=INDEX('Static Data'!$E$3:$X$21,$BW102,17)+0,CH$84&gt;=INDEX('Static Data'!$E$3:$X$21,$BW102,18)+0,CH$85&gt;=INDEX('Static Data'!$E$3:$X$21,$BW102,19)+0,CH$86&gt;=INDEX('Static Data'!$E$3:$X$21,$BW102,20)+0)</f>
        <v>0</v>
      </c>
      <c r="CI102" t="b">
        <f ca="1">AND($BV102,CI$67&gt;=INDEX('Static Data'!$E$3:$X$21,$BW102,1)+0,CI$68&gt;=INDEX('Static Data'!$E$3:$X$21,$BW102,2)+0,CI$69&gt;=INDEX('Static Data'!$E$3:$X$21,$BW102,3)+0,CI$70&gt;=INDEX('Static Data'!$E$3:$X$21,$BW102,4)+0,CI$71&gt;=INDEX('Static Data'!$E$3:$X$21,$BW102,5)+0,CI$72&gt;=INDEX('Static Data'!$E$3:$X$21,$BW102,6)+0,CI$73&gt;=INDEX('Static Data'!$E$3:$X$21,$BW102,7)+0,CI$74&gt;=INDEX('Static Data'!$E$3:$X$21,$BW102,8)+0,CI$75&gt;=INDEX('Static Data'!$E$3:$X$21,$BW102,9)+0,CI$76&gt;=INDEX('Static Data'!$E$3:$X$21,$BW102,10)+0,CI$77&gt;=INDEX('Static Data'!$E$3:$X$21,$BW102,11)+0,CI$78&gt;=INDEX('Static Data'!$E$3:$X$21,$BW102,12)+0,CI$79&gt;=INDEX('Static Data'!$E$3:$X$21,$BW102,13)+0,CI$80&gt;=INDEX('Static Data'!$E$3:$X$21,$BW102,14)+0,CI$81&gt;=INDEX('Static Data'!$E$3:$X$21,$BW102,15)+0,CI$82&gt;=INDEX('Static Data'!$E$3:$X$21,$BW102,16)+0,CI$83&gt;=INDEX('Static Data'!$E$3:$X$21,$BW102,17)+0,CI$84&gt;=INDEX('Static Data'!$E$3:$X$21,$BW102,18)+0,CI$85&gt;=INDEX('Static Data'!$E$3:$X$21,$BW102,19)+0,CI$86&gt;=INDEX('Static Data'!$E$3:$X$21,$BW102,20)+0)</f>
        <v>0</v>
      </c>
      <c r="CJ102" t="b">
        <f ca="1">AND($BV102,CJ$67&gt;=INDEX('Static Data'!$E$3:$X$21,$BW102,1)+0,CJ$68&gt;=INDEX('Static Data'!$E$3:$X$21,$BW102,2)+0,CJ$69&gt;=INDEX('Static Data'!$E$3:$X$21,$BW102,3)+0,CJ$70&gt;=INDEX('Static Data'!$E$3:$X$21,$BW102,4)+0,CJ$71&gt;=INDEX('Static Data'!$E$3:$X$21,$BW102,5)+0,CJ$72&gt;=INDEX('Static Data'!$E$3:$X$21,$BW102,6)+0,CJ$73&gt;=INDEX('Static Data'!$E$3:$X$21,$BW102,7)+0,CJ$74&gt;=INDEX('Static Data'!$E$3:$X$21,$BW102,8)+0,CJ$75&gt;=INDEX('Static Data'!$E$3:$X$21,$BW102,9)+0,CJ$76&gt;=INDEX('Static Data'!$E$3:$X$21,$BW102,10)+0,CJ$77&gt;=INDEX('Static Data'!$E$3:$X$21,$BW102,11)+0,CJ$78&gt;=INDEX('Static Data'!$E$3:$X$21,$BW102,12)+0,CJ$79&gt;=INDEX('Static Data'!$E$3:$X$21,$BW102,13)+0,CJ$80&gt;=INDEX('Static Data'!$E$3:$X$21,$BW102,14)+0,CJ$81&gt;=INDEX('Static Data'!$E$3:$X$21,$BW102,15)+0,CJ$82&gt;=INDEX('Static Data'!$E$3:$X$21,$BW102,16)+0,CJ$83&gt;=INDEX('Static Data'!$E$3:$X$21,$BW102,17)+0,CJ$84&gt;=INDEX('Static Data'!$E$3:$X$21,$BW102,18)+0,CJ$85&gt;=INDEX('Static Data'!$E$3:$X$21,$BW102,19)+0,CJ$86&gt;=INDEX('Static Data'!$E$3:$X$21,$BW102,20)+0)</f>
        <v>0</v>
      </c>
      <c r="CK102" t="b">
        <f ca="1">AND($BV102,CK$67&gt;=INDEX('Static Data'!$E$3:$X$21,$BW102,1)+0,CK$68&gt;=INDEX('Static Data'!$E$3:$X$21,$BW102,2)+0,CK$69&gt;=INDEX('Static Data'!$E$3:$X$21,$BW102,3)+0,CK$70&gt;=INDEX('Static Data'!$E$3:$X$21,$BW102,4)+0,CK$71&gt;=INDEX('Static Data'!$E$3:$X$21,$BW102,5)+0,CK$72&gt;=INDEX('Static Data'!$E$3:$X$21,$BW102,6)+0,CK$73&gt;=INDEX('Static Data'!$E$3:$X$21,$BW102,7)+0,CK$74&gt;=INDEX('Static Data'!$E$3:$X$21,$BW102,8)+0,CK$75&gt;=INDEX('Static Data'!$E$3:$X$21,$BW102,9)+0,CK$76&gt;=INDEX('Static Data'!$E$3:$X$21,$BW102,10)+0,CK$77&gt;=INDEX('Static Data'!$E$3:$X$21,$BW102,11)+0,CK$78&gt;=INDEX('Static Data'!$E$3:$X$21,$BW102,12)+0,CK$79&gt;=INDEX('Static Data'!$E$3:$X$21,$BW102,13)+0,CK$80&gt;=INDEX('Static Data'!$E$3:$X$21,$BW102,14)+0,CK$81&gt;=INDEX('Static Data'!$E$3:$X$21,$BW102,15)+0,CK$82&gt;=INDEX('Static Data'!$E$3:$X$21,$BW102,16)+0,CK$83&gt;=INDEX('Static Data'!$E$3:$X$21,$BW102,17)+0,CK$84&gt;=INDEX('Static Data'!$E$3:$X$21,$BW102,18)+0,CK$85&gt;=INDEX('Static Data'!$E$3:$X$21,$BW102,19)+0,CK$86&gt;=INDEX('Static Data'!$E$3:$X$21,$BW102,20)+0)</f>
        <v>0</v>
      </c>
      <c r="CL102" t="b">
        <f ca="1">AND($BV102,CL$67&gt;=INDEX('Static Data'!$E$3:$X$21,$BW102,1)+0,CL$68&gt;=INDEX('Static Data'!$E$3:$X$21,$BW102,2)+0,CL$69&gt;=INDEX('Static Data'!$E$3:$X$21,$BW102,3)+0,CL$70&gt;=INDEX('Static Data'!$E$3:$X$21,$BW102,4)+0,CL$71&gt;=INDEX('Static Data'!$E$3:$X$21,$BW102,5)+0,CL$72&gt;=INDEX('Static Data'!$E$3:$X$21,$BW102,6)+0,CL$73&gt;=INDEX('Static Data'!$E$3:$X$21,$BW102,7)+0,CL$74&gt;=INDEX('Static Data'!$E$3:$X$21,$BW102,8)+0,CL$75&gt;=INDEX('Static Data'!$E$3:$X$21,$BW102,9)+0,CL$76&gt;=INDEX('Static Data'!$E$3:$X$21,$BW102,10)+0,CL$77&gt;=INDEX('Static Data'!$E$3:$X$21,$BW102,11)+0,CL$78&gt;=INDEX('Static Data'!$E$3:$X$21,$BW102,12)+0,CL$79&gt;=INDEX('Static Data'!$E$3:$X$21,$BW102,13)+0,CL$80&gt;=INDEX('Static Data'!$E$3:$X$21,$BW102,14)+0,CL$81&gt;=INDEX('Static Data'!$E$3:$X$21,$BW102,15)+0,CL$82&gt;=INDEX('Static Data'!$E$3:$X$21,$BW102,16)+0,CL$83&gt;=INDEX('Static Data'!$E$3:$X$21,$BW102,17)+0,CL$84&gt;=INDEX('Static Data'!$E$3:$X$21,$BW102,18)+0,CL$85&gt;=INDEX('Static Data'!$E$3:$X$21,$BW102,19)+0,CL$86&gt;=INDEX('Static Data'!$E$3:$X$21,$BW102,20)+0)</f>
        <v>0</v>
      </c>
      <c r="CM102" t="b">
        <f ca="1">AND($BV102,CM$67&gt;=INDEX('Static Data'!$E$3:$X$21,$BW102,1)+0,CM$68&gt;=INDEX('Static Data'!$E$3:$X$21,$BW102,2)+0,CM$69&gt;=INDEX('Static Data'!$E$3:$X$21,$BW102,3)+0,CM$70&gt;=INDEX('Static Data'!$E$3:$X$21,$BW102,4)+0,CM$71&gt;=INDEX('Static Data'!$E$3:$X$21,$BW102,5)+0,CM$72&gt;=INDEX('Static Data'!$E$3:$X$21,$BW102,6)+0,CM$73&gt;=INDEX('Static Data'!$E$3:$X$21,$BW102,7)+0,CM$74&gt;=INDEX('Static Data'!$E$3:$X$21,$BW102,8)+0,CM$75&gt;=INDEX('Static Data'!$E$3:$X$21,$BW102,9)+0,CM$76&gt;=INDEX('Static Data'!$E$3:$X$21,$BW102,10)+0,CM$77&gt;=INDEX('Static Data'!$E$3:$X$21,$BW102,11)+0,CM$78&gt;=INDEX('Static Data'!$E$3:$X$21,$BW102,12)+0,CM$79&gt;=INDEX('Static Data'!$E$3:$X$21,$BW102,13)+0,CM$80&gt;=INDEX('Static Data'!$E$3:$X$21,$BW102,14)+0,CM$81&gt;=INDEX('Static Data'!$E$3:$X$21,$BW102,15)+0,CM$82&gt;=INDEX('Static Data'!$E$3:$X$21,$BW102,16)+0,CM$83&gt;=INDEX('Static Data'!$E$3:$X$21,$BW102,17)+0,CM$84&gt;=INDEX('Static Data'!$E$3:$X$21,$BW102,18)+0,CM$85&gt;=INDEX('Static Data'!$E$3:$X$21,$BW102,19)+0,CM$86&gt;=INDEX('Static Data'!$E$3:$X$21,$BW102,20)+0)</f>
        <v>0</v>
      </c>
      <c r="CN102" t="b">
        <f ca="1">AND($BV102,CN$67&gt;=INDEX('Static Data'!$E$3:$X$21,$BW102,1)+0,CN$68&gt;=INDEX('Static Data'!$E$3:$X$21,$BW102,2)+0,CN$69&gt;=INDEX('Static Data'!$E$3:$X$21,$BW102,3)+0,CN$70&gt;=INDEX('Static Data'!$E$3:$X$21,$BW102,4)+0,CN$71&gt;=INDEX('Static Data'!$E$3:$X$21,$BW102,5)+0,CN$72&gt;=INDEX('Static Data'!$E$3:$X$21,$BW102,6)+0,CN$73&gt;=INDEX('Static Data'!$E$3:$X$21,$BW102,7)+0,CN$74&gt;=INDEX('Static Data'!$E$3:$X$21,$BW102,8)+0,CN$75&gt;=INDEX('Static Data'!$E$3:$X$21,$BW102,9)+0,CN$76&gt;=INDEX('Static Data'!$E$3:$X$21,$BW102,10)+0,CN$77&gt;=INDEX('Static Data'!$E$3:$X$21,$BW102,11)+0,CN$78&gt;=INDEX('Static Data'!$E$3:$X$21,$BW102,12)+0,CN$79&gt;=INDEX('Static Data'!$E$3:$X$21,$BW102,13)+0,CN$80&gt;=INDEX('Static Data'!$E$3:$X$21,$BW102,14)+0,CN$81&gt;=INDEX('Static Data'!$E$3:$X$21,$BW102,15)+0,CN$82&gt;=INDEX('Static Data'!$E$3:$X$21,$BW102,16)+0,CN$83&gt;=INDEX('Static Data'!$E$3:$X$21,$BW102,17)+0,CN$84&gt;=INDEX('Static Data'!$E$3:$X$21,$BW102,18)+0,CN$85&gt;=INDEX('Static Data'!$E$3:$X$21,$BW102,19)+0,CN$86&gt;=INDEX('Static Data'!$E$3:$X$21,$BW102,20)+0)</f>
        <v>0</v>
      </c>
      <c r="CO102" t="b">
        <f ca="1">AND($BV102,CO$67&gt;=INDEX('Static Data'!$E$3:$X$21,$BW102,1)+0,CO$68&gt;=INDEX('Static Data'!$E$3:$X$21,$BW102,2)+0,CO$69&gt;=INDEX('Static Data'!$E$3:$X$21,$BW102,3)+0,CO$70&gt;=INDEX('Static Data'!$E$3:$X$21,$BW102,4)+0,CO$71&gt;=INDEX('Static Data'!$E$3:$X$21,$BW102,5)+0,CO$72&gt;=INDEX('Static Data'!$E$3:$X$21,$BW102,6)+0,CO$73&gt;=INDEX('Static Data'!$E$3:$X$21,$BW102,7)+0,CO$74&gt;=INDEX('Static Data'!$E$3:$X$21,$BW102,8)+0,CO$75&gt;=INDEX('Static Data'!$E$3:$X$21,$BW102,9)+0,CO$76&gt;=INDEX('Static Data'!$E$3:$X$21,$BW102,10)+0,CO$77&gt;=INDEX('Static Data'!$E$3:$X$21,$BW102,11)+0,CO$78&gt;=INDEX('Static Data'!$E$3:$X$21,$BW102,12)+0,CO$79&gt;=INDEX('Static Data'!$E$3:$X$21,$BW102,13)+0,CO$80&gt;=INDEX('Static Data'!$E$3:$X$21,$BW102,14)+0,CO$81&gt;=INDEX('Static Data'!$E$3:$X$21,$BW102,15)+0,CO$82&gt;=INDEX('Static Data'!$E$3:$X$21,$BW102,16)+0,CO$83&gt;=INDEX('Static Data'!$E$3:$X$21,$BW102,17)+0,CO$84&gt;=INDEX('Static Data'!$E$3:$X$21,$BW102,18)+0,CO$85&gt;=INDEX('Static Data'!$E$3:$X$21,$BW102,19)+0,CO$86&gt;=INDEX('Static Data'!$E$3:$X$21,$BW102,20)+0)</f>
        <v>0</v>
      </c>
      <c r="CP102" t="b">
        <f ca="1">AND($BV102,CP$67&gt;=INDEX('Static Data'!$E$3:$X$21,$BW102,1)+0,CP$68&gt;=INDEX('Static Data'!$E$3:$X$21,$BW102,2)+0,CP$69&gt;=INDEX('Static Data'!$E$3:$X$21,$BW102,3)+0,CP$70&gt;=INDEX('Static Data'!$E$3:$X$21,$BW102,4)+0,CP$71&gt;=INDEX('Static Data'!$E$3:$X$21,$BW102,5)+0,CP$72&gt;=INDEX('Static Data'!$E$3:$X$21,$BW102,6)+0,CP$73&gt;=INDEX('Static Data'!$E$3:$X$21,$BW102,7)+0,CP$74&gt;=INDEX('Static Data'!$E$3:$X$21,$BW102,8)+0,CP$75&gt;=INDEX('Static Data'!$E$3:$X$21,$BW102,9)+0,CP$76&gt;=INDEX('Static Data'!$E$3:$X$21,$BW102,10)+0,CP$77&gt;=INDEX('Static Data'!$E$3:$X$21,$BW102,11)+0,CP$78&gt;=INDEX('Static Data'!$E$3:$X$21,$BW102,12)+0,CP$79&gt;=INDEX('Static Data'!$E$3:$X$21,$BW102,13)+0,CP$80&gt;=INDEX('Static Data'!$E$3:$X$21,$BW102,14)+0,CP$81&gt;=INDEX('Static Data'!$E$3:$X$21,$BW102,15)+0,CP$82&gt;=INDEX('Static Data'!$E$3:$X$21,$BW102,16)+0,CP$83&gt;=INDEX('Static Data'!$E$3:$X$21,$BW102,17)+0,CP$84&gt;=INDEX('Static Data'!$E$3:$X$21,$BW102,18)+0,CP$85&gt;=INDEX('Static Data'!$E$3:$X$21,$BW102,19)+0,CP$86&gt;=INDEX('Static Data'!$E$3:$X$21,$BW102,20)+0)</f>
        <v>0</v>
      </c>
      <c r="CQ102" t="b">
        <f ca="1">AND($BV102,CQ$67&gt;=INDEX('Static Data'!$E$3:$X$21,$BW102,1)+0,CQ$68&gt;=INDEX('Static Data'!$E$3:$X$21,$BW102,2)+0,CQ$69&gt;=INDEX('Static Data'!$E$3:$X$21,$BW102,3)+0,CQ$70&gt;=INDEX('Static Data'!$E$3:$X$21,$BW102,4)+0,CQ$71&gt;=INDEX('Static Data'!$E$3:$X$21,$BW102,5)+0,CQ$72&gt;=INDEX('Static Data'!$E$3:$X$21,$BW102,6)+0,CQ$73&gt;=INDEX('Static Data'!$E$3:$X$21,$BW102,7)+0,CQ$74&gt;=INDEX('Static Data'!$E$3:$X$21,$BW102,8)+0,CQ$75&gt;=INDEX('Static Data'!$E$3:$X$21,$BW102,9)+0,CQ$76&gt;=INDEX('Static Data'!$E$3:$X$21,$BW102,10)+0,CQ$77&gt;=INDEX('Static Data'!$E$3:$X$21,$BW102,11)+0,CQ$78&gt;=INDEX('Static Data'!$E$3:$X$21,$BW102,12)+0,CQ$79&gt;=INDEX('Static Data'!$E$3:$X$21,$BW102,13)+0,CQ$80&gt;=INDEX('Static Data'!$E$3:$X$21,$BW102,14)+0,CQ$81&gt;=INDEX('Static Data'!$E$3:$X$21,$BW102,15)+0,CQ$82&gt;=INDEX('Static Data'!$E$3:$X$21,$BW102,16)+0,CQ$83&gt;=INDEX('Static Data'!$E$3:$X$21,$BW102,17)+0,CQ$84&gt;=INDEX('Static Data'!$E$3:$X$21,$BW102,18)+0,CQ$85&gt;=INDEX('Static Data'!$E$3:$X$21,$BW102,19)+0,CQ$86&gt;=INDEX('Static Data'!$E$3:$X$21,$BW102,20)+0)</f>
        <v>0</v>
      </c>
      <c r="CR102" t="b">
        <f ca="1">AND($BV102,CR$67&gt;=INDEX('Static Data'!$E$3:$X$21,$BW102,1)+0,CR$68&gt;=INDEX('Static Data'!$E$3:$X$21,$BW102,2)+0,CR$69&gt;=INDEX('Static Data'!$E$3:$X$21,$BW102,3)+0,CR$70&gt;=INDEX('Static Data'!$E$3:$X$21,$BW102,4)+0,CR$71&gt;=INDEX('Static Data'!$E$3:$X$21,$BW102,5)+0,CR$72&gt;=INDEX('Static Data'!$E$3:$X$21,$BW102,6)+0,CR$73&gt;=INDEX('Static Data'!$E$3:$X$21,$BW102,7)+0,CR$74&gt;=INDEX('Static Data'!$E$3:$X$21,$BW102,8)+0,CR$75&gt;=INDEX('Static Data'!$E$3:$X$21,$BW102,9)+0,CR$76&gt;=INDEX('Static Data'!$E$3:$X$21,$BW102,10)+0,CR$77&gt;=INDEX('Static Data'!$E$3:$X$21,$BW102,11)+0,CR$78&gt;=INDEX('Static Data'!$E$3:$X$21,$BW102,12)+0,CR$79&gt;=INDEX('Static Data'!$E$3:$X$21,$BW102,13)+0,CR$80&gt;=INDEX('Static Data'!$E$3:$X$21,$BW102,14)+0,CR$81&gt;=INDEX('Static Data'!$E$3:$X$21,$BW102,15)+0,CR$82&gt;=INDEX('Static Data'!$E$3:$X$21,$BW102,16)+0,CR$83&gt;=INDEX('Static Data'!$E$3:$X$21,$BW102,17)+0,CR$84&gt;=INDEX('Static Data'!$E$3:$X$21,$BW102,18)+0,CR$85&gt;=INDEX('Static Data'!$E$3:$X$21,$BW102,19)+0,CR$86&gt;=INDEX('Static Data'!$E$3:$X$21,$BW102,20)+0)</f>
        <v>0</v>
      </c>
      <c r="CS102" t="b">
        <f ca="1">AND($BV102,CS$67&gt;=INDEX('Static Data'!$E$3:$X$21,$BW102,1)+0,CS$68&gt;=INDEX('Static Data'!$E$3:$X$21,$BW102,2)+0,CS$69&gt;=INDEX('Static Data'!$E$3:$X$21,$BW102,3)+0,CS$70&gt;=INDEX('Static Data'!$E$3:$X$21,$BW102,4)+0,CS$71&gt;=INDEX('Static Data'!$E$3:$X$21,$BW102,5)+0,CS$72&gt;=INDEX('Static Data'!$E$3:$X$21,$BW102,6)+0,CS$73&gt;=INDEX('Static Data'!$E$3:$X$21,$BW102,7)+0,CS$74&gt;=INDEX('Static Data'!$E$3:$X$21,$BW102,8)+0,CS$75&gt;=INDEX('Static Data'!$E$3:$X$21,$BW102,9)+0,CS$76&gt;=INDEX('Static Data'!$E$3:$X$21,$BW102,10)+0,CS$77&gt;=INDEX('Static Data'!$E$3:$X$21,$BW102,11)+0,CS$78&gt;=INDEX('Static Data'!$E$3:$X$21,$BW102,12)+0,CS$79&gt;=INDEX('Static Data'!$E$3:$X$21,$BW102,13)+0,CS$80&gt;=INDEX('Static Data'!$E$3:$X$21,$BW102,14)+0,CS$81&gt;=INDEX('Static Data'!$E$3:$X$21,$BW102,15)+0,CS$82&gt;=INDEX('Static Data'!$E$3:$X$21,$BW102,16)+0,CS$83&gt;=INDEX('Static Data'!$E$3:$X$21,$BW102,17)+0,CS$84&gt;=INDEX('Static Data'!$E$3:$X$21,$BW102,18)+0,CS$85&gt;=INDEX('Static Data'!$E$3:$X$21,$BW102,19)+0,CS$86&gt;=INDEX('Static Data'!$E$3:$X$21,$BW102,20)+0)</f>
        <v>0</v>
      </c>
      <c r="CT102" t="b">
        <f ca="1">AND($BV102,CT$67&gt;=INDEX('Static Data'!$E$3:$X$21,$BW102,1)+0,CT$68&gt;=INDEX('Static Data'!$E$3:$X$21,$BW102,2)+0,CT$69&gt;=INDEX('Static Data'!$E$3:$X$21,$BW102,3)+0,CT$70&gt;=INDEX('Static Data'!$E$3:$X$21,$BW102,4)+0,CT$71&gt;=INDEX('Static Data'!$E$3:$X$21,$BW102,5)+0,CT$72&gt;=INDEX('Static Data'!$E$3:$X$21,$BW102,6)+0,CT$73&gt;=INDEX('Static Data'!$E$3:$X$21,$BW102,7)+0,CT$74&gt;=INDEX('Static Data'!$E$3:$X$21,$BW102,8)+0,CT$75&gt;=INDEX('Static Data'!$E$3:$X$21,$BW102,9)+0,CT$76&gt;=INDEX('Static Data'!$E$3:$X$21,$BW102,10)+0,CT$77&gt;=INDEX('Static Data'!$E$3:$X$21,$BW102,11)+0,CT$78&gt;=INDEX('Static Data'!$E$3:$X$21,$BW102,12)+0,CT$79&gt;=INDEX('Static Data'!$E$3:$X$21,$BW102,13)+0,CT$80&gt;=INDEX('Static Data'!$E$3:$X$21,$BW102,14)+0,CT$81&gt;=INDEX('Static Data'!$E$3:$X$21,$BW102,15)+0,CT$82&gt;=INDEX('Static Data'!$E$3:$X$21,$BW102,16)+0,CT$83&gt;=INDEX('Static Data'!$E$3:$X$21,$BW102,17)+0,CT$84&gt;=INDEX('Static Data'!$E$3:$X$21,$BW102,18)+0,CT$85&gt;=INDEX('Static Data'!$E$3:$X$21,$BW102,19)+0,CT$86&gt;=INDEX('Static Data'!$E$3:$X$21,$BW102,20)+0)</f>
        <v>0</v>
      </c>
      <c r="CU102" t="b">
        <f ca="1">AND($BV102,CU$67&gt;=INDEX('Static Data'!$E$3:$X$21,$BW102,1)+0,CU$68&gt;=INDEX('Static Data'!$E$3:$X$21,$BW102,2)+0,CU$69&gt;=INDEX('Static Data'!$E$3:$X$21,$BW102,3)+0,CU$70&gt;=INDEX('Static Data'!$E$3:$X$21,$BW102,4)+0,CU$71&gt;=INDEX('Static Data'!$E$3:$X$21,$BW102,5)+0,CU$72&gt;=INDEX('Static Data'!$E$3:$X$21,$BW102,6)+0,CU$73&gt;=INDEX('Static Data'!$E$3:$X$21,$BW102,7)+0,CU$74&gt;=INDEX('Static Data'!$E$3:$X$21,$BW102,8)+0,CU$75&gt;=INDEX('Static Data'!$E$3:$X$21,$BW102,9)+0,CU$76&gt;=INDEX('Static Data'!$E$3:$X$21,$BW102,10)+0,CU$77&gt;=INDEX('Static Data'!$E$3:$X$21,$BW102,11)+0,CU$78&gt;=INDEX('Static Data'!$E$3:$X$21,$BW102,12)+0,CU$79&gt;=INDEX('Static Data'!$E$3:$X$21,$BW102,13)+0,CU$80&gt;=INDEX('Static Data'!$E$3:$X$21,$BW102,14)+0,CU$81&gt;=INDEX('Static Data'!$E$3:$X$21,$BW102,15)+0,CU$82&gt;=INDEX('Static Data'!$E$3:$X$21,$BW102,16)+0,CU$83&gt;=INDEX('Static Data'!$E$3:$X$21,$BW102,17)+0,CU$84&gt;=INDEX('Static Data'!$E$3:$X$21,$BW102,18)+0,CU$85&gt;=INDEX('Static Data'!$E$3:$X$21,$BW102,19)+0,CU$86&gt;=INDEX('Static Data'!$E$3:$X$21,$BW102,20)+0)</f>
        <v>0</v>
      </c>
      <c r="CV102" t="b">
        <f ca="1">AND($BV102,CV$67&gt;=INDEX('Static Data'!$E$3:$X$21,$BW102,1)+0,CV$68&gt;=INDEX('Static Data'!$E$3:$X$21,$BW102,2)+0,CV$69&gt;=INDEX('Static Data'!$E$3:$X$21,$BW102,3)+0,CV$70&gt;=INDEX('Static Data'!$E$3:$X$21,$BW102,4)+0,CV$71&gt;=INDEX('Static Data'!$E$3:$X$21,$BW102,5)+0,CV$72&gt;=INDEX('Static Data'!$E$3:$X$21,$BW102,6)+0,CV$73&gt;=INDEX('Static Data'!$E$3:$X$21,$BW102,7)+0,CV$74&gt;=INDEX('Static Data'!$E$3:$X$21,$BW102,8)+0,CV$75&gt;=INDEX('Static Data'!$E$3:$X$21,$BW102,9)+0,CV$76&gt;=INDEX('Static Data'!$E$3:$X$21,$BW102,10)+0,CV$77&gt;=INDEX('Static Data'!$E$3:$X$21,$BW102,11)+0,CV$78&gt;=INDEX('Static Data'!$E$3:$X$21,$BW102,12)+0,CV$79&gt;=INDEX('Static Data'!$E$3:$X$21,$BW102,13)+0,CV$80&gt;=INDEX('Static Data'!$E$3:$X$21,$BW102,14)+0,CV$81&gt;=INDEX('Static Data'!$E$3:$X$21,$BW102,15)+0,CV$82&gt;=INDEX('Static Data'!$E$3:$X$21,$BW102,16)+0,CV$83&gt;=INDEX('Static Data'!$E$3:$X$21,$BW102,17)+0,CV$84&gt;=INDEX('Static Data'!$E$3:$X$21,$BW102,18)+0,CV$85&gt;=INDEX('Static Data'!$E$3:$X$21,$BW102,19)+0,CV$86&gt;=INDEX('Static Data'!$E$3:$X$21,$BW102,20)+0)</f>
        <v>0</v>
      </c>
      <c r="CW102" t="b">
        <f ca="1">AND($BV102,CW$67&gt;=INDEX('Static Data'!$E$3:$X$21,$BW102,1)+0,CW$68&gt;=INDEX('Static Data'!$E$3:$X$21,$BW102,2)+0,CW$69&gt;=INDEX('Static Data'!$E$3:$X$21,$BW102,3)+0,CW$70&gt;=INDEX('Static Data'!$E$3:$X$21,$BW102,4)+0,CW$71&gt;=INDEX('Static Data'!$E$3:$X$21,$BW102,5)+0,CW$72&gt;=INDEX('Static Data'!$E$3:$X$21,$BW102,6)+0,CW$73&gt;=INDEX('Static Data'!$E$3:$X$21,$BW102,7)+0,CW$74&gt;=INDEX('Static Data'!$E$3:$X$21,$BW102,8)+0,CW$75&gt;=INDEX('Static Data'!$E$3:$X$21,$BW102,9)+0,CW$76&gt;=INDEX('Static Data'!$E$3:$X$21,$BW102,10)+0,CW$77&gt;=INDEX('Static Data'!$E$3:$X$21,$BW102,11)+0,CW$78&gt;=INDEX('Static Data'!$E$3:$X$21,$BW102,12)+0,CW$79&gt;=INDEX('Static Data'!$E$3:$X$21,$BW102,13)+0,CW$80&gt;=INDEX('Static Data'!$E$3:$X$21,$BW102,14)+0,CW$81&gt;=INDEX('Static Data'!$E$3:$X$21,$BW102,15)+0,CW$82&gt;=INDEX('Static Data'!$E$3:$X$21,$BW102,16)+0,CW$83&gt;=INDEX('Static Data'!$E$3:$X$21,$BW102,17)+0,CW$84&gt;=INDEX('Static Data'!$E$3:$X$21,$BW102,18)+0,CW$85&gt;=INDEX('Static Data'!$E$3:$X$21,$BW102,19)+0,CW$86&gt;=INDEX('Static Data'!$E$3:$X$21,$BW102,20)+0)</f>
        <v>0</v>
      </c>
      <c r="CX102" t="b">
        <f ca="1">AND($BV102,CX$67&gt;=INDEX('Static Data'!$E$3:$X$21,$BW102,1)+0,CX$68&gt;=INDEX('Static Data'!$E$3:$X$21,$BW102,2)+0,CX$69&gt;=INDEX('Static Data'!$E$3:$X$21,$BW102,3)+0,CX$70&gt;=INDEX('Static Data'!$E$3:$X$21,$BW102,4)+0,CX$71&gt;=INDEX('Static Data'!$E$3:$X$21,$BW102,5)+0,CX$72&gt;=INDEX('Static Data'!$E$3:$X$21,$BW102,6)+0,CX$73&gt;=INDEX('Static Data'!$E$3:$X$21,$BW102,7)+0,CX$74&gt;=INDEX('Static Data'!$E$3:$X$21,$BW102,8)+0,CX$75&gt;=INDEX('Static Data'!$E$3:$X$21,$BW102,9)+0,CX$76&gt;=INDEX('Static Data'!$E$3:$X$21,$BW102,10)+0,CX$77&gt;=INDEX('Static Data'!$E$3:$X$21,$BW102,11)+0,CX$78&gt;=INDEX('Static Data'!$E$3:$X$21,$BW102,12)+0,CX$79&gt;=INDEX('Static Data'!$E$3:$X$21,$BW102,13)+0,CX$80&gt;=INDEX('Static Data'!$E$3:$X$21,$BW102,14)+0,CX$81&gt;=INDEX('Static Data'!$E$3:$X$21,$BW102,15)+0,CX$82&gt;=INDEX('Static Data'!$E$3:$X$21,$BW102,16)+0,CX$83&gt;=INDEX('Static Data'!$E$3:$X$21,$BW102,17)+0,CX$84&gt;=INDEX('Static Data'!$E$3:$X$21,$BW102,18)+0,CX$85&gt;=INDEX('Static Data'!$E$3:$X$21,$BW102,19)+0,CX$86&gt;=INDEX('Static Data'!$E$3:$X$21,$BW102,20)+0)</f>
        <v>0</v>
      </c>
      <c r="CY102" t="b">
        <f ca="1">AND($BV102,CY$67&gt;=INDEX('Static Data'!$E$3:$X$21,$BW102,1)+0,CY$68&gt;=INDEX('Static Data'!$E$3:$X$21,$BW102,2)+0,CY$69&gt;=INDEX('Static Data'!$E$3:$X$21,$BW102,3)+0,CY$70&gt;=INDEX('Static Data'!$E$3:$X$21,$BW102,4)+0,CY$71&gt;=INDEX('Static Data'!$E$3:$X$21,$BW102,5)+0,CY$72&gt;=INDEX('Static Data'!$E$3:$X$21,$BW102,6)+0,CY$73&gt;=INDEX('Static Data'!$E$3:$X$21,$BW102,7)+0,CY$74&gt;=INDEX('Static Data'!$E$3:$X$21,$BW102,8)+0,CY$75&gt;=INDEX('Static Data'!$E$3:$X$21,$BW102,9)+0,CY$76&gt;=INDEX('Static Data'!$E$3:$X$21,$BW102,10)+0,CY$77&gt;=INDEX('Static Data'!$E$3:$X$21,$BW102,11)+0,CY$78&gt;=INDEX('Static Data'!$E$3:$X$21,$BW102,12)+0,CY$79&gt;=INDEX('Static Data'!$E$3:$X$21,$BW102,13)+0,CY$80&gt;=INDEX('Static Data'!$E$3:$X$21,$BW102,14)+0,CY$81&gt;=INDEX('Static Data'!$E$3:$X$21,$BW102,15)+0,CY$82&gt;=INDEX('Static Data'!$E$3:$X$21,$BW102,16)+0,CY$83&gt;=INDEX('Static Data'!$E$3:$X$21,$BW102,17)+0,CY$84&gt;=INDEX('Static Data'!$E$3:$X$21,$BW102,18)+0,CY$85&gt;=INDEX('Static Data'!$E$3:$X$21,$BW102,19)+0,CY$86&gt;=INDEX('Static Data'!$E$3:$X$21,$BW102,20)+0)</f>
        <v>0</v>
      </c>
      <c r="CZ102" t="b">
        <f ca="1">AND($BV102,CZ$67&gt;=INDEX('Static Data'!$E$3:$X$21,$BW102,1)+0,CZ$68&gt;=INDEX('Static Data'!$E$3:$X$21,$BW102,2)+0,CZ$69&gt;=INDEX('Static Data'!$E$3:$X$21,$BW102,3)+0,CZ$70&gt;=INDEX('Static Data'!$E$3:$X$21,$BW102,4)+0,CZ$71&gt;=INDEX('Static Data'!$E$3:$X$21,$BW102,5)+0,CZ$72&gt;=INDEX('Static Data'!$E$3:$X$21,$BW102,6)+0,CZ$73&gt;=INDEX('Static Data'!$E$3:$X$21,$BW102,7)+0,CZ$74&gt;=INDEX('Static Data'!$E$3:$X$21,$BW102,8)+0,CZ$75&gt;=INDEX('Static Data'!$E$3:$X$21,$BW102,9)+0,CZ$76&gt;=INDEX('Static Data'!$E$3:$X$21,$BW102,10)+0,CZ$77&gt;=INDEX('Static Data'!$E$3:$X$21,$BW102,11)+0,CZ$78&gt;=INDEX('Static Data'!$E$3:$X$21,$BW102,12)+0,CZ$79&gt;=INDEX('Static Data'!$E$3:$X$21,$BW102,13)+0,CZ$80&gt;=INDEX('Static Data'!$E$3:$X$21,$BW102,14)+0,CZ$81&gt;=INDEX('Static Data'!$E$3:$X$21,$BW102,15)+0,CZ$82&gt;=INDEX('Static Data'!$E$3:$X$21,$BW102,16)+0,CZ$83&gt;=INDEX('Static Data'!$E$3:$X$21,$BW102,17)+0,CZ$84&gt;=INDEX('Static Data'!$E$3:$X$21,$BW102,18)+0,CZ$85&gt;=INDEX('Static Data'!$E$3:$X$21,$BW102,19)+0,CZ$86&gt;=INDEX('Static Data'!$E$3:$X$21,$BW102,20)+0)</f>
        <v>0</v>
      </c>
      <c r="DA102" t="b">
        <f ca="1">AND($BV102,DA$67&gt;=INDEX('Static Data'!$E$3:$X$21,$BW102,1)+0,DA$68&gt;=INDEX('Static Data'!$E$3:$X$21,$BW102,2)+0,DA$69&gt;=INDEX('Static Data'!$E$3:$X$21,$BW102,3)+0,DA$70&gt;=INDEX('Static Data'!$E$3:$X$21,$BW102,4)+0,DA$71&gt;=INDEX('Static Data'!$E$3:$X$21,$BW102,5)+0,DA$72&gt;=INDEX('Static Data'!$E$3:$X$21,$BW102,6)+0,DA$73&gt;=INDEX('Static Data'!$E$3:$X$21,$BW102,7)+0,DA$74&gt;=INDEX('Static Data'!$E$3:$X$21,$BW102,8)+0,DA$75&gt;=INDEX('Static Data'!$E$3:$X$21,$BW102,9)+0,DA$76&gt;=INDEX('Static Data'!$E$3:$X$21,$BW102,10)+0,DA$77&gt;=INDEX('Static Data'!$E$3:$X$21,$BW102,11)+0,DA$78&gt;=INDEX('Static Data'!$E$3:$X$21,$BW102,12)+0,DA$79&gt;=INDEX('Static Data'!$E$3:$X$21,$BW102,13)+0,DA$80&gt;=INDEX('Static Data'!$E$3:$X$21,$BW102,14)+0,DA$81&gt;=INDEX('Static Data'!$E$3:$X$21,$BW102,15)+0,DA$82&gt;=INDEX('Static Data'!$E$3:$X$21,$BW102,16)+0,DA$83&gt;=INDEX('Static Data'!$E$3:$X$21,$BW102,17)+0,DA$84&gt;=INDEX('Static Data'!$E$3:$X$21,$BW102,18)+0,DA$85&gt;=INDEX('Static Data'!$E$3:$X$21,$BW102,19)+0,DA$86&gt;=INDEX('Static Data'!$E$3:$X$21,$BW102,20)+0)</f>
        <v>0</v>
      </c>
      <c r="DB102" t="b">
        <f ca="1">AND($BV102,DB$67&gt;=INDEX('Static Data'!$E$3:$X$21,$BW102,1)+0,DB$68&gt;=INDEX('Static Data'!$E$3:$X$21,$BW102,2)+0,DB$69&gt;=INDEX('Static Data'!$E$3:$X$21,$BW102,3)+0,DB$70&gt;=INDEX('Static Data'!$E$3:$X$21,$BW102,4)+0,DB$71&gt;=INDEX('Static Data'!$E$3:$X$21,$BW102,5)+0,DB$72&gt;=INDEX('Static Data'!$E$3:$X$21,$BW102,6)+0,DB$73&gt;=INDEX('Static Data'!$E$3:$X$21,$BW102,7)+0,DB$74&gt;=INDEX('Static Data'!$E$3:$X$21,$BW102,8)+0,DB$75&gt;=INDEX('Static Data'!$E$3:$X$21,$BW102,9)+0,DB$76&gt;=INDEX('Static Data'!$E$3:$X$21,$BW102,10)+0,DB$77&gt;=INDEX('Static Data'!$E$3:$X$21,$BW102,11)+0,DB$78&gt;=INDEX('Static Data'!$E$3:$X$21,$BW102,12)+0,DB$79&gt;=INDEX('Static Data'!$E$3:$X$21,$BW102,13)+0,DB$80&gt;=INDEX('Static Data'!$E$3:$X$21,$BW102,14)+0,DB$81&gt;=INDEX('Static Data'!$E$3:$X$21,$BW102,15)+0,DB$82&gt;=INDEX('Static Data'!$E$3:$X$21,$BW102,16)+0,DB$83&gt;=INDEX('Static Data'!$E$3:$X$21,$BW102,17)+0,DB$84&gt;=INDEX('Static Data'!$E$3:$X$21,$BW102,18)+0,DB$85&gt;=INDEX('Static Data'!$E$3:$X$21,$BW102,19)+0,DB$86&gt;=INDEX('Static Data'!$E$3:$X$21,$BW102,20)+0)</f>
        <v>0</v>
      </c>
      <c r="DC102" t="b">
        <f ca="1">AND($BV102,DC$67&gt;=INDEX('Static Data'!$E$3:$X$21,$BW102,1)+0,DC$68&gt;=INDEX('Static Data'!$E$3:$X$21,$BW102,2)+0,DC$69&gt;=INDEX('Static Data'!$E$3:$X$21,$BW102,3)+0,DC$70&gt;=INDEX('Static Data'!$E$3:$X$21,$BW102,4)+0,DC$71&gt;=INDEX('Static Data'!$E$3:$X$21,$BW102,5)+0,DC$72&gt;=INDEX('Static Data'!$E$3:$X$21,$BW102,6)+0,DC$73&gt;=INDEX('Static Data'!$E$3:$X$21,$BW102,7)+0,DC$74&gt;=INDEX('Static Data'!$E$3:$X$21,$BW102,8)+0,DC$75&gt;=INDEX('Static Data'!$E$3:$X$21,$BW102,9)+0,DC$76&gt;=INDEX('Static Data'!$E$3:$X$21,$BW102,10)+0,DC$77&gt;=INDEX('Static Data'!$E$3:$X$21,$BW102,11)+0,DC$78&gt;=INDEX('Static Data'!$E$3:$X$21,$BW102,12)+0,DC$79&gt;=INDEX('Static Data'!$E$3:$X$21,$BW102,13)+0,DC$80&gt;=INDEX('Static Data'!$E$3:$X$21,$BW102,14)+0,DC$81&gt;=INDEX('Static Data'!$E$3:$X$21,$BW102,15)+0,DC$82&gt;=INDEX('Static Data'!$E$3:$X$21,$BW102,16)+0,DC$83&gt;=INDEX('Static Data'!$E$3:$X$21,$BW102,17)+0,DC$84&gt;=INDEX('Static Data'!$E$3:$X$21,$BW102,18)+0,DC$85&gt;=INDEX('Static Data'!$E$3:$X$21,$BW102,19)+0,DC$86&gt;=INDEX('Static Data'!$E$3:$X$21,$BW102,20)+0)</f>
        <v>0</v>
      </c>
      <c r="DD102" t="b">
        <f ca="1">AND($BV102,DD$67&gt;=INDEX('Static Data'!$E$3:$X$21,$BW102,1)+0,DD$68&gt;=INDEX('Static Data'!$E$3:$X$21,$BW102,2)+0,DD$69&gt;=INDEX('Static Data'!$E$3:$X$21,$BW102,3)+0,DD$70&gt;=INDEX('Static Data'!$E$3:$X$21,$BW102,4)+0,DD$71&gt;=INDEX('Static Data'!$E$3:$X$21,$BW102,5)+0,DD$72&gt;=INDEX('Static Data'!$E$3:$X$21,$BW102,6)+0,DD$73&gt;=INDEX('Static Data'!$E$3:$X$21,$BW102,7)+0,DD$74&gt;=INDEX('Static Data'!$E$3:$X$21,$BW102,8)+0,DD$75&gt;=INDEX('Static Data'!$E$3:$X$21,$BW102,9)+0,DD$76&gt;=INDEX('Static Data'!$E$3:$X$21,$BW102,10)+0,DD$77&gt;=INDEX('Static Data'!$E$3:$X$21,$BW102,11)+0,DD$78&gt;=INDEX('Static Data'!$E$3:$X$21,$BW102,12)+0,DD$79&gt;=INDEX('Static Data'!$E$3:$X$21,$BW102,13)+0,DD$80&gt;=INDEX('Static Data'!$E$3:$X$21,$BW102,14)+0,DD$81&gt;=INDEX('Static Data'!$E$3:$X$21,$BW102,15)+0,DD$82&gt;=INDEX('Static Data'!$E$3:$X$21,$BW102,16)+0,DD$83&gt;=INDEX('Static Data'!$E$3:$X$21,$BW102,17)+0,DD$84&gt;=INDEX('Static Data'!$E$3:$X$21,$BW102,18)+0,DD$85&gt;=INDEX('Static Data'!$E$3:$X$21,$BW102,19)+0,DD$86&gt;=INDEX('Static Data'!$E$3:$X$21,$BW102,20)+0)</f>
        <v>0</v>
      </c>
      <c r="DE102" t="b">
        <f ca="1">AND($BV102,DE$67&gt;=INDEX('Static Data'!$E$3:$X$21,$BW102,1)+0,DE$68&gt;=INDEX('Static Data'!$E$3:$X$21,$BW102,2)+0,DE$69&gt;=INDEX('Static Data'!$E$3:$X$21,$BW102,3)+0,DE$70&gt;=INDEX('Static Data'!$E$3:$X$21,$BW102,4)+0,DE$71&gt;=INDEX('Static Data'!$E$3:$X$21,$BW102,5)+0,DE$72&gt;=INDEX('Static Data'!$E$3:$X$21,$BW102,6)+0,DE$73&gt;=INDEX('Static Data'!$E$3:$X$21,$BW102,7)+0,DE$74&gt;=INDEX('Static Data'!$E$3:$X$21,$BW102,8)+0,DE$75&gt;=INDEX('Static Data'!$E$3:$X$21,$BW102,9)+0,DE$76&gt;=INDEX('Static Data'!$E$3:$X$21,$BW102,10)+0,DE$77&gt;=INDEX('Static Data'!$E$3:$X$21,$BW102,11)+0,DE$78&gt;=INDEX('Static Data'!$E$3:$X$21,$BW102,12)+0,DE$79&gt;=INDEX('Static Data'!$E$3:$X$21,$BW102,13)+0,DE$80&gt;=INDEX('Static Data'!$E$3:$X$21,$BW102,14)+0,DE$81&gt;=INDEX('Static Data'!$E$3:$X$21,$BW102,15)+0,DE$82&gt;=INDEX('Static Data'!$E$3:$X$21,$BW102,16)+0,DE$83&gt;=INDEX('Static Data'!$E$3:$X$21,$BW102,17)+0,DE$84&gt;=INDEX('Static Data'!$E$3:$X$21,$BW102,18)+0,DE$85&gt;=INDEX('Static Data'!$E$3:$X$21,$BW102,19)+0,DE$86&gt;=INDEX('Static Data'!$E$3:$X$21,$BW102,20)+0)</f>
        <v>0</v>
      </c>
      <c r="DF102" t="b">
        <f ca="1">AND($BV102,DF$67&gt;=INDEX('Static Data'!$E$3:$X$21,$BW102,1)+0,DF$68&gt;=INDEX('Static Data'!$E$3:$X$21,$BW102,2)+0,DF$69&gt;=INDEX('Static Data'!$E$3:$X$21,$BW102,3)+0,DF$70&gt;=INDEX('Static Data'!$E$3:$X$21,$BW102,4)+0,DF$71&gt;=INDEX('Static Data'!$E$3:$X$21,$BW102,5)+0,DF$72&gt;=INDEX('Static Data'!$E$3:$X$21,$BW102,6)+0,DF$73&gt;=INDEX('Static Data'!$E$3:$X$21,$BW102,7)+0,DF$74&gt;=INDEX('Static Data'!$E$3:$X$21,$BW102,8)+0,DF$75&gt;=INDEX('Static Data'!$E$3:$X$21,$BW102,9)+0,DF$76&gt;=INDEX('Static Data'!$E$3:$X$21,$BW102,10)+0,DF$77&gt;=INDEX('Static Data'!$E$3:$X$21,$BW102,11)+0,DF$78&gt;=INDEX('Static Data'!$E$3:$X$21,$BW102,12)+0,DF$79&gt;=INDEX('Static Data'!$E$3:$X$21,$BW102,13)+0,DF$80&gt;=INDEX('Static Data'!$E$3:$X$21,$BW102,14)+0,DF$81&gt;=INDEX('Static Data'!$E$3:$X$21,$BW102,15)+0,DF$82&gt;=INDEX('Static Data'!$E$3:$X$21,$BW102,16)+0,DF$83&gt;=INDEX('Static Data'!$E$3:$X$21,$BW102,17)+0,DF$84&gt;=INDEX('Static Data'!$E$3:$X$21,$BW102,18)+0,DF$85&gt;=INDEX('Static Data'!$E$3:$X$21,$BW102,19)+0,DF$86&gt;=INDEX('Static Data'!$E$3:$X$21,$BW102,20)+0)</f>
        <v>0</v>
      </c>
      <c r="DG102" t="b">
        <f ca="1">AND($BV102,DG$67&gt;=INDEX('Static Data'!$E$3:$X$21,$BW102,1)+0,DG$68&gt;=INDEX('Static Data'!$E$3:$X$21,$BW102,2)+0,DG$69&gt;=INDEX('Static Data'!$E$3:$X$21,$BW102,3)+0,DG$70&gt;=INDEX('Static Data'!$E$3:$X$21,$BW102,4)+0,DG$71&gt;=INDEX('Static Data'!$E$3:$X$21,$BW102,5)+0,DG$72&gt;=INDEX('Static Data'!$E$3:$X$21,$BW102,6)+0,DG$73&gt;=INDEX('Static Data'!$E$3:$X$21,$BW102,7)+0,DG$74&gt;=INDEX('Static Data'!$E$3:$X$21,$BW102,8)+0,DG$75&gt;=INDEX('Static Data'!$E$3:$X$21,$BW102,9)+0,DG$76&gt;=INDEX('Static Data'!$E$3:$X$21,$BW102,10)+0,DG$77&gt;=INDEX('Static Data'!$E$3:$X$21,$BW102,11)+0,DG$78&gt;=INDEX('Static Data'!$E$3:$X$21,$BW102,12)+0,DG$79&gt;=INDEX('Static Data'!$E$3:$X$21,$BW102,13)+0,DG$80&gt;=INDEX('Static Data'!$E$3:$X$21,$BW102,14)+0,DG$81&gt;=INDEX('Static Data'!$E$3:$X$21,$BW102,15)+0,DG$82&gt;=INDEX('Static Data'!$E$3:$X$21,$BW102,16)+0,DG$83&gt;=INDEX('Static Data'!$E$3:$X$21,$BW102,17)+0,DG$84&gt;=INDEX('Static Data'!$E$3:$X$21,$BW102,18)+0,DG$85&gt;=INDEX('Static Data'!$E$3:$X$21,$BW102,19)+0,DG$86&gt;=INDEX('Static Data'!$E$3:$X$21,$BW102,20)+0)</f>
        <v>0</v>
      </c>
      <c r="DH102" t="b">
        <f ca="1">AND($BV102,DH$67&gt;=INDEX('Static Data'!$E$3:$X$21,$BW102,1)+0,DH$68&gt;=INDEX('Static Data'!$E$3:$X$21,$BW102,2)+0,DH$69&gt;=INDEX('Static Data'!$E$3:$X$21,$BW102,3)+0,DH$70&gt;=INDEX('Static Data'!$E$3:$X$21,$BW102,4)+0,DH$71&gt;=INDEX('Static Data'!$E$3:$X$21,$BW102,5)+0,DH$72&gt;=INDEX('Static Data'!$E$3:$X$21,$BW102,6)+0,DH$73&gt;=INDEX('Static Data'!$E$3:$X$21,$BW102,7)+0,DH$74&gt;=INDEX('Static Data'!$E$3:$X$21,$BW102,8)+0,DH$75&gt;=INDEX('Static Data'!$E$3:$X$21,$BW102,9)+0,DH$76&gt;=INDEX('Static Data'!$E$3:$X$21,$BW102,10)+0,DH$77&gt;=INDEX('Static Data'!$E$3:$X$21,$BW102,11)+0,DH$78&gt;=INDEX('Static Data'!$E$3:$X$21,$BW102,12)+0,DH$79&gt;=INDEX('Static Data'!$E$3:$X$21,$BW102,13)+0,DH$80&gt;=INDEX('Static Data'!$E$3:$X$21,$BW102,14)+0,DH$81&gt;=INDEX('Static Data'!$E$3:$X$21,$BW102,15)+0,DH$82&gt;=INDEX('Static Data'!$E$3:$X$21,$BW102,16)+0,DH$83&gt;=INDEX('Static Data'!$E$3:$X$21,$BW102,17)+0,DH$84&gt;=INDEX('Static Data'!$E$3:$X$21,$BW102,18)+0,DH$85&gt;=INDEX('Static Data'!$E$3:$X$21,$BW102,19)+0,DH$86&gt;=INDEX('Static Data'!$E$3:$X$21,$BW102,20)+0)</f>
        <v>0</v>
      </c>
      <c r="DI102" t="b">
        <f ca="1">AND($BV102,DI$67&gt;=INDEX('Static Data'!$E$3:$X$21,$BW102,1)+0,DI$68&gt;=INDEX('Static Data'!$E$3:$X$21,$BW102,2)+0,DI$69&gt;=INDEX('Static Data'!$E$3:$X$21,$BW102,3)+0,DI$70&gt;=INDEX('Static Data'!$E$3:$X$21,$BW102,4)+0,DI$71&gt;=INDEX('Static Data'!$E$3:$X$21,$BW102,5)+0,DI$72&gt;=INDEX('Static Data'!$E$3:$X$21,$BW102,6)+0,DI$73&gt;=INDEX('Static Data'!$E$3:$X$21,$BW102,7)+0,DI$74&gt;=INDEX('Static Data'!$E$3:$X$21,$BW102,8)+0,DI$75&gt;=INDEX('Static Data'!$E$3:$X$21,$BW102,9)+0,DI$76&gt;=INDEX('Static Data'!$E$3:$X$21,$BW102,10)+0,DI$77&gt;=INDEX('Static Data'!$E$3:$X$21,$BW102,11)+0,DI$78&gt;=INDEX('Static Data'!$E$3:$X$21,$BW102,12)+0,DI$79&gt;=INDEX('Static Data'!$E$3:$X$21,$BW102,13)+0,DI$80&gt;=INDEX('Static Data'!$E$3:$X$21,$BW102,14)+0,DI$81&gt;=INDEX('Static Data'!$E$3:$X$21,$BW102,15)+0,DI$82&gt;=INDEX('Static Data'!$E$3:$X$21,$BW102,16)+0,DI$83&gt;=INDEX('Static Data'!$E$3:$X$21,$BW102,17)+0,DI$84&gt;=INDEX('Static Data'!$E$3:$X$21,$BW102,18)+0,DI$85&gt;=INDEX('Static Data'!$E$3:$X$21,$BW102,19)+0,DI$86&gt;=INDEX('Static Data'!$E$3:$X$21,$BW102,20)+0)</f>
        <v>0</v>
      </c>
      <c r="DJ102" t="b">
        <f ca="1">AND($BV102,DJ$67&gt;=INDEX('Static Data'!$E$3:$X$21,$BW102,1)+0,DJ$68&gt;=INDEX('Static Data'!$E$3:$X$21,$BW102,2)+0,DJ$69&gt;=INDEX('Static Data'!$E$3:$X$21,$BW102,3)+0,DJ$70&gt;=INDEX('Static Data'!$E$3:$X$21,$BW102,4)+0,DJ$71&gt;=INDEX('Static Data'!$E$3:$X$21,$BW102,5)+0,DJ$72&gt;=INDEX('Static Data'!$E$3:$X$21,$BW102,6)+0,DJ$73&gt;=INDEX('Static Data'!$E$3:$X$21,$BW102,7)+0,DJ$74&gt;=INDEX('Static Data'!$E$3:$X$21,$BW102,8)+0,DJ$75&gt;=INDEX('Static Data'!$E$3:$X$21,$BW102,9)+0,DJ$76&gt;=INDEX('Static Data'!$E$3:$X$21,$BW102,10)+0,DJ$77&gt;=INDEX('Static Data'!$E$3:$X$21,$BW102,11)+0,DJ$78&gt;=INDEX('Static Data'!$E$3:$X$21,$BW102,12)+0,DJ$79&gt;=INDEX('Static Data'!$E$3:$X$21,$BW102,13)+0,DJ$80&gt;=INDEX('Static Data'!$E$3:$X$21,$BW102,14)+0,DJ$81&gt;=INDEX('Static Data'!$E$3:$X$21,$BW102,15)+0,DJ$82&gt;=INDEX('Static Data'!$E$3:$X$21,$BW102,16)+0,DJ$83&gt;=INDEX('Static Data'!$E$3:$X$21,$BW102,17)+0,DJ$84&gt;=INDEX('Static Data'!$E$3:$X$21,$BW102,18)+0,DJ$85&gt;=INDEX('Static Data'!$E$3:$X$21,$BW102,19)+0,DJ$86&gt;=INDEX('Static Data'!$E$3:$X$21,$BW102,20)+0)</f>
        <v>0</v>
      </c>
      <c r="DK102" t="b">
        <f ca="1">AND($BV102,DK$67&gt;=INDEX('Static Data'!$E$3:$X$21,$BW102,1)+0,DK$68&gt;=INDEX('Static Data'!$E$3:$X$21,$BW102,2)+0,DK$69&gt;=INDEX('Static Data'!$E$3:$X$21,$BW102,3)+0,DK$70&gt;=INDEX('Static Data'!$E$3:$X$21,$BW102,4)+0,DK$71&gt;=INDEX('Static Data'!$E$3:$X$21,$BW102,5)+0,DK$72&gt;=INDEX('Static Data'!$E$3:$X$21,$BW102,6)+0,DK$73&gt;=INDEX('Static Data'!$E$3:$X$21,$BW102,7)+0,DK$74&gt;=INDEX('Static Data'!$E$3:$X$21,$BW102,8)+0,DK$75&gt;=INDEX('Static Data'!$E$3:$X$21,$BW102,9)+0,DK$76&gt;=INDEX('Static Data'!$E$3:$X$21,$BW102,10)+0,DK$77&gt;=INDEX('Static Data'!$E$3:$X$21,$BW102,11)+0,DK$78&gt;=INDEX('Static Data'!$E$3:$X$21,$BW102,12)+0,DK$79&gt;=INDEX('Static Data'!$E$3:$X$21,$BW102,13)+0,DK$80&gt;=INDEX('Static Data'!$E$3:$X$21,$BW102,14)+0,DK$81&gt;=INDEX('Static Data'!$E$3:$X$21,$BW102,15)+0,DK$82&gt;=INDEX('Static Data'!$E$3:$X$21,$BW102,16)+0,DK$83&gt;=INDEX('Static Data'!$E$3:$X$21,$BW102,17)+0,DK$84&gt;=INDEX('Static Data'!$E$3:$X$21,$BW102,18)+0,DK$85&gt;=INDEX('Static Data'!$E$3:$X$21,$BW102,19)+0,DK$86&gt;=INDEX('Static Data'!$E$3:$X$21,$BW102,20)+0)</f>
        <v>0</v>
      </c>
      <c r="DL102" t="b">
        <f ca="1">AND($BV102,DL$67&gt;=INDEX('Static Data'!$E$3:$X$21,$BW102,1)+0,DL$68&gt;=INDEX('Static Data'!$E$3:$X$21,$BW102,2)+0,DL$69&gt;=INDEX('Static Data'!$E$3:$X$21,$BW102,3)+0,DL$70&gt;=INDEX('Static Data'!$E$3:$X$21,$BW102,4)+0,DL$71&gt;=INDEX('Static Data'!$E$3:$X$21,$BW102,5)+0,DL$72&gt;=INDEX('Static Data'!$E$3:$X$21,$BW102,6)+0,DL$73&gt;=INDEX('Static Data'!$E$3:$X$21,$BW102,7)+0,DL$74&gt;=INDEX('Static Data'!$E$3:$X$21,$BW102,8)+0,DL$75&gt;=INDEX('Static Data'!$E$3:$X$21,$BW102,9)+0,DL$76&gt;=INDEX('Static Data'!$E$3:$X$21,$BW102,10)+0,DL$77&gt;=INDEX('Static Data'!$E$3:$X$21,$BW102,11)+0,DL$78&gt;=INDEX('Static Data'!$E$3:$X$21,$BW102,12)+0,DL$79&gt;=INDEX('Static Data'!$E$3:$X$21,$BW102,13)+0,DL$80&gt;=INDEX('Static Data'!$E$3:$X$21,$BW102,14)+0,DL$81&gt;=INDEX('Static Data'!$E$3:$X$21,$BW102,15)+0,DL$82&gt;=INDEX('Static Data'!$E$3:$X$21,$BW102,16)+0,DL$83&gt;=INDEX('Static Data'!$E$3:$X$21,$BW102,17)+0,DL$84&gt;=INDEX('Static Data'!$E$3:$X$21,$BW102,18)+0,DL$85&gt;=INDEX('Static Data'!$E$3:$X$21,$BW102,19)+0,DL$86&gt;=INDEX('Static Data'!$E$3:$X$21,$BW102,20)+0)</f>
        <v>0</v>
      </c>
      <c r="DM102" t="b">
        <f ca="1">AND($BV102,DM$67&gt;=INDEX('Static Data'!$E$3:$X$21,$BW102,1)+0,DM$68&gt;=INDEX('Static Data'!$E$3:$X$21,$BW102,2)+0,DM$69&gt;=INDEX('Static Data'!$E$3:$X$21,$BW102,3)+0,DM$70&gt;=INDEX('Static Data'!$E$3:$X$21,$BW102,4)+0,DM$71&gt;=INDEX('Static Data'!$E$3:$X$21,$BW102,5)+0,DM$72&gt;=INDEX('Static Data'!$E$3:$X$21,$BW102,6)+0,DM$73&gt;=INDEX('Static Data'!$E$3:$X$21,$BW102,7)+0,DM$74&gt;=INDEX('Static Data'!$E$3:$X$21,$BW102,8)+0,DM$75&gt;=INDEX('Static Data'!$E$3:$X$21,$BW102,9)+0,DM$76&gt;=INDEX('Static Data'!$E$3:$X$21,$BW102,10)+0,DM$77&gt;=INDEX('Static Data'!$E$3:$X$21,$BW102,11)+0,DM$78&gt;=INDEX('Static Data'!$E$3:$X$21,$BW102,12)+0,DM$79&gt;=INDEX('Static Data'!$E$3:$X$21,$BW102,13)+0,DM$80&gt;=INDEX('Static Data'!$E$3:$X$21,$BW102,14)+0,DM$81&gt;=INDEX('Static Data'!$E$3:$X$21,$BW102,15)+0,DM$82&gt;=INDEX('Static Data'!$E$3:$X$21,$BW102,16)+0,DM$83&gt;=INDEX('Static Data'!$E$3:$X$21,$BW102,17)+0,DM$84&gt;=INDEX('Static Data'!$E$3:$X$21,$BW102,18)+0,DM$85&gt;=INDEX('Static Data'!$E$3:$X$21,$BW102,19)+0,DM$86&gt;=INDEX('Static Data'!$E$3:$X$21,$BW102,20)+0)</f>
        <v>0</v>
      </c>
      <c r="DN102" t="b">
        <f ca="1">AND($BV102,DN$67&gt;=INDEX('Static Data'!$E$3:$X$21,$BW102,1)+0,DN$68&gt;=INDEX('Static Data'!$E$3:$X$21,$BW102,2)+0,DN$69&gt;=INDEX('Static Data'!$E$3:$X$21,$BW102,3)+0,DN$70&gt;=INDEX('Static Data'!$E$3:$X$21,$BW102,4)+0,DN$71&gt;=INDEX('Static Data'!$E$3:$X$21,$BW102,5)+0,DN$72&gt;=INDEX('Static Data'!$E$3:$X$21,$BW102,6)+0,DN$73&gt;=INDEX('Static Data'!$E$3:$X$21,$BW102,7)+0,DN$74&gt;=INDEX('Static Data'!$E$3:$X$21,$BW102,8)+0,DN$75&gt;=INDEX('Static Data'!$E$3:$X$21,$BW102,9)+0,DN$76&gt;=INDEX('Static Data'!$E$3:$X$21,$BW102,10)+0,DN$77&gt;=INDEX('Static Data'!$E$3:$X$21,$BW102,11)+0,DN$78&gt;=INDEX('Static Data'!$E$3:$X$21,$BW102,12)+0,DN$79&gt;=INDEX('Static Data'!$E$3:$X$21,$BW102,13)+0,DN$80&gt;=INDEX('Static Data'!$E$3:$X$21,$BW102,14)+0,DN$81&gt;=INDEX('Static Data'!$E$3:$X$21,$BW102,15)+0,DN$82&gt;=INDEX('Static Data'!$E$3:$X$21,$BW102,16)+0,DN$83&gt;=INDEX('Static Data'!$E$3:$X$21,$BW102,17)+0,DN$84&gt;=INDEX('Static Data'!$E$3:$X$21,$BW102,18)+0,DN$85&gt;=INDEX('Static Data'!$E$3:$X$21,$BW102,19)+0,DN$86&gt;=INDEX('Static Data'!$E$3:$X$21,$BW102,20)+0)</f>
        <v>0</v>
      </c>
      <c r="DO102" t="b">
        <f ca="1">AND($BV102,DO$67&gt;=INDEX('Static Data'!$E$3:$X$21,$BW102,1)+0,DO$68&gt;=INDEX('Static Data'!$E$3:$X$21,$BW102,2)+0,DO$69&gt;=INDEX('Static Data'!$E$3:$X$21,$BW102,3)+0,DO$70&gt;=INDEX('Static Data'!$E$3:$X$21,$BW102,4)+0,DO$71&gt;=INDEX('Static Data'!$E$3:$X$21,$BW102,5)+0,DO$72&gt;=INDEX('Static Data'!$E$3:$X$21,$BW102,6)+0,DO$73&gt;=INDEX('Static Data'!$E$3:$X$21,$BW102,7)+0,DO$74&gt;=INDEX('Static Data'!$E$3:$X$21,$BW102,8)+0,DO$75&gt;=INDEX('Static Data'!$E$3:$X$21,$BW102,9)+0,DO$76&gt;=INDEX('Static Data'!$E$3:$X$21,$BW102,10)+0,DO$77&gt;=INDEX('Static Data'!$E$3:$X$21,$BW102,11)+0,DO$78&gt;=INDEX('Static Data'!$E$3:$X$21,$BW102,12)+0,DO$79&gt;=INDEX('Static Data'!$E$3:$X$21,$BW102,13)+0,DO$80&gt;=INDEX('Static Data'!$E$3:$X$21,$BW102,14)+0,DO$81&gt;=INDEX('Static Data'!$E$3:$X$21,$BW102,15)+0,DO$82&gt;=INDEX('Static Data'!$E$3:$X$21,$BW102,16)+0,DO$83&gt;=INDEX('Static Data'!$E$3:$X$21,$BW102,17)+0,DO$84&gt;=INDEX('Static Data'!$E$3:$X$21,$BW102,18)+0,DO$85&gt;=INDEX('Static Data'!$E$3:$X$21,$BW102,19)+0,DO$86&gt;=INDEX('Static Data'!$E$3:$X$21,$BW102,20)+0)</f>
        <v>0</v>
      </c>
      <c r="DP102" t="b">
        <f ca="1">AND($BV102,DP$67&gt;=INDEX('Static Data'!$E$3:$X$21,$BW102,1)+0,DP$68&gt;=INDEX('Static Data'!$E$3:$X$21,$BW102,2)+0,DP$69&gt;=INDEX('Static Data'!$E$3:$X$21,$BW102,3)+0,DP$70&gt;=INDEX('Static Data'!$E$3:$X$21,$BW102,4)+0,DP$71&gt;=INDEX('Static Data'!$E$3:$X$21,$BW102,5)+0,DP$72&gt;=INDEX('Static Data'!$E$3:$X$21,$BW102,6)+0,DP$73&gt;=INDEX('Static Data'!$E$3:$X$21,$BW102,7)+0,DP$74&gt;=INDEX('Static Data'!$E$3:$X$21,$BW102,8)+0,DP$75&gt;=INDEX('Static Data'!$E$3:$X$21,$BW102,9)+0,DP$76&gt;=INDEX('Static Data'!$E$3:$X$21,$BW102,10)+0,DP$77&gt;=INDEX('Static Data'!$E$3:$X$21,$BW102,11)+0,DP$78&gt;=INDEX('Static Data'!$E$3:$X$21,$BW102,12)+0,DP$79&gt;=INDEX('Static Data'!$E$3:$X$21,$BW102,13)+0,DP$80&gt;=INDEX('Static Data'!$E$3:$X$21,$BW102,14)+0,DP$81&gt;=INDEX('Static Data'!$E$3:$X$21,$BW102,15)+0,DP$82&gt;=INDEX('Static Data'!$E$3:$X$21,$BW102,16)+0,DP$83&gt;=INDEX('Static Data'!$E$3:$X$21,$BW102,17)+0,DP$84&gt;=INDEX('Static Data'!$E$3:$X$21,$BW102,18)+0,DP$85&gt;=INDEX('Static Data'!$E$3:$X$21,$BW102,19)+0,DP$86&gt;=INDEX('Static Data'!$E$3:$X$21,$BW102,20)+0)</f>
        <v>0</v>
      </c>
      <c r="DQ102" t="b">
        <f ca="1">AND($BV102,DQ$67&gt;=INDEX('Static Data'!$E$3:$X$21,$BW102,1)+0,DQ$68&gt;=INDEX('Static Data'!$E$3:$X$21,$BW102,2)+0,DQ$69&gt;=INDEX('Static Data'!$E$3:$X$21,$BW102,3)+0,DQ$70&gt;=INDEX('Static Data'!$E$3:$X$21,$BW102,4)+0,DQ$71&gt;=INDEX('Static Data'!$E$3:$X$21,$BW102,5)+0,DQ$72&gt;=INDEX('Static Data'!$E$3:$X$21,$BW102,6)+0,DQ$73&gt;=INDEX('Static Data'!$E$3:$X$21,$BW102,7)+0,DQ$74&gt;=INDEX('Static Data'!$E$3:$X$21,$BW102,8)+0,DQ$75&gt;=INDEX('Static Data'!$E$3:$X$21,$BW102,9)+0,DQ$76&gt;=INDEX('Static Data'!$E$3:$X$21,$BW102,10)+0,DQ$77&gt;=INDEX('Static Data'!$E$3:$X$21,$BW102,11)+0,DQ$78&gt;=INDEX('Static Data'!$E$3:$X$21,$BW102,12)+0,DQ$79&gt;=INDEX('Static Data'!$E$3:$X$21,$BW102,13)+0,DQ$80&gt;=INDEX('Static Data'!$E$3:$X$21,$BW102,14)+0,DQ$81&gt;=INDEX('Static Data'!$E$3:$X$21,$BW102,15)+0,DQ$82&gt;=INDEX('Static Data'!$E$3:$X$21,$BW102,16)+0,DQ$83&gt;=INDEX('Static Data'!$E$3:$X$21,$BW102,17)+0,DQ$84&gt;=INDEX('Static Data'!$E$3:$X$21,$BW102,18)+0,DQ$85&gt;=INDEX('Static Data'!$E$3:$X$21,$BW102,19)+0,DQ$86&gt;=INDEX('Static Data'!$E$3:$X$21,$BW102,20)+0)</f>
        <v>0</v>
      </c>
      <c r="DR102" t="b">
        <f ca="1">AND($BV102,DR$67&gt;=INDEX('Static Data'!$E$3:$X$21,$BW102,1)+0,DR$68&gt;=INDEX('Static Data'!$E$3:$X$21,$BW102,2)+0,DR$69&gt;=INDEX('Static Data'!$E$3:$X$21,$BW102,3)+0,DR$70&gt;=INDEX('Static Data'!$E$3:$X$21,$BW102,4)+0,DR$71&gt;=INDEX('Static Data'!$E$3:$X$21,$BW102,5)+0,DR$72&gt;=INDEX('Static Data'!$E$3:$X$21,$BW102,6)+0,DR$73&gt;=INDEX('Static Data'!$E$3:$X$21,$BW102,7)+0,DR$74&gt;=INDEX('Static Data'!$E$3:$X$21,$BW102,8)+0,DR$75&gt;=INDEX('Static Data'!$E$3:$X$21,$BW102,9)+0,DR$76&gt;=INDEX('Static Data'!$E$3:$X$21,$BW102,10)+0,DR$77&gt;=INDEX('Static Data'!$E$3:$X$21,$BW102,11)+0,DR$78&gt;=INDEX('Static Data'!$E$3:$X$21,$BW102,12)+0,DR$79&gt;=INDEX('Static Data'!$E$3:$X$21,$BW102,13)+0,DR$80&gt;=INDEX('Static Data'!$E$3:$X$21,$BW102,14)+0,DR$81&gt;=INDEX('Static Data'!$E$3:$X$21,$BW102,15)+0,DR$82&gt;=INDEX('Static Data'!$E$3:$X$21,$BW102,16)+0,DR$83&gt;=INDEX('Static Data'!$E$3:$X$21,$BW102,17)+0,DR$84&gt;=INDEX('Static Data'!$E$3:$X$21,$BW102,18)+0,DR$85&gt;=INDEX('Static Data'!$E$3:$X$21,$BW102,19)+0,DR$86&gt;=INDEX('Static Data'!$E$3:$X$21,$BW102,20)+0)</f>
        <v>0</v>
      </c>
      <c r="DS102" t="b">
        <f ca="1">AND($BV102,DS$67&gt;=INDEX('Static Data'!$E$3:$X$21,$BW102,1)+0,DS$68&gt;=INDEX('Static Data'!$E$3:$X$21,$BW102,2)+0,DS$69&gt;=INDEX('Static Data'!$E$3:$X$21,$BW102,3)+0,DS$70&gt;=INDEX('Static Data'!$E$3:$X$21,$BW102,4)+0,DS$71&gt;=INDEX('Static Data'!$E$3:$X$21,$BW102,5)+0,DS$72&gt;=INDEX('Static Data'!$E$3:$X$21,$BW102,6)+0,DS$73&gt;=INDEX('Static Data'!$E$3:$X$21,$BW102,7)+0,DS$74&gt;=INDEX('Static Data'!$E$3:$X$21,$BW102,8)+0,DS$75&gt;=INDEX('Static Data'!$E$3:$X$21,$BW102,9)+0,DS$76&gt;=INDEX('Static Data'!$E$3:$X$21,$BW102,10)+0,DS$77&gt;=INDEX('Static Data'!$E$3:$X$21,$BW102,11)+0,DS$78&gt;=INDEX('Static Data'!$E$3:$X$21,$BW102,12)+0,DS$79&gt;=INDEX('Static Data'!$E$3:$X$21,$BW102,13)+0,DS$80&gt;=INDEX('Static Data'!$E$3:$X$21,$BW102,14)+0,DS$81&gt;=INDEX('Static Data'!$E$3:$X$21,$BW102,15)+0,DS$82&gt;=INDEX('Static Data'!$E$3:$X$21,$BW102,16)+0,DS$83&gt;=INDEX('Static Data'!$E$3:$X$21,$BW102,17)+0,DS$84&gt;=INDEX('Static Data'!$E$3:$X$21,$BW102,18)+0,DS$85&gt;=INDEX('Static Data'!$E$3:$X$21,$BW102,19)+0,DS$86&gt;=INDEX('Static Data'!$E$3:$X$21,$BW102,20)+0)</f>
        <v>0</v>
      </c>
      <c r="DT102" t="b">
        <f ca="1">AND($BV102,DT$67&gt;=INDEX('Static Data'!$E$3:$X$21,$BW102,1)+0,DT$68&gt;=INDEX('Static Data'!$E$3:$X$21,$BW102,2)+0,DT$69&gt;=INDEX('Static Data'!$E$3:$X$21,$BW102,3)+0,DT$70&gt;=INDEX('Static Data'!$E$3:$X$21,$BW102,4)+0,DT$71&gt;=INDEX('Static Data'!$E$3:$X$21,$BW102,5)+0,DT$72&gt;=INDEX('Static Data'!$E$3:$X$21,$BW102,6)+0,DT$73&gt;=INDEX('Static Data'!$E$3:$X$21,$BW102,7)+0,DT$74&gt;=INDEX('Static Data'!$E$3:$X$21,$BW102,8)+0,DT$75&gt;=INDEX('Static Data'!$E$3:$X$21,$BW102,9)+0,DT$76&gt;=INDEX('Static Data'!$E$3:$X$21,$BW102,10)+0,DT$77&gt;=INDEX('Static Data'!$E$3:$X$21,$BW102,11)+0,DT$78&gt;=INDEX('Static Data'!$E$3:$X$21,$BW102,12)+0,DT$79&gt;=INDEX('Static Data'!$E$3:$X$21,$BW102,13)+0,DT$80&gt;=INDEX('Static Data'!$E$3:$X$21,$BW102,14)+0,DT$81&gt;=INDEX('Static Data'!$E$3:$X$21,$BW102,15)+0,DT$82&gt;=INDEX('Static Data'!$E$3:$X$21,$BW102,16)+0,DT$83&gt;=INDEX('Static Data'!$E$3:$X$21,$BW102,17)+0,DT$84&gt;=INDEX('Static Data'!$E$3:$X$21,$BW102,18)+0,DT$85&gt;=INDEX('Static Data'!$E$3:$X$21,$BW102,19)+0,DT$86&gt;=INDEX('Static Data'!$E$3:$X$21,$BW102,20)+0)</f>
        <v>0</v>
      </c>
      <c r="DU102" t="b">
        <f ca="1">AND($BV102,DU$67&gt;=INDEX('Static Data'!$E$3:$X$21,$BW102,1)+0,DU$68&gt;=INDEX('Static Data'!$E$3:$X$21,$BW102,2)+0,DU$69&gt;=INDEX('Static Data'!$E$3:$X$21,$BW102,3)+0,DU$70&gt;=INDEX('Static Data'!$E$3:$X$21,$BW102,4)+0,DU$71&gt;=INDEX('Static Data'!$E$3:$X$21,$BW102,5)+0,DU$72&gt;=INDEX('Static Data'!$E$3:$X$21,$BW102,6)+0,DU$73&gt;=INDEX('Static Data'!$E$3:$X$21,$BW102,7)+0,DU$74&gt;=INDEX('Static Data'!$E$3:$X$21,$BW102,8)+0,DU$75&gt;=INDEX('Static Data'!$E$3:$X$21,$BW102,9)+0,DU$76&gt;=INDEX('Static Data'!$E$3:$X$21,$BW102,10)+0,DU$77&gt;=INDEX('Static Data'!$E$3:$X$21,$BW102,11)+0,DU$78&gt;=INDEX('Static Data'!$E$3:$X$21,$BW102,12)+0,DU$79&gt;=INDEX('Static Data'!$E$3:$X$21,$BW102,13)+0,DU$80&gt;=INDEX('Static Data'!$E$3:$X$21,$BW102,14)+0,DU$81&gt;=INDEX('Static Data'!$E$3:$X$21,$BW102,15)+0,DU$82&gt;=INDEX('Static Data'!$E$3:$X$21,$BW102,16)+0,DU$83&gt;=INDEX('Static Data'!$E$3:$X$21,$BW102,17)+0,DU$84&gt;=INDEX('Static Data'!$E$3:$X$21,$BW102,18)+0,DU$85&gt;=INDEX('Static Data'!$E$3:$X$21,$BW102,19)+0,DU$86&gt;=INDEX('Static Data'!$E$3:$X$21,$BW102,20)+0)</f>
        <v>0</v>
      </c>
      <c r="DV102" t="b">
        <f ca="1">AND($BV102,DV$67&gt;=INDEX('Static Data'!$E$3:$X$21,$BW102,1)+0,DV$68&gt;=INDEX('Static Data'!$E$3:$X$21,$BW102,2)+0,DV$69&gt;=INDEX('Static Data'!$E$3:$X$21,$BW102,3)+0,DV$70&gt;=INDEX('Static Data'!$E$3:$X$21,$BW102,4)+0,DV$71&gt;=INDEX('Static Data'!$E$3:$X$21,$BW102,5)+0,DV$72&gt;=INDEX('Static Data'!$E$3:$X$21,$BW102,6)+0,DV$73&gt;=INDEX('Static Data'!$E$3:$X$21,$BW102,7)+0,DV$74&gt;=INDEX('Static Data'!$E$3:$X$21,$BW102,8)+0,DV$75&gt;=INDEX('Static Data'!$E$3:$X$21,$BW102,9)+0,DV$76&gt;=INDEX('Static Data'!$E$3:$X$21,$BW102,10)+0,DV$77&gt;=INDEX('Static Data'!$E$3:$X$21,$BW102,11)+0,DV$78&gt;=INDEX('Static Data'!$E$3:$X$21,$BW102,12)+0,DV$79&gt;=INDEX('Static Data'!$E$3:$X$21,$BW102,13)+0,DV$80&gt;=INDEX('Static Data'!$E$3:$X$21,$BW102,14)+0,DV$81&gt;=INDEX('Static Data'!$E$3:$X$21,$BW102,15)+0,DV$82&gt;=INDEX('Static Data'!$E$3:$X$21,$BW102,16)+0,DV$83&gt;=INDEX('Static Data'!$E$3:$X$21,$BW102,17)+0,DV$84&gt;=INDEX('Static Data'!$E$3:$X$21,$BW102,18)+0,DV$85&gt;=INDEX('Static Data'!$E$3:$X$21,$BW102,19)+0,DV$86&gt;=INDEX('Static Data'!$E$3:$X$21,$BW102,20)+0)</f>
        <v>0</v>
      </c>
      <c r="DW102" t="b">
        <f ca="1">AND($BV102,DW$67&gt;=INDEX('Static Data'!$E$3:$X$21,$BW102,1)+0,DW$68&gt;=INDEX('Static Data'!$E$3:$X$21,$BW102,2)+0,DW$69&gt;=INDEX('Static Data'!$E$3:$X$21,$BW102,3)+0,DW$70&gt;=INDEX('Static Data'!$E$3:$X$21,$BW102,4)+0,DW$71&gt;=INDEX('Static Data'!$E$3:$X$21,$BW102,5)+0,DW$72&gt;=INDEX('Static Data'!$E$3:$X$21,$BW102,6)+0,DW$73&gt;=INDEX('Static Data'!$E$3:$X$21,$BW102,7)+0,DW$74&gt;=INDEX('Static Data'!$E$3:$X$21,$BW102,8)+0,DW$75&gt;=INDEX('Static Data'!$E$3:$X$21,$BW102,9)+0,DW$76&gt;=INDEX('Static Data'!$E$3:$X$21,$BW102,10)+0,DW$77&gt;=INDEX('Static Data'!$E$3:$X$21,$BW102,11)+0,DW$78&gt;=INDEX('Static Data'!$E$3:$X$21,$BW102,12)+0,DW$79&gt;=INDEX('Static Data'!$E$3:$X$21,$BW102,13)+0,DW$80&gt;=INDEX('Static Data'!$E$3:$X$21,$BW102,14)+0,DW$81&gt;=INDEX('Static Data'!$E$3:$X$21,$BW102,15)+0,DW$82&gt;=INDEX('Static Data'!$E$3:$X$21,$BW102,16)+0,DW$83&gt;=INDEX('Static Data'!$E$3:$X$21,$BW102,17)+0,DW$84&gt;=INDEX('Static Data'!$E$3:$X$21,$BW102,18)+0,DW$85&gt;=INDEX('Static Data'!$E$3:$X$21,$BW102,19)+0,DW$86&gt;=INDEX('Static Data'!$E$3:$X$21,$BW102,20)+0)</f>
        <v>0</v>
      </c>
      <c r="DX102" t="b">
        <f ca="1">AND($BV102,DX$67&gt;=INDEX('Static Data'!$E$3:$X$21,$BW102,1)+0,DX$68&gt;=INDEX('Static Data'!$E$3:$X$21,$BW102,2)+0,DX$69&gt;=INDEX('Static Data'!$E$3:$X$21,$BW102,3)+0,DX$70&gt;=INDEX('Static Data'!$E$3:$X$21,$BW102,4)+0,DX$71&gt;=INDEX('Static Data'!$E$3:$X$21,$BW102,5)+0,DX$72&gt;=INDEX('Static Data'!$E$3:$X$21,$BW102,6)+0,DX$73&gt;=INDEX('Static Data'!$E$3:$X$21,$BW102,7)+0,DX$74&gt;=INDEX('Static Data'!$E$3:$X$21,$BW102,8)+0,DX$75&gt;=INDEX('Static Data'!$E$3:$X$21,$BW102,9)+0,DX$76&gt;=INDEX('Static Data'!$E$3:$X$21,$BW102,10)+0,DX$77&gt;=INDEX('Static Data'!$E$3:$X$21,$BW102,11)+0,DX$78&gt;=INDEX('Static Data'!$E$3:$X$21,$BW102,12)+0,DX$79&gt;=INDEX('Static Data'!$E$3:$X$21,$BW102,13)+0,DX$80&gt;=INDEX('Static Data'!$E$3:$X$21,$BW102,14)+0,DX$81&gt;=INDEX('Static Data'!$E$3:$X$21,$BW102,15)+0,DX$82&gt;=INDEX('Static Data'!$E$3:$X$21,$BW102,16)+0,DX$83&gt;=INDEX('Static Data'!$E$3:$X$21,$BW102,17)+0,DX$84&gt;=INDEX('Static Data'!$E$3:$X$21,$BW102,18)+0,DX$85&gt;=INDEX('Static Data'!$E$3:$X$21,$BW102,19)+0,DX$86&gt;=INDEX('Static Data'!$E$3:$X$21,$BW102,20)+0)</f>
        <v>0</v>
      </c>
      <c r="DY102" t="b">
        <f ca="1">AND($BV102,DY$67&gt;=INDEX('Static Data'!$E$3:$X$21,$BW102,1)+0,DY$68&gt;=INDEX('Static Data'!$E$3:$X$21,$BW102,2)+0,DY$69&gt;=INDEX('Static Data'!$E$3:$X$21,$BW102,3)+0,DY$70&gt;=INDEX('Static Data'!$E$3:$X$21,$BW102,4)+0,DY$71&gt;=INDEX('Static Data'!$E$3:$X$21,$BW102,5)+0,DY$72&gt;=INDEX('Static Data'!$E$3:$X$21,$BW102,6)+0,DY$73&gt;=INDEX('Static Data'!$E$3:$X$21,$BW102,7)+0,DY$74&gt;=INDEX('Static Data'!$E$3:$X$21,$BW102,8)+0,DY$75&gt;=INDEX('Static Data'!$E$3:$X$21,$BW102,9)+0,DY$76&gt;=INDEX('Static Data'!$E$3:$X$21,$BW102,10)+0,DY$77&gt;=INDEX('Static Data'!$E$3:$X$21,$BW102,11)+0,DY$78&gt;=INDEX('Static Data'!$E$3:$X$21,$BW102,12)+0,DY$79&gt;=INDEX('Static Data'!$E$3:$X$21,$BW102,13)+0,DY$80&gt;=INDEX('Static Data'!$E$3:$X$21,$BW102,14)+0,DY$81&gt;=INDEX('Static Data'!$E$3:$X$21,$BW102,15)+0,DY$82&gt;=INDEX('Static Data'!$E$3:$X$21,$BW102,16)+0,DY$83&gt;=INDEX('Static Data'!$E$3:$X$21,$BW102,17)+0,DY$84&gt;=INDEX('Static Data'!$E$3:$X$21,$BW102,18)+0,DY$85&gt;=INDEX('Static Data'!$E$3:$X$21,$BW102,19)+0,DY$86&gt;=INDEX('Static Data'!$E$3:$X$21,$BW102,20)+0)</f>
        <v>0</v>
      </c>
      <c r="DZ102" t="b">
        <f ca="1">AND($BV102,DZ$67&gt;=INDEX('Static Data'!$E$3:$X$21,$BW102,1)+0,DZ$68&gt;=INDEX('Static Data'!$E$3:$X$21,$BW102,2)+0,DZ$69&gt;=INDEX('Static Data'!$E$3:$X$21,$BW102,3)+0,DZ$70&gt;=INDEX('Static Data'!$E$3:$X$21,$BW102,4)+0,DZ$71&gt;=INDEX('Static Data'!$E$3:$X$21,$BW102,5)+0,DZ$72&gt;=INDEX('Static Data'!$E$3:$X$21,$BW102,6)+0,DZ$73&gt;=INDEX('Static Data'!$E$3:$X$21,$BW102,7)+0,DZ$74&gt;=INDEX('Static Data'!$E$3:$X$21,$BW102,8)+0,DZ$75&gt;=INDEX('Static Data'!$E$3:$X$21,$BW102,9)+0,DZ$76&gt;=INDEX('Static Data'!$E$3:$X$21,$BW102,10)+0,DZ$77&gt;=INDEX('Static Data'!$E$3:$X$21,$BW102,11)+0,DZ$78&gt;=INDEX('Static Data'!$E$3:$X$21,$BW102,12)+0,DZ$79&gt;=INDEX('Static Data'!$E$3:$X$21,$BW102,13)+0,DZ$80&gt;=INDEX('Static Data'!$E$3:$X$21,$BW102,14)+0,DZ$81&gt;=INDEX('Static Data'!$E$3:$X$21,$BW102,15)+0,DZ$82&gt;=INDEX('Static Data'!$E$3:$X$21,$BW102,16)+0,DZ$83&gt;=INDEX('Static Data'!$E$3:$X$21,$BW102,17)+0,DZ$84&gt;=INDEX('Static Data'!$E$3:$X$21,$BW102,18)+0,DZ$85&gt;=INDEX('Static Data'!$E$3:$X$21,$BW102,19)+0,DZ$86&gt;=INDEX('Static Data'!$E$3:$X$21,$BW102,20)+0)</f>
        <v>0</v>
      </c>
      <c r="EA102" t="b">
        <f ca="1">AND($BV102,EA$67&gt;=INDEX('Static Data'!$E$3:$X$21,$BW102,1)+0,EA$68&gt;=INDEX('Static Data'!$E$3:$X$21,$BW102,2)+0,EA$69&gt;=INDEX('Static Data'!$E$3:$X$21,$BW102,3)+0,EA$70&gt;=INDEX('Static Data'!$E$3:$X$21,$BW102,4)+0,EA$71&gt;=INDEX('Static Data'!$E$3:$X$21,$BW102,5)+0,EA$72&gt;=INDEX('Static Data'!$E$3:$X$21,$BW102,6)+0,EA$73&gt;=INDEX('Static Data'!$E$3:$X$21,$BW102,7)+0,EA$74&gt;=INDEX('Static Data'!$E$3:$X$21,$BW102,8)+0,EA$75&gt;=INDEX('Static Data'!$E$3:$X$21,$BW102,9)+0,EA$76&gt;=INDEX('Static Data'!$E$3:$X$21,$BW102,10)+0,EA$77&gt;=INDEX('Static Data'!$E$3:$X$21,$BW102,11)+0,EA$78&gt;=INDEX('Static Data'!$E$3:$X$21,$BW102,12)+0,EA$79&gt;=INDEX('Static Data'!$E$3:$X$21,$BW102,13)+0,EA$80&gt;=INDEX('Static Data'!$E$3:$X$21,$BW102,14)+0,EA$81&gt;=INDEX('Static Data'!$E$3:$X$21,$BW102,15)+0,EA$82&gt;=INDEX('Static Data'!$E$3:$X$21,$BW102,16)+0,EA$83&gt;=INDEX('Static Data'!$E$3:$X$21,$BW102,17)+0,EA$84&gt;=INDEX('Static Data'!$E$3:$X$21,$BW102,18)+0,EA$85&gt;=INDEX('Static Data'!$E$3:$X$21,$BW102,19)+0,EA$86&gt;=INDEX('Static Data'!$E$3:$X$21,$BW102,20)+0)</f>
        <v>0</v>
      </c>
      <c r="EB102" t="b">
        <f ca="1">AND($BV102,EB$67&gt;=INDEX('Static Data'!$E$3:$X$21,$BW102,1)+0,EB$68&gt;=INDEX('Static Data'!$E$3:$X$21,$BW102,2)+0,EB$69&gt;=INDEX('Static Data'!$E$3:$X$21,$BW102,3)+0,EB$70&gt;=INDEX('Static Data'!$E$3:$X$21,$BW102,4)+0,EB$71&gt;=INDEX('Static Data'!$E$3:$X$21,$BW102,5)+0,EB$72&gt;=INDEX('Static Data'!$E$3:$X$21,$BW102,6)+0,EB$73&gt;=INDEX('Static Data'!$E$3:$X$21,$BW102,7)+0,EB$74&gt;=INDEX('Static Data'!$E$3:$X$21,$BW102,8)+0,EB$75&gt;=INDEX('Static Data'!$E$3:$X$21,$BW102,9)+0,EB$76&gt;=INDEX('Static Data'!$E$3:$X$21,$BW102,10)+0,EB$77&gt;=INDEX('Static Data'!$E$3:$X$21,$BW102,11)+0,EB$78&gt;=INDEX('Static Data'!$E$3:$X$21,$BW102,12)+0,EB$79&gt;=INDEX('Static Data'!$E$3:$X$21,$BW102,13)+0,EB$80&gt;=INDEX('Static Data'!$E$3:$X$21,$BW102,14)+0,EB$81&gt;=INDEX('Static Data'!$E$3:$X$21,$BW102,15)+0,EB$82&gt;=INDEX('Static Data'!$E$3:$X$21,$BW102,16)+0,EB$83&gt;=INDEX('Static Data'!$E$3:$X$21,$BW102,17)+0,EB$84&gt;=INDEX('Static Data'!$E$3:$X$21,$BW102,18)+0,EB$85&gt;=INDEX('Static Data'!$E$3:$X$21,$BW102,19)+0,EB$86&gt;=INDEX('Static Data'!$E$3:$X$21,$BW102,20)+0)</f>
        <v>0</v>
      </c>
      <c r="EC102" t="b">
        <f ca="1">AND($BV102,EC$67&gt;=INDEX('Static Data'!$E$3:$X$21,$BW102,1)+0,EC$68&gt;=INDEX('Static Data'!$E$3:$X$21,$BW102,2)+0,EC$69&gt;=INDEX('Static Data'!$E$3:$X$21,$BW102,3)+0,EC$70&gt;=INDEX('Static Data'!$E$3:$X$21,$BW102,4)+0,EC$71&gt;=INDEX('Static Data'!$E$3:$X$21,$BW102,5)+0,EC$72&gt;=INDEX('Static Data'!$E$3:$X$21,$BW102,6)+0,EC$73&gt;=INDEX('Static Data'!$E$3:$X$21,$BW102,7)+0,EC$74&gt;=INDEX('Static Data'!$E$3:$X$21,$BW102,8)+0,EC$75&gt;=INDEX('Static Data'!$E$3:$X$21,$BW102,9)+0,EC$76&gt;=INDEX('Static Data'!$E$3:$X$21,$BW102,10)+0,EC$77&gt;=INDEX('Static Data'!$E$3:$X$21,$BW102,11)+0,EC$78&gt;=INDEX('Static Data'!$E$3:$X$21,$BW102,12)+0,EC$79&gt;=INDEX('Static Data'!$E$3:$X$21,$BW102,13)+0,EC$80&gt;=INDEX('Static Data'!$E$3:$X$21,$BW102,14)+0,EC$81&gt;=INDEX('Static Data'!$E$3:$X$21,$BW102,15)+0,EC$82&gt;=INDEX('Static Data'!$E$3:$X$21,$BW102,16)+0,EC$83&gt;=INDEX('Static Data'!$E$3:$X$21,$BW102,17)+0,EC$84&gt;=INDEX('Static Data'!$E$3:$X$21,$BW102,18)+0,EC$85&gt;=INDEX('Static Data'!$E$3:$X$21,$BW102,19)+0,EC$86&gt;=INDEX('Static Data'!$E$3:$X$21,$BW102,20)+0)</f>
        <v>0</v>
      </c>
      <c r="ED102" t="b">
        <f ca="1">AND($BV102,ED$67&gt;=INDEX('Static Data'!$E$3:$X$21,$BW102,1)+0,ED$68&gt;=INDEX('Static Data'!$E$3:$X$21,$BW102,2)+0,ED$69&gt;=INDEX('Static Data'!$E$3:$X$21,$BW102,3)+0,ED$70&gt;=INDEX('Static Data'!$E$3:$X$21,$BW102,4)+0,ED$71&gt;=INDEX('Static Data'!$E$3:$X$21,$BW102,5)+0,ED$72&gt;=INDEX('Static Data'!$E$3:$X$21,$BW102,6)+0,ED$73&gt;=INDEX('Static Data'!$E$3:$X$21,$BW102,7)+0,ED$74&gt;=INDEX('Static Data'!$E$3:$X$21,$BW102,8)+0,ED$75&gt;=INDEX('Static Data'!$E$3:$X$21,$BW102,9)+0,ED$76&gt;=INDEX('Static Data'!$E$3:$X$21,$BW102,10)+0,ED$77&gt;=INDEX('Static Data'!$E$3:$X$21,$BW102,11)+0,ED$78&gt;=INDEX('Static Data'!$E$3:$X$21,$BW102,12)+0,ED$79&gt;=INDEX('Static Data'!$E$3:$X$21,$BW102,13)+0,ED$80&gt;=INDEX('Static Data'!$E$3:$X$21,$BW102,14)+0,ED$81&gt;=INDEX('Static Data'!$E$3:$X$21,$BW102,15)+0,ED$82&gt;=INDEX('Static Data'!$E$3:$X$21,$BW102,16)+0,ED$83&gt;=INDEX('Static Data'!$E$3:$X$21,$BW102,17)+0,ED$84&gt;=INDEX('Static Data'!$E$3:$X$21,$BW102,18)+0,ED$85&gt;=INDEX('Static Data'!$E$3:$X$21,$BW102,19)+0,ED$86&gt;=INDEX('Static Data'!$E$3:$X$21,$BW102,20)+0)</f>
        <v>0</v>
      </c>
      <c r="EE102" t="b">
        <f ca="1">AND($BV102,EE$67&gt;=INDEX('Static Data'!$E$3:$X$21,$BW102,1)+0,EE$68&gt;=INDEX('Static Data'!$E$3:$X$21,$BW102,2)+0,EE$69&gt;=INDEX('Static Data'!$E$3:$X$21,$BW102,3)+0,EE$70&gt;=INDEX('Static Data'!$E$3:$X$21,$BW102,4)+0,EE$71&gt;=INDEX('Static Data'!$E$3:$X$21,$BW102,5)+0,EE$72&gt;=INDEX('Static Data'!$E$3:$X$21,$BW102,6)+0,EE$73&gt;=INDEX('Static Data'!$E$3:$X$21,$BW102,7)+0,EE$74&gt;=INDEX('Static Data'!$E$3:$X$21,$BW102,8)+0,EE$75&gt;=INDEX('Static Data'!$E$3:$X$21,$BW102,9)+0,EE$76&gt;=INDEX('Static Data'!$E$3:$X$21,$BW102,10)+0,EE$77&gt;=INDEX('Static Data'!$E$3:$X$21,$BW102,11)+0,EE$78&gt;=INDEX('Static Data'!$E$3:$X$21,$BW102,12)+0,EE$79&gt;=INDEX('Static Data'!$E$3:$X$21,$BW102,13)+0,EE$80&gt;=INDEX('Static Data'!$E$3:$X$21,$BW102,14)+0,EE$81&gt;=INDEX('Static Data'!$E$3:$X$21,$BW102,15)+0,EE$82&gt;=INDEX('Static Data'!$E$3:$X$21,$BW102,16)+0,EE$83&gt;=INDEX('Static Data'!$E$3:$X$21,$BW102,17)+0,EE$84&gt;=INDEX('Static Data'!$E$3:$X$21,$BW102,18)+0,EE$85&gt;=INDEX('Static Data'!$E$3:$X$21,$BW102,19)+0,EE$86&gt;=INDEX('Static Data'!$E$3:$X$21,$BW102,20)+0)</f>
        <v>0</v>
      </c>
      <c r="EF102" t="b">
        <f ca="1">AND($BV102,EF$67&gt;=INDEX('Static Data'!$E$3:$X$21,$BW102,1)+0,EF$68&gt;=INDEX('Static Data'!$E$3:$X$21,$BW102,2)+0,EF$69&gt;=INDEX('Static Data'!$E$3:$X$21,$BW102,3)+0,EF$70&gt;=INDEX('Static Data'!$E$3:$X$21,$BW102,4)+0,EF$71&gt;=INDEX('Static Data'!$E$3:$X$21,$BW102,5)+0,EF$72&gt;=INDEX('Static Data'!$E$3:$X$21,$BW102,6)+0,EF$73&gt;=INDEX('Static Data'!$E$3:$X$21,$BW102,7)+0,EF$74&gt;=INDEX('Static Data'!$E$3:$X$21,$BW102,8)+0,EF$75&gt;=INDEX('Static Data'!$E$3:$X$21,$BW102,9)+0,EF$76&gt;=INDEX('Static Data'!$E$3:$X$21,$BW102,10)+0,EF$77&gt;=INDEX('Static Data'!$E$3:$X$21,$BW102,11)+0,EF$78&gt;=INDEX('Static Data'!$E$3:$X$21,$BW102,12)+0,EF$79&gt;=INDEX('Static Data'!$E$3:$X$21,$BW102,13)+0,EF$80&gt;=INDEX('Static Data'!$E$3:$X$21,$BW102,14)+0,EF$81&gt;=INDEX('Static Data'!$E$3:$X$21,$BW102,15)+0,EF$82&gt;=INDEX('Static Data'!$E$3:$X$21,$BW102,16)+0,EF$83&gt;=INDEX('Static Data'!$E$3:$X$21,$BW102,17)+0,EF$84&gt;=INDEX('Static Data'!$E$3:$X$21,$BW102,18)+0,EF$85&gt;=INDEX('Static Data'!$E$3:$X$21,$BW102,19)+0,EF$86&gt;=INDEX('Static Data'!$E$3:$X$21,$BW102,20)+0)</f>
        <v>0</v>
      </c>
      <c r="EG102" t="b">
        <f ca="1">AND($BV102,EG$67&gt;=INDEX('Static Data'!$E$3:$X$21,$BW102,1)+0,EG$68&gt;=INDEX('Static Data'!$E$3:$X$21,$BW102,2)+0,EG$69&gt;=INDEX('Static Data'!$E$3:$X$21,$BW102,3)+0,EG$70&gt;=INDEX('Static Data'!$E$3:$X$21,$BW102,4)+0,EG$71&gt;=INDEX('Static Data'!$E$3:$X$21,$BW102,5)+0,EG$72&gt;=INDEX('Static Data'!$E$3:$X$21,$BW102,6)+0,EG$73&gt;=INDEX('Static Data'!$E$3:$X$21,$BW102,7)+0,EG$74&gt;=INDEX('Static Data'!$E$3:$X$21,$BW102,8)+0,EG$75&gt;=INDEX('Static Data'!$E$3:$X$21,$BW102,9)+0,EG$76&gt;=INDEX('Static Data'!$E$3:$X$21,$BW102,10)+0,EG$77&gt;=INDEX('Static Data'!$E$3:$X$21,$BW102,11)+0,EG$78&gt;=INDEX('Static Data'!$E$3:$X$21,$BW102,12)+0,EG$79&gt;=INDEX('Static Data'!$E$3:$X$21,$BW102,13)+0,EG$80&gt;=INDEX('Static Data'!$E$3:$X$21,$BW102,14)+0,EG$81&gt;=INDEX('Static Data'!$E$3:$X$21,$BW102,15)+0,EG$82&gt;=INDEX('Static Data'!$E$3:$X$21,$BW102,16)+0,EG$83&gt;=INDEX('Static Data'!$E$3:$X$21,$BW102,17)+0,EG$84&gt;=INDEX('Static Data'!$E$3:$X$21,$BW102,18)+0,EG$85&gt;=INDEX('Static Data'!$E$3:$X$21,$BW102,19)+0,EG$86&gt;=INDEX('Static Data'!$E$3:$X$21,$BW102,20)+0)</f>
        <v>0</v>
      </c>
      <c r="EH102" t="b">
        <f ca="1">AND($BV102,EH$67&gt;=INDEX('Static Data'!$E$3:$X$21,$BW102,1)+0,EH$68&gt;=INDEX('Static Data'!$E$3:$X$21,$BW102,2)+0,EH$69&gt;=INDEX('Static Data'!$E$3:$X$21,$BW102,3)+0,EH$70&gt;=INDEX('Static Data'!$E$3:$X$21,$BW102,4)+0,EH$71&gt;=INDEX('Static Data'!$E$3:$X$21,$BW102,5)+0,EH$72&gt;=INDEX('Static Data'!$E$3:$X$21,$BW102,6)+0,EH$73&gt;=INDEX('Static Data'!$E$3:$X$21,$BW102,7)+0,EH$74&gt;=INDEX('Static Data'!$E$3:$X$21,$BW102,8)+0,EH$75&gt;=INDEX('Static Data'!$E$3:$X$21,$BW102,9)+0,EH$76&gt;=INDEX('Static Data'!$E$3:$X$21,$BW102,10)+0,EH$77&gt;=INDEX('Static Data'!$E$3:$X$21,$BW102,11)+0,EH$78&gt;=INDEX('Static Data'!$E$3:$X$21,$BW102,12)+0,EH$79&gt;=INDEX('Static Data'!$E$3:$X$21,$BW102,13)+0,EH$80&gt;=INDEX('Static Data'!$E$3:$X$21,$BW102,14)+0,EH$81&gt;=INDEX('Static Data'!$E$3:$X$21,$BW102,15)+0,EH$82&gt;=INDEX('Static Data'!$E$3:$X$21,$BW102,16)+0,EH$83&gt;=INDEX('Static Data'!$E$3:$X$21,$BW102,17)+0,EH$84&gt;=INDEX('Static Data'!$E$3:$X$21,$BW102,18)+0,EH$85&gt;=INDEX('Static Data'!$E$3:$X$21,$BW102,19)+0,EH$86&gt;=INDEX('Static Data'!$E$3:$X$21,$BW102,20)+0)</f>
        <v>0</v>
      </c>
      <c r="EI102" t="b">
        <f ca="1">AND($BV102,EI$67&gt;=INDEX('Static Data'!$E$3:$X$21,$BW102,1)+0,EI$68&gt;=INDEX('Static Data'!$E$3:$X$21,$BW102,2)+0,EI$69&gt;=INDEX('Static Data'!$E$3:$X$21,$BW102,3)+0,EI$70&gt;=INDEX('Static Data'!$E$3:$X$21,$BW102,4)+0,EI$71&gt;=INDEX('Static Data'!$E$3:$X$21,$BW102,5)+0,EI$72&gt;=INDEX('Static Data'!$E$3:$X$21,$BW102,6)+0,EI$73&gt;=INDEX('Static Data'!$E$3:$X$21,$BW102,7)+0,EI$74&gt;=INDEX('Static Data'!$E$3:$X$21,$BW102,8)+0,EI$75&gt;=INDEX('Static Data'!$E$3:$X$21,$BW102,9)+0,EI$76&gt;=INDEX('Static Data'!$E$3:$X$21,$BW102,10)+0,EI$77&gt;=INDEX('Static Data'!$E$3:$X$21,$BW102,11)+0,EI$78&gt;=INDEX('Static Data'!$E$3:$X$21,$BW102,12)+0,EI$79&gt;=INDEX('Static Data'!$E$3:$X$21,$BW102,13)+0,EI$80&gt;=INDEX('Static Data'!$E$3:$X$21,$BW102,14)+0,EI$81&gt;=INDEX('Static Data'!$E$3:$X$21,$BW102,15)+0,EI$82&gt;=INDEX('Static Data'!$E$3:$X$21,$BW102,16)+0,EI$83&gt;=INDEX('Static Data'!$E$3:$X$21,$BW102,17)+0,EI$84&gt;=INDEX('Static Data'!$E$3:$X$21,$BW102,18)+0,EI$85&gt;=INDEX('Static Data'!$E$3:$X$21,$BW102,19)+0,EI$86&gt;=INDEX('Static Data'!$E$3:$X$21,$BW102,20)+0)</f>
        <v>0</v>
      </c>
      <c r="EJ102" t="b">
        <f ca="1">AND($BV102,EJ$67&gt;=INDEX('Static Data'!$E$3:$X$21,$BW102,1)+0,EJ$68&gt;=INDEX('Static Data'!$E$3:$X$21,$BW102,2)+0,EJ$69&gt;=INDEX('Static Data'!$E$3:$X$21,$BW102,3)+0,EJ$70&gt;=INDEX('Static Data'!$E$3:$X$21,$BW102,4)+0,EJ$71&gt;=INDEX('Static Data'!$E$3:$X$21,$BW102,5)+0,EJ$72&gt;=INDEX('Static Data'!$E$3:$X$21,$BW102,6)+0,EJ$73&gt;=INDEX('Static Data'!$E$3:$X$21,$BW102,7)+0,EJ$74&gt;=INDEX('Static Data'!$E$3:$X$21,$BW102,8)+0,EJ$75&gt;=INDEX('Static Data'!$E$3:$X$21,$BW102,9)+0,EJ$76&gt;=INDEX('Static Data'!$E$3:$X$21,$BW102,10)+0,EJ$77&gt;=INDEX('Static Data'!$E$3:$X$21,$BW102,11)+0,EJ$78&gt;=INDEX('Static Data'!$E$3:$X$21,$BW102,12)+0,EJ$79&gt;=INDEX('Static Data'!$E$3:$X$21,$BW102,13)+0,EJ$80&gt;=INDEX('Static Data'!$E$3:$X$21,$BW102,14)+0,EJ$81&gt;=INDEX('Static Data'!$E$3:$X$21,$BW102,15)+0,EJ$82&gt;=INDEX('Static Data'!$E$3:$X$21,$BW102,16)+0,EJ$83&gt;=INDEX('Static Data'!$E$3:$X$21,$BW102,17)+0,EJ$84&gt;=INDEX('Static Data'!$E$3:$X$21,$BW102,18)+0,EJ$85&gt;=INDEX('Static Data'!$E$3:$X$21,$BW102,19)+0,EJ$86&gt;=INDEX('Static Data'!$E$3:$X$21,$BW102,20)+0)</f>
        <v>0</v>
      </c>
      <c r="EK102" t="b">
        <f ca="1">AND($BV102,EK$67&gt;=INDEX('Static Data'!$E$3:$X$21,$BW102,1)+0,EK$68&gt;=INDEX('Static Data'!$E$3:$X$21,$BW102,2)+0,EK$69&gt;=INDEX('Static Data'!$E$3:$X$21,$BW102,3)+0,EK$70&gt;=INDEX('Static Data'!$E$3:$X$21,$BW102,4)+0,EK$71&gt;=INDEX('Static Data'!$E$3:$X$21,$BW102,5)+0,EK$72&gt;=INDEX('Static Data'!$E$3:$X$21,$BW102,6)+0,EK$73&gt;=INDEX('Static Data'!$E$3:$X$21,$BW102,7)+0,EK$74&gt;=INDEX('Static Data'!$E$3:$X$21,$BW102,8)+0,EK$75&gt;=INDEX('Static Data'!$E$3:$X$21,$BW102,9)+0,EK$76&gt;=INDEX('Static Data'!$E$3:$X$21,$BW102,10)+0,EK$77&gt;=INDEX('Static Data'!$E$3:$X$21,$BW102,11)+0,EK$78&gt;=INDEX('Static Data'!$E$3:$X$21,$BW102,12)+0,EK$79&gt;=INDEX('Static Data'!$E$3:$X$21,$BW102,13)+0,EK$80&gt;=INDEX('Static Data'!$E$3:$X$21,$BW102,14)+0,EK$81&gt;=INDEX('Static Data'!$E$3:$X$21,$BW102,15)+0,EK$82&gt;=INDEX('Static Data'!$E$3:$X$21,$BW102,16)+0,EK$83&gt;=INDEX('Static Data'!$E$3:$X$21,$BW102,17)+0,EK$84&gt;=INDEX('Static Data'!$E$3:$X$21,$BW102,18)+0,EK$85&gt;=INDEX('Static Data'!$E$3:$X$21,$BW102,19)+0,EK$86&gt;=INDEX('Static Data'!$E$3:$X$21,$BW102,20)+0)</f>
        <v>0</v>
      </c>
      <c r="EL102" t="b">
        <f ca="1">AND($BV102,EL$67&gt;=INDEX('Static Data'!$E$3:$X$21,$BW102,1)+0,EL$68&gt;=INDEX('Static Data'!$E$3:$X$21,$BW102,2)+0,EL$69&gt;=INDEX('Static Data'!$E$3:$X$21,$BW102,3)+0,EL$70&gt;=INDEX('Static Data'!$E$3:$X$21,$BW102,4)+0,EL$71&gt;=INDEX('Static Data'!$E$3:$X$21,$BW102,5)+0,EL$72&gt;=INDEX('Static Data'!$E$3:$X$21,$BW102,6)+0,EL$73&gt;=INDEX('Static Data'!$E$3:$X$21,$BW102,7)+0,EL$74&gt;=INDEX('Static Data'!$E$3:$X$21,$BW102,8)+0,EL$75&gt;=INDEX('Static Data'!$E$3:$X$21,$BW102,9)+0,EL$76&gt;=INDEX('Static Data'!$E$3:$X$21,$BW102,10)+0,EL$77&gt;=INDEX('Static Data'!$E$3:$X$21,$BW102,11)+0,EL$78&gt;=INDEX('Static Data'!$E$3:$X$21,$BW102,12)+0,EL$79&gt;=INDEX('Static Data'!$E$3:$X$21,$BW102,13)+0,EL$80&gt;=INDEX('Static Data'!$E$3:$X$21,$BW102,14)+0,EL$81&gt;=INDEX('Static Data'!$E$3:$X$21,$BW102,15)+0,EL$82&gt;=INDEX('Static Data'!$E$3:$X$21,$BW102,16)+0,EL$83&gt;=INDEX('Static Data'!$E$3:$X$21,$BW102,17)+0,EL$84&gt;=INDEX('Static Data'!$E$3:$X$21,$BW102,18)+0,EL$85&gt;=INDEX('Static Data'!$E$3:$X$21,$BW102,19)+0,EL$86&gt;=INDEX('Static Data'!$E$3:$X$21,$BW102,20)+0)</f>
        <v>0</v>
      </c>
      <c r="EM102" t="b">
        <f ca="1">AND($BV102,EM$67&gt;=INDEX('Static Data'!$E$3:$X$21,$BW102,1)+0,EM$68&gt;=INDEX('Static Data'!$E$3:$X$21,$BW102,2)+0,EM$69&gt;=INDEX('Static Data'!$E$3:$X$21,$BW102,3)+0,EM$70&gt;=INDEX('Static Data'!$E$3:$X$21,$BW102,4)+0,EM$71&gt;=INDEX('Static Data'!$E$3:$X$21,$BW102,5)+0,EM$72&gt;=INDEX('Static Data'!$E$3:$X$21,$BW102,6)+0,EM$73&gt;=INDEX('Static Data'!$E$3:$X$21,$BW102,7)+0,EM$74&gt;=INDEX('Static Data'!$E$3:$X$21,$BW102,8)+0,EM$75&gt;=INDEX('Static Data'!$E$3:$X$21,$BW102,9)+0,EM$76&gt;=INDEX('Static Data'!$E$3:$X$21,$BW102,10)+0,EM$77&gt;=INDEX('Static Data'!$E$3:$X$21,$BW102,11)+0,EM$78&gt;=INDEX('Static Data'!$E$3:$X$21,$BW102,12)+0,EM$79&gt;=INDEX('Static Data'!$E$3:$X$21,$BW102,13)+0,EM$80&gt;=INDEX('Static Data'!$E$3:$X$21,$BW102,14)+0,EM$81&gt;=INDEX('Static Data'!$E$3:$X$21,$BW102,15)+0,EM$82&gt;=INDEX('Static Data'!$E$3:$X$21,$BW102,16)+0,EM$83&gt;=INDEX('Static Data'!$E$3:$X$21,$BW102,17)+0,EM$84&gt;=INDEX('Static Data'!$E$3:$X$21,$BW102,18)+0,EM$85&gt;=INDEX('Static Data'!$E$3:$X$21,$BW102,19)+0,EM$86&gt;=INDEX('Static Data'!$E$3:$X$21,$BW102,20)+0)</f>
        <v>0</v>
      </c>
      <c r="EN102" t="b">
        <f ca="1">AND($BV102,EN$67&gt;=INDEX('Static Data'!$E$3:$X$21,$BW102,1)+0,EN$68&gt;=INDEX('Static Data'!$E$3:$X$21,$BW102,2)+0,EN$69&gt;=INDEX('Static Data'!$E$3:$X$21,$BW102,3)+0,EN$70&gt;=INDEX('Static Data'!$E$3:$X$21,$BW102,4)+0,EN$71&gt;=INDEX('Static Data'!$E$3:$X$21,$BW102,5)+0,EN$72&gt;=INDEX('Static Data'!$E$3:$X$21,$BW102,6)+0,EN$73&gt;=INDEX('Static Data'!$E$3:$X$21,$BW102,7)+0,EN$74&gt;=INDEX('Static Data'!$E$3:$X$21,$BW102,8)+0,EN$75&gt;=INDEX('Static Data'!$E$3:$X$21,$BW102,9)+0,EN$76&gt;=INDEX('Static Data'!$E$3:$X$21,$BW102,10)+0,EN$77&gt;=INDEX('Static Data'!$E$3:$X$21,$BW102,11)+0,EN$78&gt;=INDEX('Static Data'!$E$3:$X$21,$BW102,12)+0,EN$79&gt;=INDEX('Static Data'!$E$3:$X$21,$BW102,13)+0,EN$80&gt;=INDEX('Static Data'!$E$3:$X$21,$BW102,14)+0,EN$81&gt;=INDEX('Static Data'!$E$3:$X$21,$BW102,15)+0,EN$82&gt;=INDEX('Static Data'!$E$3:$X$21,$BW102,16)+0,EN$83&gt;=INDEX('Static Data'!$E$3:$X$21,$BW102,17)+0,EN$84&gt;=INDEX('Static Data'!$E$3:$X$21,$BW102,18)+0,EN$85&gt;=INDEX('Static Data'!$E$3:$X$21,$BW102,19)+0,EN$86&gt;=INDEX('Static Data'!$E$3:$X$21,$BW102,20)+0)</f>
        <v>0</v>
      </c>
      <c r="EO102" t="b">
        <f ca="1">AND($BV102,EO$67&gt;=INDEX('Static Data'!$E$3:$X$21,$BW102,1)+0,EO$68&gt;=INDEX('Static Data'!$E$3:$X$21,$BW102,2)+0,EO$69&gt;=INDEX('Static Data'!$E$3:$X$21,$BW102,3)+0,EO$70&gt;=INDEX('Static Data'!$E$3:$X$21,$BW102,4)+0,EO$71&gt;=INDEX('Static Data'!$E$3:$X$21,$BW102,5)+0,EO$72&gt;=INDEX('Static Data'!$E$3:$X$21,$BW102,6)+0,EO$73&gt;=INDEX('Static Data'!$E$3:$X$21,$BW102,7)+0,EO$74&gt;=INDEX('Static Data'!$E$3:$X$21,$BW102,8)+0,EO$75&gt;=INDEX('Static Data'!$E$3:$X$21,$BW102,9)+0,EO$76&gt;=INDEX('Static Data'!$E$3:$X$21,$BW102,10)+0,EO$77&gt;=INDEX('Static Data'!$E$3:$X$21,$BW102,11)+0,EO$78&gt;=INDEX('Static Data'!$E$3:$X$21,$BW102,12)+0,EO$79&gt;=INDEX('Static Data'!$E$3:$X$21,$BW102,13)+0,EO$80&gt;=INDEX('Static Data'!$E$3:$X$21,$BW102,14)+0,EO$81&gt;=INDEX('Static Data'!$E$3:$X$21,$BW102,15)+0,EO$82&gt;=INDEX('Static Data'!$E$3:$X$21,$BW102,16)+0,EO$83&gt;=INDEX('Static Data'!$E$3:$X$21,$BW102,17)+0,EO$84&gt;=INDEX('Static Data'!$E$3:$X$21,$BW102,18)+0,EO$85&gt;=INDEX('Static Data'!$E$3:$X$21,$BW102,19)+0,EO$86&gt;=INDEX('Static Data'!$E$3:$X$21,$BW102,20)+0)</f>
        <v>0</v>
      </c>
      <c r="EP102" t="b">
        <f ca="1">AND($BV102,EP$67&gt;=INDEX('Static Data'!$E$3:$X$21,$BW102,1)+0,EP$68&gt;=INDEX('Static Data'!$E$3:$X$21,$BW102,2)+0,EP$69&gt;=INDEX('Static Data'!$E$3:$X$21,$BW102,3)+0,EP$70&gt;=INDEX('Static Data'!$E$3:$X$21,$BW102,4)+0,EP$71&gt;=INDEX('Static Data'!$E$3:$X$21,$BW102,5)+0,EP$72&gt;=INDEX('Static Data'!$E$3:$X$21,$BW102,6)+0,EP$73&gt;=INDEX('Static Data'!$E$3:$X$21,$BW102,7)+0,EP$74&gt;=INDEX('Static Data'!$E$3:$X$21,$BW102,8)+0,EP$75&gt;=INDEX('Static Data'!$E$3:$X$21,$BW102,9)+0,EP$76&gt;=INDEX('Static Data'!$E$3:$X$21,$BW102,10)+0,EP$77&gt;=INDEX('Static Data'!$E$3:$X$21,$BW102,11)+0,EP$78&gt;=INDEX('Static Data'!$E$3:$X$21,$BW102,12)+0,EP$79&gt;=INDEX('Static Data'!$E$3:$X$21,$BW102,13)+0,EP$80&gt;=INDEX('Static Data'!$E$3:$X$21,$BW102,14)+0,EP$81&gt;=INDEX('Static Data'!$E$3:$X$21,$BW102,15)+0,EP$82&gt;=INDEX('Static Data'!$E$3:$X$21,$BW102,16)+0,EP$83&gt;=INDEX('Static Data'!$E$3:$X$21,$BW102,17)+0,EP$84&gt;=INDEX('Static Data'!$E$3:$X$21,$BW102,18)+0,EP$85&gt;=INDEX('Static Data'!$E$3:$X$21,$BW102,19)+0,EP$86&gt;=INDEX('Static Data'!$E$3:$X$21,$BW102,20)+0)</f>
        <v>0</v>
      </c>
      <c r="EQ102" t="b">
        <f ca="1">AND($BV102,EQ$67&gt;=INDEX('Static Data'!$E$3:$X$21,$BW102,1)+0,EQ$68&gt;=INDEX('Static Data'!$E$3:$X$21,$BW102,2)+0,EQ$69&gt;=INDEX('Static Data'!$E$3:$X$21,$BW102,3)+0,EQ$70&gt;=INDEX('Static Data'!$E$3:$X$21,$BW102,4)+0,EQ$71&gt;=INDEX('Static Data'!$E$3:$X$21,$BW102,5)+0,EQ$72&gt;=INDEX('Static Data'!$E$3:$X$21,$BW102,6)+0,EQ$73&gt;=INDEX('Static Data'!$E$3:$X$21,$BW102,7)+0,EQ$74&gt;=INDEX('Static Data'!$E$3:$X$21,$BW102,8)+0,EQ$75&gt;=INDEX('Static Data'!$E$3:$X$21,$BW102,9)+0,EQ$76&gt;=INDEX('Static Data'!$E$3:$X$21,$BW102,10)+0,EQ$77&gt;=INDEX('Static Data'!$E$3:$X$21,$BW102,11)+0,EQ$78&gt;=INDEX('Static Data'!$E$3:$X$21,$BW102,12)+0,EQ$79&gt;=INDEX('Static Data'!$E$3:$X$21,$BW102,13)+0,EQ$80&gt;=INDEX('Static Data'!$E$3:$X$21,$BW102,14)+0,EQ$81&gt;=INDEX('Static Data'!$E$3:$X$21,$BW102,15)+0,EQ$82&gt;=INDEX('Static Data'!$E$3:$X$21,$BW102,16)+0,EQ$83&gt;=INDEX('Static Data'!$E$3:$X$21,$BW102,17)+0,EQ$84&gt;=INDEX('Static Data'!$E$3:$X$21,$BW102,18)+0,EQ$85&gt;=INDEX('Static Data'!$E$3:$X$21,$BW102,19)+0,EQ$86&gt;=INDEX('Static Data'!$E$3:$X$21,$BW102,20)+0)</f>
        <v>0</v>
      </c>
      <c r="ER102" t="b">
        <f ca="1">AND($BV102,ER$67&gt;=INDEX('Static Data'!$E$3:$X$21,$BW102,1)+0,ER$68&gt;=INDEX('Static Data'!$E$3:$X$21,$BW102,2)+0,ER$69&gt;=INDEX('Static Data'!$E$3:$X$21,$BW102,3)+0,ER$70&gt;=INDEX('Static Data'!$E$3:$X$21,$BW102,4)+0,ER$71&gt;=INDEX('Static Data'!$E$3:$X$21,$BW102,5)+0,ER$72&gt;=INDEX('Static Data'!$E$3:$X$21,$BW102,6)+0,ER$73&gt;=INDEX('Static Data'!$E$3:$X$21,$BW102,7)+0,ER$74&gt;=INDEX('Static Data'!$E$3:$X$21,$BW102,8)+0,ER$75&gt;=INDEX('Static Data'!$E$3:$X$21,$BW102,9)+0,ER$76&gt;=INDEX('Static Data'!$E$3:$X$21,$BW102,10)+0,ER$77&gt;=INDEX('Static Data'!$E$3:$X$21,$BW102,11)+0,ER$78&gt;=INDEX('Static Data'!$E$3:$X$21,$BW102,12)+0,ER$79&gt;=INDEX('Static Data'!$E$3:$X$21,$BW102,13)+0,ER$80&gt;=INDEX('Static Data'!$E$3:$X$21,$BW102,14)+0,ER$81&gt;=INDEX('Static Data'!$E$3:$X$21,$BW102,15)+0,ER$82&gt;=INDEX('Static Data'!$E$3:$X$21,$BW102,16)+0,ER$83&gt;=INDEX('Static Data'!$E$3:$X$21,$BW102,17)+0,ER$84&gt;=INDEX('Static Data'!$E$3:$X$21,$BW102,18)+0,ER$85&gt;=INDEX('Static Data'!$E$3:$X$21,$BW102,19)+0,ER$86&gt;=INDEX('Static Data'!$E$3:$X$21,$BW102,20)+0)</f>
        <v>0</v>
      </c>
      <c r="ES102" t="b">
        <f ca="1">AND($BV102,ES$67&gt;=INDEX('Static Data'!$E$3:$X$21,$BW102,1)+0,ES$68&gt;=INDEX('Static Data'!$E$3:$X$21,$BW102,2)+0,ES$69&gt;=INDEX('Static Data'!$E$3:$X$21,$BW102,3)+0,ES$70&gt;=INDEX('Static Data'!$E$3:$X$21,$BW102,4)+0,ES$71&gt;=INDEX('Static Data'!$E$3:$X$21,$BW102,5)+0,ES$72&gt;=INDEX('Static Data'!$E$3:$X$21,$BW102,6)+0,ES$73&gt;=INDEX('Static Data'!$E$3:$X$21,$BW102,7)+0,ES$74&gt;=INDEX('Static Data'!$E$3:$X$21,$BW102,8)+0,ES$75&gt;=INDEX('Static Data'!$E$3:$X$21,$BW102,9)+0,ES$76&gt;=INDEX('Static Data'!$E$3:$X$21,$BW102,10)+0,ES$77&gt;=INDEX('Static Data'!$E$3:$X$21,$BW102,11)+0,ES$78&gt;=INDEX('Static Data'!$E$3:$X$21,$BW102,12)+0,ES$79&gt;=INDEX('Static Data'!$E$3:$X$21,$BW102,13)+0,ES$80&gt;=INDEX('Static Data'!$E$3:$X$21,$BW102,14)+0,ES$81&gt;=INDEX('Static Data'!$E$3:$X$21,$BW102,15)+0,ES$82&gt;=INDEX('Static Data'!$E$3:$X$21,$BW102,16)+0,ES$83&gt;=INDEX('Static Data'!$E$3:$X$21,$BW102,17)+0,ES$84&gt;=INDEX('Static Data'!$E$3:$X$21,$BW102,18)+0,ES$85&gt;=INDEX('Static Data'!$E$3:$X$21,$BW102,19)+0,ES$86&gt;=INDEX('Static Data'!$E$3:$X$21,$BW102,20)+0)</f>
        <v>0</v>
      </c>
      <c r="ET102" t="b">
        <f ca="1">AND($BV102,ET$67&gt;=INDEX('Static Data'!$E$3:$X$21,$BW102,1)+0,ET$68&gt;=INDEX('Static Data'!$E$3:$X$21,$BW102,2)+0,ET$69&gt;=INDEX('Static Data'!$E$3:$X$21,$BW102,3)+0,ET$70&gt;=INDEX('Static Data'!$E$3:$X$21,$BW102,4)+0,ET$71&gt;=INDEX('Static Data'!$E$3:$X$21,$BW102,5)+0,ET$72&gt;=INDEX('Static Data'!$E$3:$X$21,$BW102,6)+0,ET$73&gt;=INDEX('Static Data'!$E$3:$X$21,$BW102,7)+0,ET$74&gt;=INDEX('Static Data'!$E$3:$X$21,$BW102,8)+0,ET$75&gt;=INDEX('Static Data'!$E$3:$X$21,$BW102,9)+0,ET$76&gt;=INDEX('Static Data'!$E$3:$X$21,$BW102,10)+0,ET$77&gt;=INDEX('Static Data'!$E$3:$X$21,$BW102,11)+0,ET$78&gt;=INDEX('Static Data'!$E$3:$X$21,$BW102,12)+0,ET$79&gt;=INDEX('Static Data'!$E$3:$X$21,$BW102,13)+0,ET$80&gt;=INDEX('Static Data'!$E$3:$X$21,$BW102,14)+0,ET$81&gt;=INDEX('Static Data'!$E$3:$X$21,$BW102,15)+0,ET$82&gt;=INDEX('Static Data'!$E$3:$X$21,$BW102,16)+0,ET$83&gt;=INDEX('Static Data'!$E$3:$X$21,$BW102,17)+0,ET$84&gt;=INDEX('Static Data'!$E$3:$X$21,$BW102,18)+0,ET$85&gt;=INDEX('Static Data'!$E$3:$X$21,$BW102,19)+0,ET$86&gt;=INDEX('Static Data'!$E$3:$X$21,$BW102,20)+0)</f>
        <v>0</v>
      </c>
      <c r="EU102" t="b">
        <f ca="1">AND($BV102,EU$67&gt;=INDEX('Static Data'!$E$3:$X$21,$BW102,1)+0,EU$68&gt;=INDEX('Static Data'!$E$3:$X$21,$BW102,2)+0,EU$69&gt;=INDEX('Static Data'!$E$3:$X$21,$BW102,3)+0,EU$70&gt;=INDEX('Static Data'!$E$3:$X$21,$BW102,4)+0,EU$71&gt;=INDEX('Static Data'!$E$3:$X$21,$BW102,5)+0,EU$72&gt;=INDEX('Static Data'!$E$3:$X$21,$BW102,6)+0,EU$73&gt;=INDEX('Static Data'!$E$3:$X$21,$BW102,7)+0,EU$74&gt;=INDEX('Static Data'!$E$3:$X$21,$BW102,8)+0,EU$75&gt;=INDEX('Static Data'!$E$3:$X$21,$BW102,9)+0,EU$76&gt;=INDEX('Static Data'!$E$3:$X$21,$BW102,10)+0,EU$77&gt;=INDEX('Static Data'!$E$3:$X$21,$BW102,11)+0,EU$78&gt;=INDEX('Static Data'!$E$3:$X$21,$BW102,12)+0,EU$79&gt;=INDEX('Static Data'!$E$3:$X$21,$BW102,13)+0,EU$80&gt;=INDEX('Static Data'!$E$3:$X$21,$BW102,14)+0,EU$81&gt;=INDEX('Static Data'!$E$3:$X$21,$BW102,15)+0,EU$82&gt;=INDEX('Static Data'!$E$3:$X$21,$BW102,16)+0,EU$83&gt;=INDEX('Static Data'!$E$3:$X$21,$BW102,17)+0,EU$84&gt;=INDEX('Static Data'!$E$3:$X$21,$BW102,18)+0,EU$85&gt;=INDEX('Static Data'!$E$3:$X$21,$BW102,19)+0,EU$86&gt;=INDEX('Static Data'!$E$3:$X$21,$BW102,20)+0)</f>
        <v>0</v>
      </c>
      <c r="EV102" t="b">
        <f ca="1">AND($BV102,EV$67&gt;=INDEX('Static Data'!$E$3:$X$21,$BW102,1)+0,EV$68&gt;=INDEX('Static Data'!$E$3:$X$21,$BW102,2)+0,EV$69&gt;=INDEX('Static Data'!$E$3:$X$21,$BW102,3)+0,EV$70&gt;=INDEX('Static Data'!$E$3:$X$21,$BW102,4)+0,EV$71&gt;=INDEX('Static Data'!$E$3:$X$21,$BW102,5)+0,EV$72&gt;=INDEX('Static Data'!$E$3:$X$21,$BW102,6)+0,EV$73&gt;=INDEX('Static Data'!$E$3:$X$21,$BW102,7)+0,EV$74&gt;=INDEX('Static Data'!$E$3:$X$21,$BW102,8)+0,EV$75&gt;=INDEX('Static Data'!$E$3:$X$21,$BW102,9)+0,EV$76&gt;=INDEX('Static Data'!$E$3:$X$21,$BW102,10)+0,EV$77&gt;=INDEX('Static Data'!$E$3:$X$21,$BW102,11)+0,EV$78&gt;=INDEX('Static Data'!$E$3:$X$21,$BW102,12)+0,EV$79&gt;=INDEX('Static Data'!$E$3:$X$21,$BW102,13)+0,EV$80&gt;=INDEX('Static Data'!$E$3:$X$21,$BW102,14)+0,EV$81&gt;=INDEX('Static Data'!$E$3:$X$21,$BW102,15)+0,EV$82&gt;=INDEX('Static Data'!$E$3:$X$21,$BW102,16)+0,EV$83&gt;=INDEX('Static Data'!$E$3:$X$21,$BW102,17)+0,EV$84&gt;=INDEX('Static Data'!$E$3:$X$21,$BW102,18)+0,EV$85&gt;=INDEX('Static Data'!$E$3:$X$21,$BW102,19)+0,EV$86&gt;=INDEX('Static Data'!$E$3:$X$21,$BW102,20)+0)</f>
        <v>0</v>
      </c>
      <c r="EW102" t="b">
        <f ca="1">AND($BV102,EW$67&gt;=INDEX('Static Data'!$E$3:$X$21,$BW102,1)+0,EW$68&gt;=INDEX('Static Data'!$E$3:$X$21,$BW102,2)+0,EW$69&gt;=INDEX('Static Data'!$E$3:$X$21,$BW102,3)+0,EW$70&gt;=INDEX('Static Data'!$E$3:$X$21,$BW102,4)+0,EW$71&gt;=INDEX('Static Data'!$E$3:$X$21,$BW102,5)+0,EW$72&gt;=INDEX('Static Data'!$E$3:$X$21,$BW102,6)+0,EW$73&gt;=INDEX('Static Data'!$E$3:$X$21,$BW102,7)+0,EW$74&gt;=INDEX('Static Data'!$E$3:$X$21,$BW102,8)+0,EW$75&gt;=INDEX('Static Data'!$E$3:$X$21,$BW102,9)+0,EW$76&gt;=INDEX('Static Data'!$E$3:$X$21,$BW102,10)+0,EW$77&gt;=INDEX('Static Data'!$E$3:$X$21,$BW102,11)+0,EW$78&gt;=INDEX('Static Data'!$E$3:$X$21,$BW102,12)+0,EW$79&gt;=INDEX('Static Data'!$E$3:$X$21,$BW102,13)+0,EW$80&gt;=INDEX('Static Data'!$E$3:$X$21,$BW102,14)+0,EW$81&gt;=INDEX('Static Data'!$E$3:$X$21,$BW102,15)+0,EW$82&gt;=INDEX('Static Data'!$E$3:$X$21,$BW102,16)+0,EW$83&gt;=INDEX('Static Data'!$E$3:$X$21,$BW102,17)+0,EW$84&gt;=INDEX('Static Data'!$E$3:$X$21,$BW102,18)+0,EW$85&gt;=INDEX('Static Data'!$E$3:$X$21,$BW102,19)+0,EW$86&gt;=INDEX('Static Data'!$E$3:$X$21,$BW102,20)+0)</f>
        <v>0</v>
      </c>
      <c r="EX102" t="b">
        <f ca="1">AND($BV102,EX$67&gt;=INDEX('Static Data'!$E$3:$X$21,$BW102,1)+0,EX$68&gt;=INDEX('Static Data'!$E$3:$X$21,$BW102,2)+0,EX$69&gt;=INDEX('Static Data'!$E$3:$X$21,$BW102,3)+0,EX$70&gt;=INDEX('Static Data'!$E$3:$X$21,$BW102,4)+0,EX$71&gt;=INDEX('Static Data'!$E$3:$X$21,$BW102,5)+0,EX$72&gt;=INDEX('Static Data'!$E$3:$X$21,$BW102,6)+0,EX$73&gt;=INDEX('Static Data'!$E$3:$X$21,$BW102,7)+0,EX$74&gt;=INDEX('Static Data'!$E$3:$X$21,$BW102,8)+0,EX$75&gt;=INDEX('Static Data'!$E$3:$X$21,$BW102,9)+0,EX$76&gt;=INDEX('Static Data'!$E$3:$X$21,$BW102,10)+0,EX$77&gt;=INDEX('Static Data'!$E$3:$X$21,$BW102,11)+0,EX$78&gt;=INDEX('Static Data'!$E$3:$X$21,$BW102,12)+0,EX$79&gt;=INDEX('Static Data'!$E$3:$X$21,$BW102,13)+0,EX$80&gt;=INDEX('Static Data'!$E$3:$X$21,$BW102,14)+0,EX$81&gt;=INDEX('Static Data'!$E$3:$X$21,$BW102,15)+0,EX$82&gt;=INDEX('Static Data'!$E$3:$X$21,$BW102,16)+0,EX$83&gt;=INDEX('Static Data'!$E$3:$X$21,$BW102,17)+0,EX$84&gt;=INDEX('Static Data'!$E$3:$X$21,$BW102,18)+0,EX$85&gt;=INDEX('Static Data'!$E$3:$X$21,$BW102,19)+0,EX$86&gt;=INDEX('Static Data'!$E$3:$X$21,$BW102,20)+0)</f>
        <v>0</v>
      </c>
      <c r="EY102" t="b">
        <f ca="1">AND($BV102,EY$67&gt;=INDEX('Static Data'!$E$3:$X$21,$BW102,1)+0,EY$68&gt;=INDEX('Static Data'!$E$3:$X$21,$BW102,2)+0,EY$69&gt;=INDEX('Static Data'!$E$3:$X$21,$BW102,3)+0,EY$70&gt;=INDEX('Static Data'!$E$3:$X$21,$BW102,4)+0,EY$71&gt;=INDEX('Static Data'!$E$3:$X$21,$BW102,5)+0,EY$72&gt;=INDEX('Static Data'!$E$3:$X$21,$BW102,6)+0,EY$73&gt;=INDEX('Static Data'!$E$3:$X$21,$BW102,7)+0,EY$74&gt;=INDEX('Static Data'!$E$3:$X$21,$BW102,8)+0,EY$75&gt;=INDEX('Static Data'!$E$3:$X$21,$BW102,9)+0,EY$76&gt;=INDEX('Static Data'!$E$3:$X$21,$BW102,10)+0,EY$77&gt;=INDEX('Static Data'!$E$3:$X$21,$BW102,11)+0,EY$78&gt;=INDEX('Static Data'!$E$3:$X$21,$BW102,12)+0,EY$79&gt;=INDEX('Static Data'!$E$3:$X$21,$BW102,13)+0,EY$80&gt;=INDEX('Static Data'!$E$3:$X$21,$BW102,14)+0,EY$81&gt;=INDEX('Static Data'!$E$3:$X$21,$BW102,15)+0,EY$82&gt;=INDEX('Static Data'!$E$3:$X$21,$BW102,16)+0,EY$83&gt;=INDEX('Static Data'!$E$3:$X$21,$BW102,17)+0,EY$84&gt;=INDEX('Static Data'!$E$3:$X$21,$BW102,18)+0,EY$85&gt;=INDEX('Static Data'!$E$3:$X$21,$BW102,19)+0,EY$86&gt;=INDEX('Static Data'!$E$3:$X$21,$BW102,20)+0)</f>
        <v>0</v>
      </c>
      <c r="EZ102" t="b">
        <f ca="1">AND($BV102,EZ$67&gt;=INDEX('Static Data'!$E$3:$X$21,$BW102,1)+0,EZ$68&gt;=INDEX('Static Data'!$E$3:$X$21,$BW102,2)+0,EZ$69&gt;=INDEX('Static Data'!$E$3:$X$21,$BW102,3)+0,EZ$70&gt;=INDEX('Static Data'!$E$3:$X$21,$BW102,4)+0,EZ$71&gt;=INDEX('Static Data'!$E$3:$X$21,$BW102,5)+0,EZ$72&gt;=INDEX('Static Data'!$E$3:$X$21,$BW102,6)+0,EZ$73&gt;=INDEX('Static Data'!$E$3:$X$21,$BW102,7)+0,EZ$74&gt;=INDEX('Static Data'!$E$3:$X$21,$BW102,8)+0,EZ$75&gt;=INDEX('Static Data'!$E$3:$X$21,$BW102,9)+0,EZ$76&gt;=INDEX('Static Data'!$E$3:$X$21,$BW102,10)+0,EZ$77&gt;=INDEX('Static Data'!$E$3:$X$21,$BW102,11)+0,EZ$78&gt;=INDEX('Static Data'!$E$3:$X$21,$BW102,12)+0,EZ$79&gt;=INDEX('Static Data'!$E$3:$X$21,$BW102,13)+0,EZ$80&gt;=INDEX('Static Data'!$E$3:$X$21,$BW102,14)+0,EZ$81&gt;=INDEX('Static Data'!$E$3:$X$21,$BW102,15)+0,EZ$82&gt;=INDEX('Static Data'!$E$3:$X$21,$BW102,16)+0,EZ$83&gt;=INDEX('Static Data'!$E$3:$X$21,$BW102,17)+0,EZ$84&gt;=INDEX('Static Data'!$E$3:$X$21,$BW102,18)+0,EZ$85&gt;=INDEX('Static Data'!$E$3:$X$21,$BW102,19)+0,EZ$86&gt;=INDEX('Static Data'!$E$3:$X$21,$BW102,20)+0)</f>
        <v>0</v>
      </c>
      <c r="FA102" t="b">
        <f ca="1">AND($BV102,FA$67&gt;=INDEX('Static Data'!$E$3:$X$21,$BW102,1)+0,FA$68&gt;=INDEX('Static Data'!$E$3:$X$21,$BW102,2)+0,FA$69&gt;=INDEX('Static Data'!$E$3:$X$21,$BW102,3)+0,FA$70&gt;=INDEX('Static Data'!$E$3:$X$21,$BW102,4)+0,FA$71&gt;=INDEX('Static Data'!$E$3:$X$21,$BW102,5)+0,FA$72&gt;=INDEX('Static Data'!$E$3:$X$21,$BW102,6)+0,FA$73&gt;=INDEX('Static Data'!$E$3:$X$21,$BW102,7)+0,FA$74&gt;=INDEX('Static Data'!$E$3:$X$21,$BW102,8)+0,FA$75&gt;=INDEX('Static Data'!$E$3:$X$21,$BW102,9)+0,FA$76&gt;=INDEX('Static Data'!$E$3:$X$21,$BW102,10)+0,FA$77&gt;=INDEX('Static Data'!$E$3:$X$21,$BW102,11)+0,FA$78&gt;=INDEX('Static Data'!$E$3:$X$21,$BW102,12)+0,FA$79&gt;=INDEX('Static Data'!$E$3:$X$21,$BW102,13)+0,FA$80&gt;=INDEX('Static Data'!$E$3:$X$21,$BW102,14)+0,FA$81&gt;=INDEX('Static Data'!$E$3:$X$21,$BW102,15)+0,FA$82&gt;=INDEX('Static Data'!$E$3:$X$21,$BW102,16)+0,FA$83&gt;=INDEX('Static Data'!$E$3:$X$21,$BW102,17)+0,FA$84&gt;=INDEX('Static Data'!$E$3:$X$21,$BW102,18)+0,FA$85&gt;=INDEX('Static Data'!$E$3:$X$21,$BW102,19)+0,FA$86&gt;=INDEX('Static Data'!$E$3:$X$21,$BW102,20)+0)</f>
        <v>0</v>
      </c>
      <c r="FB102" t="b">
        <f ca="1">AND($BV102,FB$67&gt;=INDEX('Static Data'!$E$3:$X$21,$BW102,1)+0,FB$68&gt;=INDEX('Static Data'!$E$3:$X$21,$BW102,2)+0,FB$69&gt;=INDEX('Static Data'!$E$3:$X$21,$BW102,3)+0,FB$70&gt;=INDEX('Static Data'!$E$3:$X$21,$BW102,4)+0,FB$71&gt;=INDEX('Static Data'!$E$3:$X$21,$BW102,5)+0,FB$72&gt;=INDEX('Static Data'!$E$3:$X$21,$BW102,6)+0,FB$73&gt;=INDEX('Static Data'!$E$3:$X$21,$BW102,7)+0,FB$74&gt;=INDEX('Static Data'!$E$3:$X$21,$BW102,8)+0,FB$75&gt;=INDEX('Static Data'!$E$3:$X$21,$BW102,9)+0,FB$76&gt;=INDEX('Static Data'!$E$3:$X$21,$BW102,10)+0,FB$77&gt;=INDEX('Static Data'!$E$3:$X$21,$BW102,11)+0,FB$78&gt;=INDEX('Static Data'!$E$3:$X$21,$BW102,12)+0,FB$79&gt;=INDEX('Static Data'!$E$3:$X$21,$BW102,13)+0,FB$80&gt;=INDEX('Static Data'!$E$3:$X$21,$BW102,14)+0,FB$81&gt;=INDEX('Static Data'!$E$3:$X$21,$BW102,15)+0,FB$82&gt;=INDEX('Static Data'!$E$3:$X$21,$BW102,16)+0,FB$83&gt;=INDEX('Static Data'!$E$3:$X$21,$BW102,17)+0,FB$84&gt;=INDEX('Static Data'!$E$3:$X$21,$BW102,18)+0,FB$85&gt;=INDEX('Static Data'!$E$3:$X$21,$BW102,19)+0,FB$86&gt;=INDEX('Static Data'!$E$3:$X$21,$BW102,20)+0)</f>
        <v>0</v>
      </c>
      <c r="FC102" t="b">
        <f ca="1">AND($BV102,FC$67&gt;=INDEX('Static Data'!$E$3:$X$21,$BW102,1)+0,FC$68&gt;=INDEX('Static Data'!$E$3:$X$21,$BW102,2)+0,FC$69&gt;=INDEX('Static Data'!$E$3:$X$21,$BW102,3)+0,FC$70&gt;=INDEX('Static Data'!$E$3:$X$21,$BW102,4)+0,FC$71&gt;=INDEX('Static Data'!$E$3:$X$21,$BW102,5)+0,FC$72&gt;=INDEX('Static Data'!$E$3:$X$21,$BW102,6)+0,FC$73&gt;=INDEX('Static Data'!$E$3:$X$21,$BW102,7)+0,FC$74&gt;=INDEX('Static Data'!$E$3:$X$21,$BW102,8)+0,FC$75&gt;=INDEX('Static Data'!$E$3:$X$21,$BW102,9)+0,FC$76&gt;=INDEX('Static Data'!$E$3:$X$21,$BW102,10)+0,FC$77&gt;=INDEX('Static Data'!$E$3:$X$21,$BW102,11)+0,FC$78&gt;=INDEX('Static Data'!$E$3:$X$21,$BW102,12)+0,FC$79&gt;=INDEX('Static Data'!$E$3:$X$21,$BW102,13)+0,FC$80&gt;=INDEX('Static Data'!$E$3:$X$21,$BW102,14)+0,FC$81&gt;=INDEX('Static Data'!$E$3:$X$21,$BW102,15)+0,FC$82&gt;=INDEX('Static Data'!$E$3:$X$21,$BW102,16)+0,FC$83&gt;=INDEX('Static Data'!$E$3:$X$21,$BW102,17)+0,FC$84&gt;=INDEX('Static Data'!$E$3:$X$21,$BW102,18)+0,FC$85&gt;=INDEX('Static Data'!$E$3:$X$21,$BW102,19)+0,FC$86&gt;=INDEX('Static Data'!$E$3:$X$21,$BW102,20)+0)</f>
        <v>0</v>
      </c>
      <c r="FD102" t="b">
        <f ca="1">AND($BV102,FD$67&gt;=INDEX('Static Data'!$E$3:$X$21,$BW102,1)+0,FD$68&gt;=INDEX('Static Data'!$E$3:$X$21,$BW102,2)+0,FD$69&gt;=INDEX('Static Data'!$E$3:$X$21,$BW102,3)+0,FD$70&gt;=INDEX('Static Data'!$E$3:$X$21,$BW102,4)+0,FD$71&gt;=INDEX('Static Data'!$E$3:$X$21,$BW102,5)+0,FD$72&gt;=INDEX('Static Data'!$E$3:$X$21,$BW102,6)+0,FD$73&gt;=INDEX('Static Data'!$E$3:$X$21,$BW102,7)+0,FD$74&gt;=INDEX('Static Data'!$E$3:$X$21,$BW102,8)+0,FD$75&gt;=INDEX('Static Data'!$E$3:$X$21,$BW102,9)+0,FD$76&gt;=INDEX('Static Data'!$E$3:$X$21,$BW102,10)+0,FD$77&gt;=INDEX('Static Data'!$E$3:$X$21,$BW102,11)+0,FD$78&gt;=INDEX('Static Data'!$E$3:$X$21,$BW102,12)+0,FD$79&gt;=INDEX('Static Data'!$E$3:$X$21,$BW102,13)+0,FD$80&gt;=INDEX('Static Data'!$E$3:$X$21,$BW102,14)+0,FD$81&gt;=INDEX('Static Data'!$E$3:$X$21,$BW102,15)+0,FD$82&gt;=INDEX('Static Data'!$E$3:$X$21,$BW102,16)+0,FD$83&gt;=INDEX('Static Data'!$E$3:$X$21,$BW102,17)+0,FD$84&gt;=INDEX('Static Data'!$E$3:$X$21,$BW102,18)+0,FD$85&gt;=INDEX('Static Data'!$E$3:$X$21,$BW102,19)+0,FD$86&gt;=INDEX('Static Data'!$E$3:$X$21,$BW102,20)+0)</f>
        <v>0</v>
      </c>
      <c r="FE102" t="b">
        <f ca="1">AND($BV102,FE$67&gt;=INDEX('Static Data'!$E$3:$X$21,$BW102,1)+0,FE$68&gt;=INDEX('Static Data'!$E$3:$X$21,$BW102,2)+0,FE$69&gt;=INDEX('Static Data'!$E$3:$X$21,$BW102,3)+0,FE$70&gt;=INDEX('Static Data'!$E$3:$X$21,$BW102,4)+0,FE$71&gt;=INDEX('Static Data'!$E$3:$X$21,$BW102,5)+0,FE$72&gt;=INDEX('Static Data'!$E$3:$X$21,$BW102,6)+0,FE$73&gt;=INDEX('Static Data'!$E$3:$X$21,$BW102,7)+0,FE$74&gt;=INDEX('Static Data'!$E$3:$X$21,$BW102,8)+0,FE$75&gt;=INDEX('Static Data'!$E$3:$X$21,$BW102,9)+0,FE$76&gt;=INDEX('Static Data'!$E$3:$X$21,$BW102,10)+0,FE$77&gt;=INDEX('Static Data'!$E$3:$X$21,$BW102,11)+0,FE$78&gt;=INDEX('Static Data'!$E$3:$X$21,$BW102,12)+0,FE$79&gt;=INDEX('Static Data'!$E$3:$X$21,$BW102,13)+0,FE$80&gt;=INDEX('Static Data'!$E$3:$X$21,$BW102,14)+0,FE$81&gt;=INDEX('Static Data'!$E$3:$X$21,$BW102,15)+0,FE$82&gt;=INDEX('Static Data'!$E$3:$X$21,$BW102,16)+0,FE$83&gt;=INDEX('Static Data'!$E$3:$X$21,$BW102,17)+0,FE$84&gt;=INDEX('Static Data'!$E$3:$X$21,$BW102,18)+0,FE$85&gt;=INDEX('Static Data'!$E$3:$X$21,$BW102,19)+0,FE$86&gt;=INDEX('Static Data'!$E$3:$X$21,$BW102,20)+0)</f>
        <v>0</v>
      </c>
      <c r="FF102" t="b">
        <f ca="1">AND($BV102,FF$67&gt;=INDEX('Static Data'!$E$3:$X$21,$BW102,1)+0,FF$68&gt;=INDEX('Static Data'!$E$3:$X$21,$BW102,2)+0,FF$69&gt;=INDEX('Static Data'!$E$3:$X$21,$BW102,3)+0,FF$70&gt;=INDEX('Static Data'!$E$3:$X$21,$BW102,4)+0,FF$71&gt;=INDEX('Static Data'!$E$3:$X$21,$BW102,5)+0,FF$72&gt;=INDEX('Static Data'!$E$3:$X$21,$BW102,6)+0,FF$73&gt;=INDEX('Static Data'!$E$3:$X$21,$BW102,7)+0,FF$74&gt;=INDEX('Static Data'!$E$3:$X$21,$BW102,8)+0,FF$75&gt;=INDEX('Static Data'!$E$3:$X$21,$BW102,9)+0,FF$76&gt;=INDEX('Static Data'!$E$3:$X$21,$BW102,10)+0,FF$77&gt;=INDEX('Static Data'!$E$3:$X$21,$BW102,11)+0,FF$78&gt;=INDEX('Static Data'!$E$3:$X$21,$BW102,12)+0,FF$79&gt;=INDEX('Static Data'!$E$3:$X$21,$BW102,13)+0,FF$80&gt;=INDEX('Static Data'!$E$3:$X$21,$BW102,14)+0,FF$81&gt;=INDEX('Static Data'!$E$3:$X$21,$BW102,15)+0,FF$82&gt;=INDEX('Static Data'!$E$3:$X$21,$BW102,16)+0,FF$83&gt;=INDEX('Static Data'!$E$3:$X$21,$BW102,17)+0,FF$84&gt;=INDEX('Static Data'!$E$3:$X$21,$BW102,18)+0,FF$85&gt;=INDEX('Static Data'!$E$3:$X$21,$BW102,19)+0,FF$86&gt;=INDEX('Static Data'!$E$3:$X$21,$BW102,20)+0)</f>
        <v>0</v>
      </c>
      <c r="FG102" t="b">
        <f ca="1">AND($BV102,FG$67&gt;=INDEX('Static Data'!$E$3:$X$21,$BW102,1)+0,FG$68&gt;=INDEX('Static Data'!$E$3:$X$21,$BW102,2)+0,FG$69&gt;=INDEX('Static Data'!$E$3:$X$21,$BW102,3)+0,FG$70&gt;=INDEX('Static Data'!$E$3:$X$21,$BW102,4)+0,FG$71&gt;=INDEX('Static Data'!$E$3:$X$21,$BW102,5)+0,FG$72&gt;=INDEX('Static Data'!$E$3:$X$21,$BW102,6)+0,FG$73&gt;=INDEX('Static Data'!$E$3:$X$21,$BW102,7)+0,FG$74&gt;=INDEX('Static Data'!$E$3:$X$21,$BW102,8)+0,FG$75&gt;=INDEX('Static Data'!$E$3:$X$21,$BW102,9)+0,FG$76&gt;=INDEX('Static Data'!$E$3:$X$21,$BW102,10)+0,FG$77&gt;=INDEX('Static Data'!$E$3:$X$21,$BW102,11)+0,FG$78&gt;=INDEX('Static Data'!$E$3:$X$21,$BW102,12)+0,FG$79&gt;=INDEX('Static Data'!$E$3:$X$21,$BW102,13)+0,FG$80&gt;=INDEX('Static Data'!$E$3:$X$21,$BW102,14)+0,FG$81&gt;=INDEX('Static Data'!$E$3:$X$21,$BW102,15)+0,FG$82&gt;=INDEX('Static Data'!$E$3:$X$21,$BW102,16)+0,FG$83&gt;=INDEX('Static Data'!$E$3:$X$21,$BW102,17)+0,FG$84&gt;=INDEX('Static Data'!$E$3:$X$21,$BW102,18)+0,FG$85&gt;=INDEX('Static Data'!$E$3:$X$21,$BW102,19)+0,FG$86&gt;=INDEX('Static Data'!$E$3:$X$21,$BW102,20)+0)</f>
        <v>0</v>
      </c>
      <c r="FH102" t="b">
        <f ca="1">AND($BV102,FH$67&gt;=INDEX('Static Data'!$E$3:$X$21,$BW102,1)+0,FH$68&gt;=INDEX('Static Data'!$E$3:$X$21,$BW102,2)+0,FH$69&gt;=INDEX('Static Data'!$E$3:$X$21,$BW102,3)+0,FH$70&gt;=INDEX('Static Data'!$E$3:$X$21,$BW102,4)+0,FH$71&gt;=INDEX('Static Data'!$E$3:$X$21,$BW102,5)+0,FH$72&gt;=INDEX('Static Data'!$E$3:$X$21,$BW102,6)+0,FH$73&gt;=INDEX('Static Data'!$E$3:$X$21,$BW102,7)+0,FH$74&gt;=INDEX('Static Data'!$E$3:$X$21,$BW102,8)+0,FH$75&gt;=INDEX('Static Data'!$E$3:$X$21,$BW102,9)+0,FH$76&gt;=INDEX('Static Data'!$E$3:$X$21,$BW102,10)+0,FH$77&gt;=INDEX('Static Data'!$E$3:$X$21,$BW102,11)+0,FH$78&gt;=INDEX('Static Data'!$E$3:$X$21,$BW102,12)+0,FH$79&gt;=INDEX('Static Data'!$E$3:$X$21,$BW102,13)+0,FH$80&gt;=INDEX('Static Data'!$E$3:$X$21,$BW102,14)+0,FH$81&gt;=INDEX('Static Data'!$E$3:$X$21,$BW102,15)+0,FH$82&gt;=INDEX('Static Data'!$E$3:$X$21,$BW102,16)+0,FH$83&gt;=INDEX('Static Data'!$E$3:$X$21,$BW102,17)+0,FH$84&gt;=INDEX('Static Data'!$E$3:$X$21,$BW102,18)+0,FH$85&gt;=INDEX('Static Data'!$E$3:$X$21,$BW102,19)+0,FH$86&gt;=INDEX('Static Data'!$E$3:$X$21,$BW102,20)+0)</f>
        <v>0</v>
      </c>
      <c r="FI102" t="b">
        <f ca="1">AND($BV102,FI$67&gt;=INDEX('Static Data'!$E$3:$X$21,$BW102,1)+0,FI$68&gt;=INDEX('Static Data'!$E$3:$X$21,$BW102,2)+0,FI$69&gt;=INDEX('Static Data'!$E$3:$X$21,$BW102,3)+0,FI$70&gt;=INDEX('Static Data'!$E$3:$X$21,$BW102,4)+0,FI$71&gt;=INDEX('Static Data'!$E$3:$X$21,$BW102,5)+0,FI$72&gt;=INDEX('Static Data'!$E$3:$X$21,$BW102,6)+0,FI$73&gt;=INDEX('Static Data'!$E$3:$X$21,$BW102,7)+0,FI$74&gt;=INDEX('Static Data'!$E$3:$X$21,$BW102,8)+0,FI$75&gt;=INDEX('Static Data'!$E$3:$X$21,$BW102,9)+0,FI$76&gt;=INDEX('Static Data'!$E$3:$X$21,$BW102,10)+0,FI$77&gt;=INDEX('Static Data'!$E$3:$X$21,$BW102,11)+0,FI$78&gt;=INDEX('Static Data'!$E$3:$X$21,$BW102,12)+0,FI$79&gt;=INDEX('Static Data'!$E$3:$X$21,$BW102,13)+0,FI$80&gt;=INDEX('Static Data'!$E$3:$X$21,$BW102,14)+0,FI$81&gt;=INDEX('Static Data'!$E$3:$X$21,$BW102,15)+0,FI$82&gt;=INDEX('Static Data'!$E$3:$X$21,$BW102,16)+0,FI$83&gt;=INDEX('Static Data'!$E$3:$X$21,$BW102,17)+0,FI$84&gt;=INDEX('Static Data'!$E$3:$X$21,$BW102,18)+0,FI$85&gt;=INDEX('Static Data'!$E$3:$X$21,$BW102,19)+0,FI$86&gt;=INDEX('Static Data'!$E$3:$X$21,$BW102,20)+0)</f>
        <v>0</v>
      </c>
      <c r="FJ102" t="b">
        <f ca="1">AND($BV102,FJ$67&gt;=INDEX('Static Data'!$E$3:$X$21,$BW102,1)+0,FJ$68&gt;=INDEX('Static Data'!$E$3:$X$21,$BW102,2)+0,FJ$69&gt;=INDEX('Static Data'!$E$3:$X$21,$BW102,3)+0,FJ$70&gt;=INDEX('Static Data'!$E$3:$X$21,$BW102,4)+0,FJ$71&gt;=INDEX('Static Data'!$E$3:$X$21,$BW102,5)+0,FJ$72&gt;=INDEX('Static Data'!$E$3:$X$21,$BW102,6)+0,FJ$73&gt;=INDEX('Static Data'!$E$3:$X$21,$BW102,7)+0,FJ$74&gt;=INDEX('Static Data'!$E$3:$X$21,$BW102,8)+0,FJ$75&gt;=INDEX('Static Data'!$E$3:$X$21,$BW102,9)+0,FJ$76&gt;=INDEX('Static Data'!$E$3:$X$21,$BW102,10)+0,FJ$77&gt;=INDEX('Static Data'!$E$3:$X$21,$BW102,11)+0,FJ$78&gt;=INDEX('Static Data'!$E$3:$X$21,$BW102,12)+0,FJ$79&gt;=INDEX('Static Data'!$E$3:$X$21,$BW102,13)+0,FJ$80&gt;=INDEX('Static Data'!$E$3:$X$21,$BW102,14)+0,FJ$81&gt;=INDEX('Static Data'!$E$3:$X$21,$BW102,15)+0,FJ$82&gt;=INDEX('Static Data'!$E$3:$X$21,$BW102,16)+0,FJ$83&gt;=INDEX('Static Data'!$E$3:$X$21,$BW102,17)+0,FJ$84&gt;=INDEX('Static Data'!$E$3:$X$21,$BW102,18)+0,FJ$85&gt;=INDEX('Static Data'!$E$3:$X$21,$BW102,19)+0,FJ$86&gt;=INDEX('Static Data'!$E$3:$X$21,$BW102,20)+0)</f>
        <v>0</v>
      </c>
      <c r="FK102" t="b">
        <f ca="1">AND($BV102,FK$67&gt;=INDEX('Static Data'!$E$3:$X$21,$BW102,1)+0,FK$68&gt;=INDEX('Static Data'!$E$3:$X$21,$BW102,2)+0,FK$69&gt;=INDEX('Static Data'!$E$3:$X$21,$BW102,3)+0,FK$70&gt;=INDEX('Static Data'!$E$3:$X$21,$BW102,4)+0,FK$71&gt;=INDEX('Static Data'!$E$3:$X$21,$BW102,5)+0,FK$72&gt;=INDEX('Static Data'!$E$3:$X$21,$BW102,6)+0,FK$73&gt;=INDEX('Static Data'!$E$3:$X$21,$BW102,7)+0,FK$74&gt;=INDEX('Static Data'!$E$3:$X$21,$BW102,8)+0,FK$75&gt;=INDEX('Static Data'!$E$3:$X$21,$BW102,9)+0,FK$76&gt;=INDEX('Static Data'!$E$3:$X$21,$BW102,10)+0,FK$77&gt;=INDEX('Static Data'!$E$3:$X$21,$BW102,11)+0,FK$78&gt;=INDEX('Static Data'!$E$3:$X$21,$BW102,12)+0,FK$79&gt;=INDEX('Static Data'!$E$3:$X$21,$BW102,13)+0,FK$80&gt;=INDEX('Static Data'!$E$3:$X$21,$BW102,14)+0,FK$81&gt;=INDEX('Static Data'!$E$3:$X$21,$BW102,15)+0,FK$82&gt;=INDEX('Static Data'!$E$3:$X$21,$BW102,16)+0,FK$83&gt;=INDEX('Static Data'!$E$3:$X$21,$BW102,17)+0,FK$84&gt;=INDEX('Static Data'!$E$3:$X$21,$BW102,18)+0,FK$85&gt;=INDEX('Static Data'!$E$3:$X$21,$BW102,19)+0,FK$86&gt;=INDEX('Static Data'!$E$3:$X$21,$BW102,20)+0)</f>
        <v>0</v>
      </c>
      <c r="FL102" t="b">
        <f ca="1">AND($BV102,FL$67&gt;=INDEX('Static Data'!$E$3:$X$21,$BW102,1)+0,FL$68&gt;=INDEX('Static Data'!$E$3:$X$21,$BW102,2)+0,FL$69&gt;=INDEX('Static Data'!$E$3:$X$21,$BW102,3)+0,FL$70&gt;=INDEX('Static Data'!$E$3:$X$21,$BW102,4)+0,FL$71&gt;=INDEX('Static Data'!$E$3:$X$21,$BW102,5)+0,FL$72&gt;=INDEX('Static Data'!$E$3:$X$21,$BW102,6)+0,FL$73&gt;=INDEX('Static Data'!$E$3:$X$21,$BW102,7)+0,FL$74&gt;=INDEX('Static Data'!$E$3:$X$21,$BW102,8)+0,FL$75&gt;=INDEX('Static Data'!$E$3:$X$21,$BW102,9)+0,FL$76&gt;=INDEX('Static Data'!$E$3:$X$21,$BW102,10)+0,FL$77&gt;=INDEX('Static Data'!$E$3:$X$21,$BW102,11)+0,FL$78&gt;=INDEX('Static Data'!$E$3:$X$21,$BW102,12)+0,FL$79&gt;=INDEX('Static Data'!$E$3:$X$21,$BW102,13)+0,FL$80&gt;=INDEX('Static Data'!$E$3:$X$21,$BW102,14)+0,FL$81&gt;=INDEX('Static Data'!$E$3:$X$21,$BW102,15)+0,FL$82&gt;=INDEX('Static Data'!$E$3:$X$21,$BW102,16)+0,FL$83&gt;=INDEX('Static Data'!$E$3:$X$21,$BW102,17)+0,FL$84&gt;=INDEX('Static Data'!$E$3:$X$21,$BW102,18)+0,FL$85&gt;=INDEX('Static Data'!$E$3:$X$21,$BW102,19)+0,FL$86&gt;=INDEX('Static Data'!$E$3:$X$21,$BW102,20)+0)</f>
        <v>0</v>
      </c>
      <c r="FM102" t="b">
        <f ca="1">AND($BV102,FM$67&gt;=INDEX('Static Data'!$E$3:$X$21,$BW102,1)+0,FM$68&gt;=INDEX('Static Data'!$E$3:$X$21,$BW102,2)+0,FM$69&gt;=INDEX('Static Data'!$E$3:$X$21,$BW102,3)+0,FM$70&gt;=INDEX('Static Data'!$E$3:$X$21,$BW102,4)+0,FM$71&gt;=INDEX('Static Data'!$E$3:$X$21,$BW102,5)+0,FM$72&gt;=INDEX('Static Data'!$E$3:$X$21,$BW102,6)+0,FM$73&gt;=INDEX('Static Data'!$E$3:$X$21,$BW102,7)+0,FM$74&gt;=INDEX('Static Data'!$E$3:$X$21,$BW102,8)+0,FM$75&gt;=INDEX('Static Data'!$E$3:$X$21,$BW102,9)+0,FM$76&gt;=INDEX('Static Data'!$E$3:$X$21,$BW102,10)+0,FM$77&gt;=INDEX('Static Data'!$E$3:$X$21,$BW102,11)+0,FM$78&gt;=INDEX('Static Data'!$E$3:$X$21,$BW102,12)+0,FM$79&gt;=INDEX('Static Data'!$E$3:$X$21,$BW102,13)+0,FM$80&gt;=INDEX('Static Data'!$E$3:$X$21,$BW102,14)+0,FM$81&gt;=INDEX('Static Data'!$E$3:$X$21,$BW102,15)+0,FM$82&gt;=INDEX('Static Data'!$E$3:$X$21,$BW102,16)+0,FM$83&gt;=INDEX('Static Data'!$E$3:$X$21,$BW102,17)+0,FM$84&gt;=INDEX('Static Data'!$E$3:$X$21,$BW102,18)+0,FM$85&gt;=INDEX('Static Data'!$E$3:$X$21,$BW102,19)+0,FM$86&gt;=INDEX('Static Data'!$E$3:$X$21,$BW102,20)+0)</f>
        <v>0</v>
      </c>
      <c r="FN102" t="b">
        <f ca="1">AND($BV102,FN$67&gt;=INDEX('Static Data'!$E$3:$X$21,$BW102,1)+0,FN$68&gt;=INDEX('Static Data'!$E$3:$X$21,$BW102,2)+0,FN$69&gt;=INDEX('Static Data'!$E$3:$X$21,$BW102,3)+0,FN$70&gt;=INDEX('Static Data'!$E$3:$X$21,$BW102,4)+0,FN$71&gt;=INDEX('Static Data'!$E$3:$X$21,$BW102,5)+0,FN$72&gt;=INDEX('Static Data'!$E$3:$X$21,$BW102,6)+0,FN$73&gt;=INDEX('Static Data'!$E$3:$X$21,$BW102,7)+0,FN$74&gt;=INDEX('Static Data'!$E$3:$X$21,$BW102,8)+0,FN$75&gt;=INDEX('Static Data'!$E$3:$X$21,$BW102,9)+0,FN$76&gt;=INDEX('Static Data'!$E$3:$X$21,$BW102,10)+0,FN$77&gt;=INDEX('Static Data'!$E$3:$X$21,$BW102,11)+0,FN$78&gt;=INDEX('Static Data'!$E$3:$X$21,$BW102,12)+0,FN$79&gt;=INDEX('Static Data'!$E$3:$X$21,$BW102,13)+0,FN$80&gt;=INDEX('Static Data'!$E$3:$X$21,$BW102,14)+0,FN$81&gt;=INDEX('Static Data'!$E$3:$X$21,$BW102,15)+0,FN$82&gt;=INDEX('Static Data'!$E$3:$X$21,$BW102,16)+0,FN$83&gt;=INDEX('Static Data'!$E$3:$X$21,$BW102,17)+0,FN$84&gt;=INDEX('Static Data'!$E$3:$X$21,$BW102,18)+0,FN$85&gt;=INDEX('Static Data'!$E$3:$X$21,$BW102,19)+0,FN$86&gt;=INDEX('Static Data'!$E$3:$X$21,$BW102,20)+0)</f>
        <v>0</v>
      </c>
      <c r="FO102" t="b">
        <f ca="1">AND($BV102,FO$67&gt;=INDEX('Static Data'!$E$3:$X$21,$BW102,1)+0,FO$68&gt;=INDEX('Static Data'!$E$3:$X$21,$BW102,2)+0,FO$69&gt;=INDEX('Static Data'!$E$3:$X$21,$BW102,3)+0,FO$70&gt;=INDEX('Static Data'!$E$3:$X$21,$BW102,4)+0,FO$71&gt;=INDEX('Static Data'!$E$3:$X$21,$BW102,5)+0,FO$72&gt;=INDEX('Static Data'!$E$3:$X$21,$BW102,6)+0,FO$73&gt;=INDEX('Static Data'!$E$3:$X$21,$BW102,7)+0,FO$74&gt;=INDEX('Static Data'!$E$3:$X$21,$BW102,8)+0,FO$75&gt;=INDEX('Static Data'!$E$3:$X$21,$BW102,9)+0,FO$76&gt;=INDEX('Static Data'!$E$3:$X$21,$BW102,10)+0,FO$77&gt;=INDEX('Static Data'!$E$3:$X$21,$BW102,11)+0,FO$78&gt;=INDEX('Static Data'!$E$3:$X$21,$BW102,12)+0,FO$79&gt;=INDEX('Static Data'!$E$3:$X$21,$BW102,13)+0,FO$80&gt;=INDEX('Static Data'!$E$3:$X$21,$BW102,14)+0,FO$81&gt;=INDEX('Static Data'!$E$3:$X$21,$BW102,15)+0,FO$82&gt;=INDEX('Static Data'!$E$3:$X$21,$BW102,16)+0,FO$83&gt;=INDEX('Static Data'!$E$3:$X$21,$BW102,17)+0,FO$84&gt;=INDEX('Static Data'!$E$3:$X$21,$BW102,18)+0,FO$85&gt;=INDEX('Static Data'!$E$3:$X$21,$BW102,19)+0,FO$86&gt;=INDEX('Static Data'!$E$3:$X$21,$BW102,20)+0)</f>
        <v>0</v>
      </c>
      <c r="FP102" t="b">
        <f ca="1">AND($BV102,FP$67&gt;=INDEX('Static Data'!$E$3:$X$21,$BW102,1)+0,FP$68&gt;=INDEX('Static Data'!$E$3:$X$21,$BW102,2)+0,FP$69&gt;=INDEX('Static Data'!$E$3:$X$21,$BW102,3)+0,FP$70&gt;=INDEX('Static Data'!$E$3:$X$21,$BW102,4)+0,FP$71&gt;=INDEX('Static Data'!$E$3:$X$21,$BW102,5)+0,FP$72&gt;=INDEX('Static Data'!$E$3:$X$21,$BW102,6)+0,FP$73&gt;=INDEX('Static Data'!$E$3:$X$21,$BW102,7)+0,FP$74&gt;=INDEX('Static Data'!$E$3:$X$21,$BW102,8)+0,FP$75&gt;=INDEX('Static Data'!$E$3:$X$21,$BW102,9)+0,FP$76&gt;=INDEX('Static Data'!$E$3:$X$21,$BW102,10)+0,FP$77&gt;=INDEX('Static Data'!$E$3:$X$21,$BW102,11)+0,FP$78&gt;=INDEX('Static Data'!$E$3:$X$21,$BW102,12)+0,FP$79&gt;=INDEX('Static Data'!$E$3:$X$21,$BW102,13)+0,FP$80&gt;=INDEX('Static Data'!$E$3:$X$21,$BW102,14)+0,FP$81&gt;=INDEX('Static Data'!$E$3:$X$21,$BW102,15)+0,FP$82&gt;=INDEX('Static Data'!$E$3:$X$21,$BW102,16)+0,FP$83&gt;=INDEX('Static Data'!$E$3:$X$21,$BW102,17)+0,FP$84&gt;=INDEX('Static Data'!$E$3:$X$21,$BW102,18)+0,FP$85&gt;=INDEX('Static Data'!$E$3:$X$21,$BW102,19)+0,FP$86&gt;=INDEX('Static Data'!$E$3:$X$21,$BW102,20)+0)</f>
        <v>0</v>
      </c>
      <c r="FQ102" t="b">
        <f ca="1">AND($BV102,FQ$67&gt;=INDEX('Static Data'!$E$3:$X$21,$BW102,1)+0,FQ$68&gt;=INDEX('Static Data'!$E$3:$X$21,$BW102,2)+0,FQ$69&gt;=INDEX('Static Data'!$E$3:$X$21,$BW102,3)+0,FQ$70&gt;=INDEX('Static Data'!$E$3:$X$21,$BW102,4)+0,FQ$71&gt;=INDEX('Static Data'!$E$3:$X$21,$BW102,5)+0,FQ$72&gt;=INDEX('Static Data'!$E$3:$X$21,$BW102,6)+0,FQ$73&gt;=INDEX('Static Data'!$E$3:$X$21,$BW102,7)+0,FQ$74&gt;=INDEX('Static Data'!$E$3:$X$21,$BW102,8)+0,FQ$75&gt;=INDEX('Static Data'!$E$3:$X$21,$BW102,9)+0,FQ$76&gt;=INDEX('Static Data'!$E$3:$X$21,$BW102,10)+0,FQ$77&gt;=INDEX('Static Data'!$E$3:$X$21,$BW102,11)+0,FQ$78&gt;=INDEX('Static Data'!$E$3:$X$21,$BW102,12)+0,FQ$79&gt;=INDEX('Static Data'!$E$3:$X$21,$BW102,13)+0,FQ$80&gt;=INDEX('Static Data'!$E$3:$X$21,$BW102,14)+0,FQ$81&gt;=INDEX('Static Data'!$E$3:$X$21,$BW102,15)+0,FQ$82&gt;=INDEX('Static Data'!$E$3:$X$21,$BW102,16)+0,FQ$83&gt;=INDEX('Static Data'!$E$3:$X$21,$BW102,17)+0,FQ$84&gt;=INDEX('Static Data'!$E$3:$X$21,$BW102,18)+0,FQ$85&gt;=INDEX('Static Data'!$E$3:$X$21,$BW102,19)+0,FQ$86&gt;=INDEX('Static Data'!$E$3:$X$21,$BW102,20)+0)</f>
        <v>0</v>
      </c>
      <c r="FR102" t="b">
        <f ca="1">AND($BV102,FR$67&gt;=INDEX('Static Data'!$E$3:$X$21,$BW102,1)+0,FR$68&gt;=INDEX('Static Data'!$E$3:$X$21,$BW102,2)+0,FR$69&gt;=INDEX('Static Data'!$E$3:$X$21,$BW102,3)+0,FR$70&gt;=INDEX('Static Data'!$E$3:$X$21,$BW102,4)+0,FR$71&gt;=INDEX('Static Data'!$E$3:$X$21,$BW102,5)+0,FR$72&gt;=INDEX('Static Data'!$E$3:$X$21,$BW102,6)+0,FR$73&gt;=INDEX('Static Data'!$E$3:$X$21,$BW102,7)+0,FR$74&gt;=INDEX('Static Data'!$E$3:$X$21,$BW102,8)+0,FR$75&gt;=INDEX('Static Data'!$E$3:$X$21,$BW102,9)+0,FR$76&gt;=INDEX('Static Data'!$E$3:$X$21,$BW102,10)+0,FR$77&gt;=INDEX('Static Data'!$E$3:$X$21,$BW102,11)+0,FR$78&gt;=INDEX('Static Data'!$E$3:$X$21,$BW102,12)+0,FR$79&gt;=INDEX('Static Data'!$E$3:$X$21,$BW102,13)+0,FR$80&gt;=INDEX('Static Data'!$E$3:$X$21,$BW102,14)+0,FR$81&gt;=INDEX('Static Data'!$E$3:$X$21,$BW102,15)+0,FR$82&gt;=INDEX('Static Data'!$E$3:$X$21,$BW102,16)+0,FR$83&gt;=INDEX('Static Data'!$E$3:$X$21,$BW102,17)+0,FR$84&gt;=INDEX('Static Data'!$E$3:$X$21,$BW102,18)+0,FR$85&gt;=INDEX('Static Data'!$E$3:$X$21,$BW102,19)+0,FR$86&gt;=INDEX('Static Data'!$E$3:$X$21,$BW102,20)+0)</f>
        <v>0</v>
      </c>
      <c r="FS102" t="b">
        <f ca="1">AND($BV102,FS$67&gt;=INDEX('Static Data'!$E$3:$X$21,$BW102,1)+0,FS$68&gt;=INDEX('Static Data'!$E$3:$X$21,$BW102,2)+0,FS$69&gt;=INDEX('Static Data'!$E$3:$X$21,$BW102,3)+0,FS$70&gt;=INDEX('Static Data'!$E$3:$X$21,$BW102,4)+0,FS$71&gt;=INDEX('Static Data'!$E$3:$X$21,$BW102,5)+0,FS$72&gt;=INDEX('Static Data'!$E$3:$X$21,$BW102,6)+0,FS$73&gt;=INDEX('Static Data'!$E$3:$X$21,$BW102,7)+0,FS$74&gt;=INDEX('Static Data'!$E$3:$X$21,$BW102,8)+0,FS$75&gt;=INDEX('Static Data'!$E$3:$X$21,$BW102,9)+0,FS$76&gt;=INDEX('Static Data'!$E$3:$X$21,$BW102,10)+0,FS$77&gt;=INDEX('Static Data'!$E$3:$X$21,$BW102,11)+0,FS$78&gt;=INDEX('Static Data'!$E$3:$X$21,$BW102,12)+0,FS$79&gt;=INDEX('Static Data'!$E$3:$X$21,$BW102,13)+0,FS$80&gt;=INDEX('Static Data'!$E$3:$X$21,$BW102,14)+0,FS$81&gt;=INDEX('Static Data'!$E$3:$X$21,$BW102,15)+0,FS$82&gt;=INDEX('Static Data'!$E$3:$X$21,$BW102,16)+0,FS$83&gt;=INDEX('Static Data'!$E$3:$X$21,$BW102,17)+0,FS$84&gt;=INDEX('Static Data'!$E$3:$X$21,$BW102,18)+0,FS$85&gt;=INDEX('Static Data'!$E$3:$X$21,$BW102,19)+0,FS$86&gt;=INDEX('Static Data'!$E$3:$X$21,$BW102,20)+0)</f>
        <v>0</v>
      </c>
      <c r="FT102" t="b">
        <f ca="1">AND($BV102,FT$67&gt;=INDEX('Static Data'!$E$3:$X$21,$BW102,1)+0,FT$68&gt;=INDEX('Static Data'!$E$3:$X$21,$BW102,2)+0,FT$69&gt;=INDEX('Static Data'!$E$3:$X$21,$BW102,3)+0,FT$70&gt;=INDEX('Static Data'!$E$3:$X$21,$BW102,4)+0,FT$71&gt;=INDEX('Static Data'!$E$3:$X$21,$BW102,5)+0,FT$72&gt;=INDEX('Static Data'!$E$3:$X$21,$BW102,6)+0,FT$73&gt;=INDEX('Static Data'!$E$3:$X$21,$BW102,7)+0,FT$74&gt;=INDEX('Static Data'!$E$3:$X$21,$BW102,8)+0,FT$75&gt;=INDEX('Static Data'!$E$3:$X$21,$BW102,9)+0,FT$76&gt;=INDEX('Static Data'!$E$3:$X$21,$BW102,10)+0,FT$77&gt;=INDEX('Static Data'!$E$3:$X$21,$BW102,11)+0,FT$78&gt;=INDEX('Static Data'!$E$3:$X$21,$BW102,12)+0,FT$79&gt;=INDEX('Static Data'!$E$3:$X$21,$BW102,13)+0,FT$80&gt;=INDEX('Static Data'!$E$3:$X$21,$BW102,14)+0,FT$81&gt;=INDEX('Static Data'!$E$3:$X$21,$BW102,15)+0,FT$82&gt;=INDEX('Static Data'!$E$3:$X$21,$BW102,16)+0,FT$83&gt;=INDEX('Static Data'!$E$3:$X$21,$BW102,17)+0,FT$84&gt;=INDEX('Static Data'!$E$3:$X$21,$BW102,18)+0,FT$85&gt;=INDEX('Static Data'!$E$3:$X$21,$BW102,19)+0,FT$86&gt;=INDEX('Static Data'!$E$3:$X$21,$BW102,20)+0)</f>
        <v>0</v>
      </c>
      <c r="FU102" t="b">
        <f ca="1">AND($BV102,FU$67&gt;=INDEX('Static Data'!$E$3:$X$21,$BW102,1)+0,FU$68&gt;=INDEX('Static Data'!$E$3:$X$21,$BW102,2)+0,FU$69&gt;=INDEX('Static Data'!$E$3:$X$21,$BW102,3)+0,FU$70&gt;=INDEX('Static Data'!$E$3:$X$21,$BW102,4)+0,FU$71&gt;=INDEX('Static Data'!$E$3:$X$21,$BW102,5)+0,FU$72&gt;=INDEX('Static Data'!$E$3:$X$21,$BW102,6)+0,FU$73&gt;=INDEX('Static Data'!$E$3:$X$21,$BW102,7)+0,FU$74&gt;=INDEX('Static Data'!$E$3:$X$21,$BW102,8)+0,FU$75&gt;=INDEX('Static Data'!$E$3:$X$21,$BW102,9)+0,FU$76&gt;=INDEX('Static Data'!$E$3:$X$21,$BW102,10)+0,FU$77&gt;=INDEX('Static Data'!$E$3:$X$21,$BW102,11)+0,FU$78&gt;=INDEX('Static Data'!$E$3:$X$21,$BW102,12)+0,FU$79&gt;=INDEX('Static Data'!$E$3:$X$21,$BW102,13)+0,FU$80&gt;=INDEX('Static Data'!$E$3:$X$21,$BW102,14)+0,FU$81&gt;=INDEX('Static Data'!$E$3:$X$21,$BW102,15)+0,FU$82&gt;=INDEX('Static Data'!$E$3:$X$21,$BW102,16)+0,FU$83&gt;=INDEX('Static Data'!$E$3:$X$21,$BW102,17)+0,FU$84&gt;=INDEX('Static Data'!$E$3:$X$21,$BW102,18)+0,FU$85&gt;=INDEX('Static Data'!$E$3:$X$21,$BW102,19)+0,FU$86&gt;=INDEX('Static Data'!$E$3:$X$21,$BW102,20)+0)</f>
        <v>0</v>
      </c>
      <c r="FV102" t="b">
        <f ca="1">AND($BV102,FV$67&gt;=INDEX('Static Data'!$E$3:$X$21,$BW102,1)+0,FV$68&gt;=INDEX('Static Data'!$E$3:$X$21,$BW102,2)+0,FV$69&gt;=INDEX('Static Data'!$E$3:$X$21,$BW102,3)+0,FV$70&gt;=INDEX('Static Data'!$E$3:$X$21,$BW102,4)+0,FV$71&gt;=INDEX('Static Data'!$E$3:$X$21,$BW102,5)+0,FV$72&gt;=INDEX('Static Data'!$E$3:$X$21,$BW102,6)+0,FV$73&gt;=INDEX('Static Data'!$E$3:$X$21,$BW102,7)+0,FV$74&gt;=INDEX('Static Data'!$E$3:$X$21,$BW102,8)+0,FV$75&gt;=INDEX('Static Data'!$E$3:$X$21,$BW102,9)+0,FV$76&gt;=INDEX('Static Data'!$E$3:$X$21,$BW102,10)+0,FV$77&gt;=INDEX('Static Data'!$E$3:$X$21,$BW102,11)+0,FV$78&gt;=INDEX('Static Data'!$E$3:$X$21,$BW102,12)+0,FV$79&gt;=INDEX('Static Data'!$E$3:$X$21,$BW102,13)+0,FV$80&gt;=INDEX('Static Data'!$E$3:$X$21,$BW102,14)+0,FV$81&gt;=INDEX('Static Data'!$E$3:$X$21,$BW102,15)+0,FV$82&gt;=INDEX('Static Data'!$E$3:$X$21,$BW102,16)+0,FV$83&gt;=INDEX('Static Data'!$E$3:$X$21,$BW102,17)+0,FV$84&gt;=INDEX('Static Data'!$E$3:$X$21,$BW102,18)+0,FV$85&gt;=INDEX('Static Data'!$E$3:$X$21,$BW102,19)+0,FV$86&gt;=INDEX('Static Data'!$E$3:$X$21,$BW102,20)+0)</f>
        <v>0</v>
      </c>
      <c r="FW102" t="b">
        <f ca="1">AND($BV102,FW$67&gt;=INDEX('Static Data'!$E$3:$X$21,$BW102,1)+0,FW$68&gt;=INDEX('Static Data'!$E$3:$X$21,$BW102,2)+0,FW$69&gt;=INDEX('Static Data'!$E$3:$X$21,$BW102,3)+0,FW$70&gt;=INDEX('Static Data'!$E$3:$X$21,$BW102,4)+0,FW$71&gt;=INDEX('Static Data'!$E$3:$X$21,$BW102,5)+0,FW$72&gt;=INDEX('Static Data'!$E$3:$X$21,$BW102,6)+0,FW$73&gt;=INDEX('Static Data'!$E$3:$X$21,$BW102,7)+0,FW$74&gt;=INDEX('Static Data'!$E$3:$X$21,$BW102,8)+0,FW$75&gt;=INDEX('Static Data'!$E$3:$X$21,$BW102,9)+0,FW$76&gt;=INDEX('Static Data'!$E$3:$X$21,$BW102,10)+0,FW$77&gt;=INDEX('Static Data'!$E$3:$X$21,$BW102,11)+0,FW$78&gt;=INDEX('Static Data'!$E$3:$X$21,$BW102,12)+0,FW$79&gt;=INDEX('Static Data'!$E$3:$X$21,$BW102,13)+0,FW$80&gt;=INDEX('Static Data'!$E$3:$X$21,$BW102,14)+0,FW$81&gt;=INDEX('Static Data'!$E$3:$X$21,$BW102,15)+0,FW$82&gt;=INDEX('Static Data'!$E$3:$X$21,$BW102,16)+0,FW$83&gt;=INDEX('Static Data'!$E$3:$X$21,$BW102,17)+0,FW$84&gt;=INDEX('Static Data'!$E$3:$X$21,$BW102,18)+0,FW$85&gt;=INDEX('Static Data'!$E$3:$X$21,$BW102,19)+0,FW$86&gt;=INDEX('Static Data'!$E$3:$X$21,$BW102,20)+0)</f>
        <v>0</v>
      </c>
      <c r="FX102" t="b">
        <f ca="1">AND($BV102,FX$67&gt;=INDEX('Static Data'!$E$3:$X$21,$BW102,1)+0,FX$68&gt;=INDEX('Static Data'!$E$3:$X$21,$BW102,2)+0,FX$69&gt;=INDEX('Static Data'!$E$3:$X$21,$BW102,3)+0,FX$70&gt;=INDEX('Static Data'!$E$3:$X$21,$BW102,4)+0,FX$71&gt;=INDEX('Static Data'!$E$3:$X$21,$BW102,5)+0,FX$72&gt;=INDEX('Static Data'!$E$3:$X$21,$BW102,6)+0,FX$73&gt;=INDEX('Static Data'!$E$3:$X$21,$BW102,7)+0,FX$74&gt;=INDEX('Static Data'!$E$3:$X$21,$BW102,8)+0,FX$75&gt;=INDEX('Static Data'!$E$3:$X$21,$BW102,9)+0,FX$76&gt;=INDEX('Static Data'!$E$3:$X$21,$BW102,10)+0,FX$77&gt;=INDEX('Static Data'!$E$3:$X$21,$BW102,11)+0,FX$78&gt;=INDEX('Static Data'!$E$3:$X$21,$BW102,12)+0,FX$79&gt;=INDEX('Static Data'!$E$3:$X$21,$BW102,13)+0,FX$80&gt;=INDEX('Static Data'!$E$3:$X$21,$BW102,14)+0,FX$81&gt;=INDEX('Static Data'!$E$3:$X$21,$BW102,15)+0,FX$82&gt;=INDEX('Static Data'!$E$3:$X$21,$BW102,16)+0,FX$83&gt;=INDEX('Static Data'!$E$3:$X$21,$BW102,17)+0,FX$84&gt;=INDEX('Static Data'!$E$3:$X$21,$BW102,18)+0,FX$85&gt;=INDEX('Static Data'!$E$3:$X$21,$BW102,19)+0,FX$86&gt;=INDEX('Static Data'!$E$3:$X$21,$BW102,20)+0)</f>
        <v>0</v>
      </c>
      <c r="FY102" t="b">
        <f ca="1">AND($BV102,FY$67&gt;=INDEX('Static Data'!$E$3:$X$21,$BW102,1)+0,FY$68&gt;=INDEX('Static Data'!$E$3:$X$21,$BW102,2)+0,FY$69&gt;=INDEX('Static Data'!$E$3:$X$21,$BW102,3)+0,FY$70&gt;=INDEX('Static Data'!$E$3:$X$21,$BW102,4)+0,FY$71&gt;=INDEX('Static Data'!$E$3:$X$21,$BW102,5)+0,FY$72&gt;=INDEX('Static Data'!$E$3:$X$21,$BW102,6)+0,FY$73&gt;=INDEX('Static Data'!$E$3:$X$21,$BW102,7)+0,FY$74&gt;=INDEX('Static Data'!$E$3:$X$21,$BW102,8)+0,FY$75&gt;=INDEX('Static Data'!$E$3:$X$21,$BW102,9)+0,FY$76&gt;=INDEX('Static Data'!$E$3:$X$21,$BW102,10)+0,FY$77&gt;=INDEX('Static Data'!$E$3:$X$21,$BW102,11)+0,FY$78&gt;=INDEX('Static Data'!$E$3:$X$21,$BW102,12)+0,FY$79&gt;=INDEX('Static Data'!$E$3:$X$21,$BW102,13)+0,FY$80&gt;=INDEX('Static Data'!$E$3:$X$21,$BW102,14)+0,FY$81&gt;=INDEX('Static Data'!$E$3:$X$21,$BW102,15)+0,FY$82&gt;=INDEX('Static Data'!$E$3:$X$21,$BW102,16)+0,FY$83&gt;=INDEX('Static Data'!$E$3:$X$21,$BW102,17)+0,FY$84&gt;=INDEX('Static Data'!$E$3:$X$21,$BW102,18)+0,FY$85&gt;=INDEX('Static Data'!$E$3:$X$21,$BW102,19)+0,FY$86&gt;=INDEX('Static Data'!$E$3:$X$21,$BW102,20)+0)</f>
        <v>0</v>
      </c>
      <c r="FZ102" t="b">
        <f ca="1">AND($BV102,FZ$67&gt;=INDEX('Static Data'!$E$3:$X$21,$BW102,1)+0,FZ$68&gt;=INDEX('Static Data'!$E$3:$X$21,$BW102,2)+0,FZ$69&gt;=INDEX('Static Data'!$E$3:$X$21,$BW102,3)+0,FZ$70&gt;=INDEX('Static Data'!$E$3:$X$21,$BW102,4)+0,FZ$71&gt;=INDEX('Static Data'!$E$3:$X$21,$BW102,5)+0,FZ$72&gt;=INDEX('Static Data'!$E$3:$X$21,$BW102,6)+0,FZ$73&gt;=INDEX('Static Data'!$E$3:$X$21,$BW102,7)+0,FZ$74&gt;=INDEX('Static Data'!$E$3:$X$21,$BW102,8)+0,FZ$75&gt;=INDEX('Static Data'!$E$3:$X$21,$BW102,9)+0,FZ$76&gt;=INDEX('Static Data'!$E$3:$X$21,$BW102,10)+0,FZ$77&gt;=INDEX('Static Data'!$E$3:$X$21,$BW102,11)+0,FZ$78&gt;=INDEX('Static Data'!$E$3:$X$21,$BW102,12)+0,FZ$79&gt;=INDEX('Static Data'!$E$3:$X$21,$BW102,13)+0,FZ$80&gt;=INDEX('Static Data'!$E$3:$X$21,$BW102,14)+0,FZ$81&gt;=INDEX('Static Data'!$E$3:$X$21,$BW102,15)+0,FZ$82&gt;=INDEX('Static Data'!$E$3:$X$21,$BW102,16)+0,FZ$83&gt;=INDEX('Static Data'!$E$3:$X$21,$BW102,17)+0,FZ$84&gt;=INDEX('Static Data'!$E$3:$X$21,$BW102,18)+0,FZ$85&gt;=INDEX('Static Data'!$E$3:$X$21,$BW102,19)+0,FZ$86&gt;=INDEX('Static Data'!$E$3:$X$21,$BW102,20)+0)</f>
        <v>0</v>
      </c>
      <c r="GA102" t="b">
        <f ca="1">AND($BV102,GA$67&gt;=INDEX('Static Data'!$E$3:$X$21,$BW102,1)+0,GA$68&gt;=INDEX('Static Data'!$E$3:$X$21,$BW102,2)+0,GA$69&gt;=INDEX('Static Data'!$E$3:$X$21,$BW102,3)+0,GA$70&gt;=INDEX('Static Data'!$E$3:$X$21,$BW102,4)+0,GA$71&gt;=INDEX('Static Data'!$E$3:$X$21,$BW102,5)+0,GA$72&gt;=INDEX('Static Data'!$E$3:$X$21,$BW102,6)+0,GA$73&gt;=INDEX('Static Data'!$E$3:$X$21,$BW102,7)+0,GA$74&gt;=INDEX('Static Data'!$E$3:$X$21,$BW102,8)+0,GA$75&gt;=INDEX('Static Data'!$E$3:$X$21,$BW102,9)+0,GA$76&gt;=INDEX('Static Data'!$E$3:$X$21,$BW102,10)+0,GA$77&gt;=INDEX('Static Data'!$E$3:$X$21,$BW102,11)+0,GA$78&gt;=INDEX('Static Data'!$E$3:$X$21,$BW102,12)+0,GA$79&gt;=INDEX('Static Data'!$E$3:$X$21,$BW102,13)+0,GA$80&gt;=INDEX('Static Data'!$E$3:$X$21,$BW102,14)+0,GA$81&gt;=INDEX('Static Data'!$E$3:$X$21,$BW102,15)+0,GA$82&gt;=INDEX('Static Data'!$E$3:$X$21,$BW102,16)+0,GA$83&gt;=INDEX('Static Data'!$E$3:$X$21,$BW102,17)+0,GA$84&gt;=INDEX('Static Data'!$E$3:$X$21,$BW102,18)+0,GA$85&gt;=INDEX('Static Data'!$E$3:$X$21,$BW102,19)+0,GA$86&gt;=INDEX('Static Data'!$E$3:$X$21,$BW102,20)+0)</f>
        <v>0</v>
      </c>
      <c r="GB102" t="b">
        <f ca="1">AND($BV102,GB$67&gt;=INDEX('Static Data'!$E$3:$X$21,$BW102,1)+0,GB$68&gt;=INDEX('Static Data'!$E$3:$X$21,$BW102,2)+0,GB$69&gt;=INDEX('Static Data'!$E$3:$X$21,$BW102,3)+0,GB$70&gt;=INDEX('Static Data'!$E$3:$X$21,$BW102,4)+0,GB$71&gt;=INDEX('Static Data'!$E$3:$X$21,$BW102,5)+0,GB$72&gt;=INDEX('Static Data'!$E$3:$X$21,$BW102,6)+0,GB$73&gt;=INDEX('Static Data'!$E$3:$X$21,$BW102,7)+0,GB$74&gt;=INDEX('Static Data'!$E$3:$X$21,$BW102,8)+0,GB$75&gt;=INDEX('Static Data'!$E$3:$X$21,$BW102,9)+0,GB$76&gt;=INDEX('Static Data'!$E$3:$X$21,$BW102,10)+0,GB$77&gt;=INDEX('Static Data'!$E$3:$X$21,$BW102,11)+0,GB$78&gt;=INDEX('Static Data'!$E$3:$X$21,$BW102,12)+0,GB$79&gt;=INDEX('Static Data'!$E$3:$X$21,$BW102,13)+0,GB$80&gt;=INDEX('Static Data'!$E$3:$X$21,$BW102,14)+0,GB$81&gt;=INDEX('Static Data'!$E$3:$X$21,$BW102,15)+0,GB$82&gt;=INDEX('Static Data'!$E$3:$X$21,$BW102,16)+0,GB$83&gt;=INDEX('Static Data'!$E$3:$X$21,$BW102,17)+0,GB$84&gt;=INDEX('Static Data'!$E$3:$X$21,$BW102,18)+0,GB$85&gt;=INDEX('Static Data'!$E$3:$X$21,$BW102,19)+0,GB$86&gt;=INDEX('Static Data'!$E$3:$X$21,$BW102,20)+0)</f>
        <v>0</v>
      </c>
      <c r="GC102" t="b">
        <f ca="1">AND($BV102,GC$67&gt;=INDEX('Static Data'!$E$3:$X$21,$BW102,1)+0,GC$68&gt;=INDEX('Static Data'!$E$3:$X$21,$BW102,2)+0,GC$69&gt;=INDEX('Static Data'!$E$3:$X$21,$BW102,3)+0,GC$70&gt;=INDEX('Static Data'!$E$3:$X$21,$BW102,4)+0,GC$71&gt;=INDEX('Static Data'!$E$3:$X$21,$BW102,5)+0,GC$72&gt;=INDEX('Static Data'!$E$3:$X$21,$BW102,6)+0,GC$73&gt;=INDEX('Static Data'!$E$3:$X$21,$BW102,7)+0,GC$74&gt;=INDEX('Static Data'!$E$3:$X$21,$BW102,8)+0,GC$75&gt;=INDEX('Static Data'!$E$3:$X$21,$BW102,9)+0,GC$76&gt;=INDEX('Static Data'!$E$3:$X$21,$BW102,10)+0,GC$77&gt;=INDEX('Static Data'!$E$3:$X$21,$BW102,11)+0,GC$78&gt;=INDEX('Static Data'!$E$3:$X$21,$BW102,12)+0,GC$79&gt;=INDEX('Static Data'!$E$3:$X$21,$BW102,13)+0,GC$80&gt;=INDEX('Static Data'!$E$3:$X$21,$BW102,14)+0,GC$81&gt;=INDEX('Static Data'!$E$3:$X$21,$BW102,15)+0,GC$82&gt;=INDEX('Static Data'!$E$3:$X$21,$BW102,16)+0,GC$83&gt;=INDEX('Static Data'!$E$3:$X$21,$BW102,17)+0,GC$84&gt;=INDEX('Static Data'!$E$3:$X$21,$BW102,18)+0,GC$85&gt;=INDEX('Static Data'!$E$3:$X$21,$BW102,19)+0,GC$86&gt;=INDEX('Static Data'!$E$3:$X$21,$BW102,20)+0)</f>
        <v>0</v>
      </c>
      <c r="GD102" t="b">
        <f ca="1">AND($BV102,GD$67&gt;=INDEX('Static Data'!$E$3:$X$21,$BW102,1)+0,GD$68&gt;=INDEX('Static Data'!$E$3:$X$21,$BW102,2)+0,GD$69&gt;=INDEX('Static Data'!$E$3:$X$21,$BW102,3)+0,GD$70&gt;=INDEX('Static Data'!$E$3:$X$21,$BW102,4)+0,GD$71&gt;=INDEX('Static Data'!$E$3:$X$21,$BW102,5)+0,GD$72&gt;=INDEX('Static Data'!$E$3:$X$21,$BW102,6)+0,GD$73&gt;=INDEX('Static Data'!$E$3:$X$21,$BW102,7)+0,GD$74&gt;=INDEX('Static Data'!$E$3:$X$21,$BW102,8)+0,GD$75&gt;=INDEX('Static Data'!$E$3:$X$21,$BW102,9)+0,GD$76&gt;=INDEX('Static Data'!$E$3:$X$21,$BW102,10)+0,GD$77&gt;=INDEX('Static Data'!$E$3:$X$21,$BW102,11)+0,GD$78&gt;=INDEX('Static Data'!$E$3:$X$21,$BW102,12)+0,GD$79&gt;=INDEX('Static Data'!$E$3:$X$21,$BW102,13)+0,GD$80&gt;=INDEX('Static Data'!$E$3:$X$21,$BW102,14)+0,GD$81&gt;=INDEX('Static Data'!$E$3:$X$21,$BW102,15)+0,GD$82&gt;=INDEX('Static Data'!$E$3:$X$21,$BW102,16)+0,GD$83&gt;=INDEX('Static Data'!$E$3:$X$21,$BW102,17)+0,GD$84&gt;=INDEX('Static Data'!$E$3:$X$21,$BW102,18)+0,GD$85&gt;=INDEX('Static Data'!$E$3:$X$21,$BW102,19)+0,GD$86&gt;=INDEX('Static Data'!$E$3:$X$21,$BW102,20)+0)</f>
        <v>0</v>
      </c>
      <c r="GE102" t="b">
        <f ca="1">AND($BV102,GE$67&gt;=INDEX('Static Data'!$E$3:$X$21,$BW102,1)+0,GE$68&gt;=INDEX('Static Data'!$E$3:$X$21,$BW102,2)+0,GE$69&gt;=INDEX('Static Data'!$E$3:$X$21,$BW102,3)+0,GE$70&gt;=INDEX('Static Data'!$E$3:$X$21,$BW102,4)+0,GE$71&gt;=INDEX('Static Data'!$E$3:$X$21,$BW102,5)+0,GE$72&gt;=INDEX('Static Data'!$E$3:$X$21,$BW102,6)+0,GE$73&gt;=INDEX('Static Data'!$E$3:$X$21,$BW102,7)+0,GE$74&gt;=INDEX('Static Data'!$E$3:$X$21,$BW102,8)+0,GE$75&gt;=INDEX('Static Data'!$E$3:$X$21,$BW102,9)+0,GE$76&gt;=INDEX('Static Data'!$E$3:$X$21,$BW102,10)+0,GE$77&gt;=INDEX('Static Data'!$E$3:$X$21,$BW102,11)+0,GE$78&gt;=INDEX('Static Data'!$E$3:$X$21,$BW102,12)+0,GE$79&gt;=INDEX('Static Data'!$E$3:$X$21,$BW102,13)+0,GE$80&gt;=INDEX('Static Data'!$E$3:$X$21,$BW102,14)+0,GE$81&gt;=INDEX('Static Data'!$E$3:$X$21,$BW102,15)+0,GE$82&gt;=INDEX('Static Data'!$E$3:$X$21,$BW102,16)+0,GE$83&gt;=INDEX('Static Data'!$E$3:$X$21,$BW102,17)+0,GE$84&gt;=INDEX('Static Data'!$E$3:$X$21,$BW102,18)+0,GE$85&gt;=INDEX('Static Data'!$E$3:$X$21,$BW102,19)+0,GE$86&gt;=INDEX('Static Data'!$E$3:$X$21,$BW102,20)+0)</f>
        <v>0</v>
      </c>
      <c r="GF102" t="b">
        <f ca="1">AND($BV102,GF$67&gt;=INDEX('Static Data'!$E$3:$X$21,$BW102,1)+0,GF$68&gt;=INDEX('Static Data'!$E$3:$X$21,$BW102,2)+0,GF$69&gt;=INDEX('Static Data'!$E$3:$X$21,$BW102,3)+0,GF$70&gt;=INDEX('Static Data'!$E$3:$X$21,$BW102,4)+0,GF$71&gt;=INDEX('Static Data'!$E$3:$X$21,$BW102,5)+0,GF$72&gt;=INDEX('Static Data'!$E$3:$X$21,$BW102,6)+0,GF$73&gt;=INDEX('Static Data'!$E$3:$X$21,$BW102,7)+0,GF$74&gt;=INDEX('Static Data'!$E$3:$X$21,$BW102,8)+0,GF$75&gt;=INDEX('Static Data'!$E$3:$X$21,$BW102,9)+0,GF$76&gt;=INDEX('Static Data'!$E$3:$X$21,$BW102,10)+0,GF$77&gt;=INDEX('Static Data'!$E$3:$X$21,$BW102,11)+0,GF$78&gt;=INDEX('Static Data'!$E$3:$X$21,$BW102,12)+0,GF$79&gt;=INDEX('Static Data'!$E$3:$X$21,$BW102,13)+0,GF$80&gt;=INDEX('Static Data'!$E$3:$X$21,$BW102,14)+0,GF$81&gt;=INDEX('Static Data'!$E$3:$X$21,$BW102,15)+0,GF$82&gt;=INDEX('Static Data'!$E$3:$X$21,$BW102,16)+0,GF$83&gt;=INDEX('Static Data'!$E$3:$X$21,$BW102,17)+0,GF$84&gt;=INDEX('Static Data'!$E$3:$X$21,$BW102,18)+0,GF$85&gt;=INDEX('Static Data'!$E$3:$X$21,$BW102,19)+0,GF$86&gt;=INDEX('Static Data'!$E$3:$X$21,$BW102,20)+0)</f>
        <v>0</v>
      </c>
      <c r="GG102" t="b">
        <f ca="1">AND($BV102,GG$67&gt;=INDEX('Static Data'!$E$3:$X$21,$BW102,1)+0,GG$68&gt;=INDEX('Static Data'!$E$3:$X$21,$BW102,2)+0,GG$69&gt;=INDEX('Static Data'!$E$3:$X$21,$BW102,3)+0,GG$70&gt;=INDEX('Static Data'!$E$3:$X$21,$BW102,4)+0,GG$71&gt;=INDEX('Static Data'!$E$3:$X$21,$BW102,5)+0,GG$72&gt;=INDEX('Static Data'!$E$3:$X$21,$BW102,6)+0,GG$73&gt;=INDEX('Static Data'!$E$3:$X$21,$BW102,7)+0,GG$74&gt;=INDEX('Static Data'!$E$3:$X$21,$BW102,8)+0,GG$75&gt;=INDEX('Static Data'!$E$3:$X$21,$BW102,9)+0,GG$76&gt;=INDEX('Static Data'!$E$3:$X$21,$BW102,10)+0,GG$77&gt;=INDEX('Static Data'!$E$3:$X$21,$BW102,11)+0,GG$78&gt;=INDEX('Static Data'!$E$3:$X$21,$BW102,12)+0,GG$79&gt;=INDEX('Static Data'!$E$3:$X$21,$BW102,13)+0,GG$80&gt;=INDEX('Static Data'!$E$3:$X$21,$BW102,14)+0,GG$81&gt;=INDEX('Static Data'!$E$3:$X$21,$BW102,15)+0,GG$82&gt;=INDEX('Static Data'!$E$3:$X$21,$BW102,16)+0,GG$83&gt;=INDEX('Static Data'!$E$3:$X$21,$BW102,17)+0,GG$84&gt;=INDEX('Static Data'!$E$3:$X$21,$BW102,18)+0,GG$85&gt;=INDEX('Static Data'!$E$3:$X$21,$BW102,19)+0,GG$86&gt;=INDEX('Static Data'!$E$3:$X$21,$BW102,20)+0)</f>
        <v>0</v>
      </c>
      <c r="GH102" t="b">
        <f ca="1">AND($BV102,GH$67&gt;=INDEX('Static Data'!$E$3:$X$21,$BW102,1)+0,GH$68&gt;=INDEX('Static Data'!$E$3:$X$21,$BW102,2)+0,GH$69&gt;=INDEX('Static Data'!$E$3:$X$21,$BW102,3)+0,GH$70&gt;=INDEX('Static Data'!$E$3:$X$21,$BW102,4)+0,GH$71&gt;=INDEX('Static Data'!$E$3:$X$21,$BW102,5)+0,GH$72&gt;=INDEX('Static Data'!$E$3:$X$21,$BW102,6)+0,GH$73&gt;=INDEX('Static Data'!$E$3:$X$21,$BW102,7)+0,GH$74&gt;=INDEX('Static Data'!$E$3:$X$21,$BW102,8)+0,GH$75&gt;=INDEX('Static Data'!$E$3:$X$21,$BW102,9)+0,GH$76&gt;=INDEX('Static Data'!$E$3:$X$21,$BW102,10)+0,GH$77&gt;=INDEX('Static Data'!$E$3:$X$21,$BW102,11)+0,GH$78&gt;=INDEX('Static Data'!$E$3:$X$21,$BW102,12)+0,GH$79&gt;=INDEX('Static Data'!$E$3:$X$21,$BW102,13)+0,GH$80&gt;=INDEX('Static Data'!$E$3:$X$21,$BW102,14)+0,GH$81&gt;=INDEX('Static Data'!$E$3:$X$21,$BW102,15)+0,GH$82&gt;=INDEX('Static Data'!$E$3:$X$21,$BW102,16)+0,GH$83&gt;=INDEX('Static Data'!$E$3:$X$21,$BW102,17)+0,GH$84&gt;=INDEX('Static Data'!$E$3:$X$21,$BW102,18)+0,GH$85&gt;=INDEX('Static Data'!$E$3:$X$21,$BW102,19)+0,GH$86&gt;=INDEX('Static Data'!$E$3:$X$21,$BW102,20)+0)</f>
        <v>0</v>
      </c>
      <c r="GI102" t="b">
        <f ca="1">AND($BV102,GI$67&gt;=INDEX('Static Data'!$E$3:$X$21,$BW102,1)+0,GI$68&gt;=INDEX('Static Data'!$E$3:$X$21,$BW102,2)+0,GI$69&gt;=INDEX('Static Data'!$E$3:$X$21,$BW102,3)+0,GI$70&gt;=INDEX('Static Data'!$E$3:$X$21,$BW102,4)+0,GI$71&gt;=INDEX('Static Data'!$E$3:$X$21,$BW102,5)+0,GI$72&gt;=INDEX('Static Data'!$E$3:$X$21,$BW102,6)+0,GI$73&gt;=INDEX('Static Data'!$E$3:$X$21,$BW102,7)+0,GI$74&gt;=INDEX('Static Data'!$E$3:$X$21,$BW102,8)+0,GI$75&gt;=INDEX('Static Data'!$E$3:$X$21,$BW102,9)+0,GI$76&gt;=INDEX('Static Data'!$E$3:$X$21,$BW102,10)+0,GI$77&gt;=INDEX('Static Data'!$E$3:$X$21,$BW102,11)+0,GI$78&gt;=INDEX('Static Data'!$E$3:$X$21,$BW102,12)+0,GI$79&gt;=INDEX('Static Data'!$E$3:$X$21,$BW102,13)+0,GI$80&gt;=INDEX('Static Data'!$E$3:$X$21,$BW102,14)+0,GI$81&gt;=INDEX('Static Data'!$E$3:$X$21,$BW102,15)+0,GI$82&gt;=INDEX('Static Data'!$E$3:$X$21,$BW102,16)+0,GI$83&gt;=INDEX('Static Data'!$E$3:$X$21,$BW102,17)+0,GI$84&gt;=INDEX('Static Data'!$E$3:$X$21,$BW102,18)+0,GI$85&gt;=INDEX('Static Data'!$E$3:$X$21,$BW102,19)+0,GI$86&gt;=INDEX('Static Data'!$E$3:$X$21,$BW102,20)+0)</f>
        <v>0</v>
      </c>
      <c r="GJ102" t="b">
        <f ca="1">AND($BV102,GJ$67&gt;=INDEX('Static Data'!$E$3:$X$21,$BW102,1)+0,GJ$68&gt;=INDEX('Static Data'!$E$3:$X$21,$BW102,2)+0,GJ$69&gt;=INDEX('Static Data'!$E$3:$X$21,$BW102,3)+0,GJ$70&gt;=INDEX('Static Data'!$E$3:$X$21,$BW102,4)+0,GJ$71&gt;=INDEX('Static Data'!$E$3:$X$21,$BW102,5)+0,GJ$72&gt;=INDEX('Static Data'!$E$3:$X$21,$BW102,6)+0,GJ$73&gt;=INDEX('Static Data'!$E$3:$X$21,$BW102,7)+0,GJ$74&gt;=INDEX('Static Data'!$E$3:$X$21,$BW102,8)+0,GJ$75&gt;=INDEX('Static Data'!$E$3:$X$21,$BW102,9)+0,GJ$76&gt;=INDEX('Static Data'!$E$3:$X$21,$BW102,10)+0,GJ$77&gt;=INDEX('Static Data'!$E$3:$X$21,$BW102,11)+0,GJ$78&gt;=INDEX('Static Data'!$E$3:$X$21,$BW102,12)+0,GJ$79&gt;=INDEX('Static Data'!$E$3:$X$21,$BW102,13)+0,GJ$80&gt;=INDEX('Static Data'!$E$3:$X$21,$BW102,14)+0,GJ$81&gt;=INDEX('Static Data'!$E$3:$X$21,$BW102,15)+0,GJ$82&gt;=INDEX('Static Data'!$E$3:$X$21,$BW102,16)+0,GJ$83&gt;=INDEX('Static Data'!$E$3:$X$21,$BW102,17)+0,GJ$84&gt;=INDEX('Static Data'!$E$3:$X$21,$BW102,18)+0,GJ$85&gt;=INDEX('Static Data'!$E$3:$X$21,$BW102,19)+0,GJ$86&gt;=INDEX('Static Data'!$E$3:$X$21,$BW102,20)+0)</f>
        <v>0</v>
      </c>
      <c r="GK102" t="b">
        <f ca="1">AND($BV102,GK$67&gt;=INDEX('Static Data'!$E$3:$X$21,$BW102,1)+0,GK$68&gt;=INDEX('Static Data'!$E$3:$X$21,$BW102,2)+0,GK$69&gt;=INDEX('Static Data'!$E$3:$X$21,$BW102,3)+0,GK$70&gt;=INDEX('Static Data'!$E$3:$X$21,$BW102,4)+0,GK$71&gt;=INDEX('Static Data'!$E$3:$X$21,$BW102,5)+0,GK$72&gt;=INDEX('Static Data'!$E$3:$X$21,$BW102,6)+0,GK$73&gt;=INDEX('Static Data'!$E$3:$X$21,$BW102,7)+0,GK$74&gt;=INDEX('Static Data'!$E$3:$X$21,$BW102,8)+0,GK$75&gt;=INDEX('Static Data'!$E$3:$X$21,$BW102,9)+0,GK$76&gt;=INDEX('Static Data'!$E$3:$X$21,$BW102,10)+0,GK$77&gt;=INDEX('Static Data'!$E$3:$X$21,$BW102,11)+0,GK$78&gt;=INDEX('Static Data'!$E$3:$X$21,$BW102,12)+0,GK$79&gt;=INDEX('Static Data'!$E$3:$X$21,$BW102,13)+0,GK$80&gt;=INDEX('Static Data'!$E$3:$X$21,$BW102,14)+0,GK$81&gt;=INDEX('Static Data'!$E$3:$X$21,$BW102,15)+0,GK$82&gt;=INDEX('Static Data'!$E$3:$X$21,$BW102,16)+0,GK$83&gt;=INDEX('Static Data'!$E$3:$X$21,$BW102,17)+0,GK$84&gt;=INDEX('Static Data'!$E$3:$X$21,$BW102,18)+0,GK$85&gt;=INDEX('Static Data'!$E$3:$X$21,$BW102,19)+0,GK$86&gt;=INDEX('Static Data'!$E$3:$X$21,$BW102,20)+0)</f>
        <v>0</v>
      </c>
      <c r="GL102" t="b">
        <f ca="1">AND($BV102,GL$67&gt;=INDEX('Static Data'!$E$3:$X$21,$BW102,1)+0,GL$68&gt;=INDEX('Static Data'!$E$3:$X$21,$BW102,2)+0,GL$69&gt;=INDEX('Static Data'!$E$3:$X$21,$BW102,3)+0,GL$70&gt;=INDEX('Static Data'!$E$3:$X$21,$BW102,4)+0,GL$71&gt;=INDEX('Static Data'!$E$3:$X$21,$BW102,5)+0,GL$72&gt;=INDEX('Static Data'!$E$3:$X$21,$BW102,6)+0,GL$73&gt;=INDEX('Static Data'!$E$3:$X$21,$BW102,7)+0,GL$74&gt;=INDEX('Static Data'!$E$3:$X$21,$BW102,8)+0,GL$75&gt;=INDEX('Static Data'!$E$3:$X$21,$BW102,9)+0,GL$76&gt;=INDEX('Static Data'!$E$3:$X$21,$BW102,10)+0,GL$77&gt;=INDEX('Static Data'!$E$3:$X$21,$BW102,11)+0,GL$78&gt;=INDEX('Static Data'!$E$3:$X$21,$BW102,12)+0,GL$79&gt;=INDEX('Static Data'!$E$3:$X$21,$BW102,13)+0,GL$80&gt;=INDEX('Static Data'!$E$3:$X$21,$BW102,14)+0,GL$81&gt;=INDEX('Static Data'!$E$3:$X$21,$BW102,15)+0,GL$82&gt;=INDEX('Static Data'!$E$3:$X$21,$BW102,16)+0,GL$83&gt;=INDEX('Static Data'!$E$3:$X$21,$BW102,17)+0,GL$84&gt;=INDEX('Static Data'!$E$3:$X$21,$BW102,18)+0,GL$85&gt;=INDEX('Static Data'!$E$3:$X$21,$BW102,19)+0,GL$86&gt;=INDEX('Static Data'!$E$3:$X$21,$BW102,20)+0)</f>
        <v>0</v>
      </c>
      <c r="GM102" t="b">
        <f ca="1">AND($BV102,GM$67&gt;=INDEX('Static Data'!$E$3:$X$21,$BW102,1)+0,GM$68&gt;=INDEX('Static Data'!$E$3:$X$21,$BW102,2)+0,GM$69&gt;=INDEX('Static Data'!$E$3:$X$21,$BW102,3)+0,GM$70&gt;=INDEX('Static Data'!$E$3:$X$21,$BW102,4)+0,GM$71&gt;=INDEX('Static Data'!$E$3:$X$21,$BW102,5)+0,GM$72&gt;=INDEX('Static Data'!$E$3:$X$21,$BW102,6)+0,GM$73&gt;=INDEX('Static Data'!$E$3:$X$21,$BW102,7)+0,GM$74&gt;=INDEX('Static Data'!$E$3:$X$21,$BW102,8)+0,GM$75&gt;=INDEX('Static Data'!$E$3:$X$21,$BW102,9)+0,GM$76&gt;=INDEX('Static Data'!$E$3:$X$21,$BW102,10)+0,GM$77&gt;=INDEX('Static Data'!$E$3:$X$21,$BW102,11)+0,GM$78&gt;=INDEX('Static Data'!$E$3:$X$21,$BW102,12)+0,GM$79&gt;=INDEX('Static Data'!$E$3:$X$21,$BW102,13)+0,GM$80&gt;=INDEX('Static Data'!$E$3:$X$21,$BW102,14)+0,GM$81&gt;=INDEX('Static Data'!$E$3:$X$21,$BW102,15)+0,GM$82&gt;=INDEX('Static Data'!$E$3:$X$21,$BW102,16)+0,GM$83&gt;=INDEX('Static Data'!$E$3:$X$21,$BW102,17)+0,GM$84&gt;=INDEX('Static Data'!$E$3:$X$21,$BW102,18)+0,GM$85&gt;=INDEX('Static Data'!$E$3:$X$21,$BW102,19)+0,GM$86&gt;=INDEX('Static Data'!$E$3:$X$21,$BW102,20)+0)</f>
        <v>0</v>
      </c>
      <c r="GN102" t="b">
        <f ca="1">AND($BV102,GN$67&gt;=INDEX('Static Data'!$E$3:$X$21,$BW102,1)+0,GN$68&gt;=INDEX('Static Data'!$E$3:$X$21,$BW102,2)+0,GN$69&gt;=INDEX('Static Data'!$E$3:$X$21,$BW102,3)+0,GN$70&gt;=INDEX('Static Data'!$E$3:$X$21,$BW102,4)+0,GN$71&gt;=INDEX('Static Data'!$E$3:$X$21,$BW102,5)+0,GN$72&gt;=INDEX('Static Data'!$E$3:$X$21,$BW102,6)+0,GN$73&gt;=INDEX('Static Data'!$E$3:$X$21,$BW102,7)+0,GN$74&gt;=INDEX('Static Data'!$E$3:$X$21,$BW102,8)+0,GN$75&gt;=INDEX('Static Data'!$E$3:$X$21,$BW102,9)+0,GN$76&gt;=INDEX('Static Data'!$E$3:$X$21,$BW102,10)+0,GN$77&gt;=INDEX('Static Data'!$E$3:$X$21,$BW102,11)+0,GN$78&gt;=INDEX('Static Data'!$E$3:$X$21,$BW102,12)+0,GN$79&gt;=INDEX('Static Data'!$E$3:$X$21,$BW102,13)+0,GN$80&gt;=INDEX('Static Data'!$E$3:$X$21,$BW102,14)+0,GN$81&gt;=INDEX('Static Data'!$E$3:$X$21,$BW102,15)+0,GN$82&gt;=INDEX('Static Data'!$E$3:$X$21,$BW102,16)+0,GN$83&gt;=INDEX('Static Data'!$E$3:$X$21,$BW102,17)+0,GN$84&gt;=INDEX('Static Data'!$E$3:$X$21,$BW102,18)+0,GN$85&gt;=INDEX('Static Data'!$E$3:$X$21,$BW102,19)+0,GN$86&gt;=INDEX('Static Data'!$E$3:$X$21,$BW102,20)+0)</f>
        <v>0</v>
      </c>
      <c r="GO102" t="b">
        <f ca="1">AND($BV102,GO$67&gt;=INDEX('Static Data'!$E$3:$X$21,$BW102,1)+0,GO$68&gt;=INDEX('Static Data'!$E$3:$X$21,$BW102,2)+0,GO$69&gt;=INDEX('Static Data'!$E$3:$X$21,$BW102,3)+0,GO$70&gt;=INDEX('Static Data'!$E$3:$X$21,$BW102,4)+0,GO$71&gt;=INDEX('Static Data'!$E$3:$X$21,$BW102,5)+0,GO$72&gt;=INDEX('Static Data'!$E$3:$X$21,$BW102,6)+0,GO$73&gt;=INDEX('Static Data'!$E$3:$X$21,$BW102,7)+0,GO$74&gt;=INDEX('Static Data'!$E$3:$X$21,$BW102,8)+0,GO$75&gt;=INDEX('Static Data'!$E$3:$X$21,$BW102,9)+0,GO$76&gt;=INDEX('Static Data'!$E$3:$X$21,$BW102,10)+0,GO$77&gt;=INDEX('Static Data'!$E$3:$X$21,$BW102,11)+0,GO$78&gt;=INDEX('Static Data'!$E$3:$X$21,$BW102,12)+0,GO$79&gt;=INDEX('Static Data'!$E$3:$X$21,$BW102,13)+0,GO$80&gt;=INDEX('Static Data'!$E$3:$X$21,$BW102,14)+0,GO$81&gt;=INDEX('Static Data'!$E$3:$X$21,$BW102,15)+0,GO$82&gt;=INDEX('Static Data'!$E$3:$X$21,$BW102,16)+0,GO$83&gt;=INDEX('Static Data'!$E$3:$X$21,$BW102,17)+0,GO$84&gt;=INDEX('Static Data'!$E$3:$X$21,$BW102,18)+0,GO$85&gt;=INDEX('Static Data'!$E$3:$X$21,$BW102,19)+0,GO$86&gt;=INDEX('Static Data'!$E$3:$X$21,$BW102,20)+0)</f>
        <v>0</v>
      </c>
      <c r="GP102" t="b">
        <f ca="1">AND($BV102,GP$67&gt;=INDEX('Static Data'!$E$3:$X$21,$BW102,1)+0,GP$68&gt;=INDEX('Static Data'!$E$3:$X$21,$BW102,2)+0,GP$69&gt;=INDEX('Static Data'!$E$3:$X$21,$BW102,3)+0,GP$70&gt;=INDEX('Static Data'!$E$3:$X$21,$BW102,4)+0,GP$71&gt;=INDEX('Static Data'!$E$3:$X$21,$BW102,5)+0,GP$72&gt;=INDEX('Static Data'!$E$3:$X$21,$BW102,6)+0,GP$73&gt;=INDEX('Static Data'!$E$3:$X$21,$BW102,7)+0,GP$74&gt;=INDEX('Static Data'!$E$3:$X$21,$BW102,8)+0,GP$75&gt;=INDEX('Static Data'!$E$3:$X$21,$BW102,9)+0,GP$76&gt;=INDEX('Static Data'!$E$3:$X$21,$BW102,10)+0,GP$77&gt;=INDEX('Static Data'!$E$3:$X$21,$BW102,11)+0,GP$78&gt;=INDEX('Static Data'!$E$3:$X$21,$BW102,12)+0,GP$79&gt;=INDEX('Static Data'!$E$3:$X$21,$BW102,13)+0,GP$80&gt;=INDEX('Static Data'!$E$3:$X$21,$BW102,14)+0,GP$81&gt;=INDEX('Static Data'!$E$3:$X$21,$BW102,15)+0,GP$82&gt;=INDEX('Static Data'!$E$3:$X$21,$BW102,16)+0,GP$83&gt;=INDEX('Static Data'!$E$3:$X$21,$BW102,17)+0,GP$84&gt;=INDEX('Static Data'!$E$3:$X$21,$BW102,18)+0,GP$85&gt;=INDEX('Static Data'!$E$3:$X$21,$BW102,19)+0,GP$86&gt;=INDEX('Static Data'!$E$3:$X$21,$BW102,20)+0)</f>
        <v>0</v>
      </c>
      <c r="GQ102" t="b">
        <f ca="1">AND($BV102,GQ$67&gt;=INDEX('Static Data'!$E$3:$X$21,$BW102,1)+0,GQ$68&gt;=INDEX('Static Data'!$E$3:$X$21,$BW102,2)+0,GQ$69&gt;=INDEX('Static Data'!$E$3:$X$21,$BW102,3)+0,GQ$70&gt;=INDEX('Static Data'!$E$3:$X$21,$BW102,4)+0,GQ$71&gt;=INDEX('Static Data'!$E$3:$X$21,$BW102,5)+0,GQ$72&gt;=INDEX('Static Data'!$E$3:$X$21,$BW102,6)+0,GQ$73&gt;=INDEX('Static Data'!$E$3:$X$21,$BW102,7)+0,GQ$74&gt;=INDEX('Static Data'!$E$3:$X$21,$BW102,8)+0,GQ$75&gt;=INDEX('Static Data'!$E$3:$X$21,$BW102,9)+0,GQ$76&gt;=INDEX('Static Data'!$E$3:$X$21,$BW102,10)+0,GQ$77&gt;=INDEX('Static Data'!$E$3:$X$21,$BW102,11)+0,GQ$78&gt;=INDEX('Static Data'!$E$3:$X$21,$BW102,12)+0,GQ$79&gt;=INDEX('Static Data'!$E$3:$X$21,$BW102,13)+0,GQ$80&gt;=INDEX('Static Data'!$E$3:$X$21,$BW102,14)+0,GQ$81&gt;=INDEX('Static Data'!$E$3:$X$21,$BW102,15)+0,GQ$82&gt;=INDEX('Static Data'!$E$3:$X$21,$BW102,16)+0,GQ$83&gt;=INDEX('Static Data'!$E$3:$X$21,$BW102,17)+0,GQ$84&gt;=INDEX('Static Data'!$E$3:$X$21,$BW102,18)+0,GQ$85&gt;=INDEX('Static Data'!$E$3:$X$21,$BW102,19)+0,GQ$86&gt;=INDEX('Static Data'!$E$3:$X$21,$BW102,20)+0)</f>
        <v>0</v>
      </c>
      <c r="GR102" t="b">
        <f ca="1">AND($BV102,GR$67&gt;=INDEX('Static Data'!$E$3:$X$21,$BW102,1)+0,GR$68&gt;=INDEX('Static Data'!$E$3:$X$21,$BW102,2)+0,GR$69&gt;=INDEX('Static Data'!$E$3:$X$21,$BW102,3)+0,GR$70&gt;=INDEX('Static Data'!$E$3:$X$21,$BW102,4)+0,GR$71&gt;=INDEX('Static Data'!$E$3:$X$21,$BW102,5)+0,GR$72&gt;=INDEX('Static Data'!$E$3:$X$21,$BW102,6)+0,GR$73&gt;=INDEX('Static Data'!$E$3:$X$21,$BW102,7)+0,GR$74&gt;=INDEX('Static Data'!$E$3:$X$21,$BW102,8)+0,GR$75&gt;=INDEX('Static Data'!$E$3:$X$21,$BW102,9)+0,GR$76&gt;=INDEX('Static Data'!$E$3:$X$21,$BW102,10)+0,GR$77&gt;=INDEX('Static Data'!$E$3:$X$21,$BW102,11)+0,GR$78&gt;=INDEX('Static Data'!$E$3:$X$21,$BW102,12)+0,GR$79&gt;=INDEX('Static Data'!$E$3:$X$21,$BW102,13)+0,GR$80&gt;=INDEX('Static Data'!$E$3:$X$21,$BW102,14)+0,GR$81&gt;=INDEX('Static Data'!$E$3:$X$21,$BW102,15)+0,GR$82&gt;=INDEX('Static Data'!$E$3:$X$21,$BW102,16)+0,GR$83&gt;=INDEX('Static Data'!$E$3:$X$21,$BW102,17)+0,GR$84&gt;=INDEX('Static Data'!$E$3:$X$21,$BW102,18)+0,GR$85&gt;=INDEX('Static Data'!$E$3:$X$21,$BW102,19)+0,GR$86&gt;=INDEX('Static Data'!$E$3:$X$21,$BW102,20)+0)</f>
        <v>0</v>
      </c>
      <c r="GS102" t="b">
        <f ca="1">AND($BV102,GS$67&gt;=INDEX('Static Data'!$E$3:$X$21,$BW102,1)+0,GS$68&gt;=INDEX('Static Data'!$E$3:$X$21,$BW102,2)+0,GS$69&gt;=INDEX('Static Data'!$E$3:$X$21,$BW102,3)+0,GS$70&gt;=INDEX('Static Data'!$E$3:$X$21,$BW102,4)+0,GS$71&gt;=INDEX('Static Data'!$E$3:$X$21,$BW102,5)+0,GS$72&gt;=INDEX('Static Data'!$E$3:$X$21,$BW102,6)+0,GS$73&gt;=INDEX('Static Data'!$E$3:$X$21,$BW102,7)+0,GS$74&gt;=INDEX('Static Data'!$E$3:$X$21,$BW102,8)+0,GS$75&gt;=INDEX('Static Data'!$E$3:$X$21,$BW102,9)+0,GS$76&gt;=INDEX('Static Data'!$E$3:$X$21,$BW102,10)+0,GS$77&gt;=INDEX('Static Data'!$E$3:$X$21,$BW102,11)+0,GS$78&gt;=INDEX('Static Data'!$E$3:$X$21,$BW102,12)+0,GS$79&gt;=INDEX('Static Data'!$E$3:$X$21,$BW102,13)+0,GS$80&gt;=INDEX('Static Data'!$E$3:$X$21,$BW102,14)+0,GS$81&gt;=INDEX('Static Data'!$E$3:$X$21,$BW102,15)+0,GS$82&gt;=INDEX('Static Data'!$E$3:$X$21,$BW102,16)+0,GS$83&gt;=INDEX('Static Data'!$E$3:$X$21,$BW102,17)+0,GS$84&gt;=INDEX('Static Data'!$E$3:$X$21,$BW102,18)+0,GS$85&gt;=INDEX('Static Data'!$E$3:$X$21,$BW102,19)+0,GS$86&gt;=INDEX('Static Data'!$E$3:$X$21,$BW102,20)+0)</f>
        <v>0</v>
      </c>
      <c r="GT102" t="b">
        <f ca="1">AND($BV102,GT$67&gt;=INDEX('Static Data'!$E$3:$X$21,$BW102,1)+0,GT$68&gt;=INDEX('Static Data'!$E$3:$X$21,$BW102,2)+0,GT$69&gt;=INDEX('Static Data'!$E$3:$X$21,$BW102,3)+0,GT$70&gt;=INDEX('Static Data'!$E$3:$X$21,$BW102,4)+0,GT$71&gt;=INDEX('Static Data'!$E$3:$X$21,$BW102,5)+0,GT$72&gt;=INDEX('Static Data'!$E$3:$X$21,$BW102,6)+0,GT$73&gt;=INDEX('Static Data'!$E$3:$X$21,$BW102,7)+0,GT$74&gt;=INDEX('Static Data'!$E$3:$X$21,$BW102,8)+0,GT$75&gt;=INDEX('Static Data'!$E$3:$X$21,$BW102,9)+0,GT$76&gt;=INDEX('Static Data'!$E$3:$X$21,$BW102,10)+0,GT$77&gt;=INDEX('Static Data'!$E$3:$X$21,$BW102,11)+0,GT$78&gt;=INDEX('Static Data'!$E$3:$X$21,$BW102,12)+0,GT$79&gt;=INDEX('Static Data'!$E$3:$X$21,$BW102,13)+0,GT$80&gt;=INDEX('Static Data'!$E$3:$X$21,$BW102,14)+0,GT$81&gt;=INDEX('Static Data'!$E$3:$X$21,$BW102,15)+0,GT$82&gt;=INDEX('Static Data'!$E$3:$X$21,$BW102,16)+0,GT$83&gt;=INDEX('Static Data'!$E$3:$X$21,$BW102,17)+0,GT$84&gt;=INDEX('Static Data'!$E$3:$X$21,$BW102,18)+0,GT$85&gt;=INDEX('Static Data'!$E$3:$X$21,$BW102,19)+0,GT$86&gt;=INDEX('Static Data'!$E$3:$X$21,$BW102,20)+0)</f>
        <v>0</v>
      </c>
      <c r="GU102" t="b">
        <f ca="1">AND($BV102,GU$67&gt;=INDEX('Static Data'!$E$3:$X$21,$BW102,1)+0,GU$68&gt;=INDEX('Static Data'!$E$3:$X$21,$BW102,2)+0,GU$69&gt;=INDEX('Static Data'!$E$3:$X$21,$BW102,3)+0,GU$70&gt;=INDEX('Static Data'!$E$3:$X$21,$BW102,4)+0,GU$71&gt;=INDEX('Static Data'!$E$3:$X$21,$BW102,5)+0,GU$72&gt;=INDEX('Static Data'!$E$3:$X$21,$BW102,6)+0,GU$73&gt;=INDEX('Static Data'!$E$3:$X$21,$BW102,7)+0,GU$74&gt;=INDEX('Static Data'!$E$3:$X$21,$BW102,8)+0,GU$75&gt;=INDEX('Static Data'!$E$3:$X$21,$BW102,9)+0,GU$76&gt;=INDEX('Static Data'!$E$3:$X$21,$BW102,10)+0,GU$77&gt;=INDEX('Static Data'!$E$3:$X$21,$BW102,11)+0,GU$78&gt;=INDEX('Static Data'!$E$3:$X$21,$BW102,12)+0,GU$79&gt;=INDEX('Static Data'!$E$3:$X$21,$BW102,13)+0,GU$80&gt;=INDEX('Static Data'!$E$3:$X$21,$BW102,14)+0,GU$81&gt;=INDEX('Static Data'!$E$3:$X$21,$BW102,15)+0,GU$82&gt;=INDEX('Static Data'!$E$3:$X$21,$BW102,16)+0,GU$83&gt;=INDEX('Static Data'!$E$3:$X$21,$BW102,17)+0,GU$84&gt;=INDEX('Static Data'!$E$3:$X$21,$BW102,18)+0,GU$85&gt;=INDEX('Static Data'!$E$3:$X$21,$BW102,19)+0,GU$86&gt;=INDEX('Static Data'!$E$3:$X$21,$BW102,20)+0)</f>
        <v>0</v>
      </c>
    </row>
    <row r="103" spans="9:203">
      <c r="I103" s="11"/>
      <c r="M103" s="1">
        <f t="shared" si="39"/>
        <v>66</v>
      </c>
      <c r="N103" s="1" t="str">
        <f t="shared" ref="N103:N134" si="212">DEC2HEX(V73,6)</f>
        <v>007F7D</v>
      </c>
      <c r="R103" s="90" t="str">
        <f t="shared" ref="R103:R136" si="213">MID(N103,7,2)&amp;MID(N103,5,2)&amp;MID(N103,3,2)&amp;MID(N103,1,2)</f>
        <v>7D7F00</v>
      </c>
      <c r="T103" s="60">
        <f t="shared" si="209"/>
        <v>96</v>
      </c>
      <c r="U103" s="123">
        <f t="shared" si="208"/>
        <v>939.80406122874035</v>
      </c>
      <c r="V103" s="62">
        <f t="shared" si="206"/>
        <v>57291</v>
      </c>
      <c r="W103" s="59">
        <f t="shared" si="207"/>
        <v>96</v>
      </c>
      <c r="BV103" t="b">
        <f>TRUE()</f>
        <v>1</v>
      </c>
      <c r="BW103">
        <f t="shared" si="211"/>
        <v>15</v>
      </c>
      <c r="BX103" t="b">
        <f ca="1">AND($BV103,BX$67&gt;=INDEX('Static Data'!$E$3:$X$21,$BW103,1)+0,BX$68&gt;=INDEX('Static Data'!$E$3:$X$21,$BW103,2)+0,BX$69&gt;=INDEX('Static Data'!$E$3:$X$21,$BW103,3)+0,BX$70&gt;=INDEX('Static Data'!$E$3:$X$21,$BW103,4)+0,BX$71&gt;=INDEX('Static Data'!$E$3:$X$21,$BW103,5)+0,BX$72&gt;=INDEX('Static Data'!$E$3:$X$21,$BW103,6)+0,BX$73&gt;=INDEX('Static Data'!$E$3:$X$21,$BW103,7)+0,BX$74&gt;=INDEX('Static Data'!$E$3:$X$21,$BW103,8)+0,BX$75&gt;=INDEX('Static Data'!$E$3:$X$21,$BW103,9)+0,BX$76&gt;=INDEX('Static Data'!$E$3:$X$21,$BW103,10)+0,BX$77&gt;=INDEX('Static Data'!$E$3:$X$21,$BW103,11)+0,BX$78&gt;=INDEX('Static Data'!$E$3:$X$21,$BW103,12)+0,BX$79&gt;=INDEX('Static Data'!$E$3:$X$21,$BW103,13)+0,BX$80&gt;=INDEX('Static Data'!$E$3:$X$21,$BW103,14)+0,BX$81&gt;=INDEX('Static Data'!$E$3:$X$21,$BW103,15)+0,BX$82&gt;=INDEX('Static Data'!$E$3:$X$21,$BW103,16)+0,BX$83&gt;=INDEX('Static Data'!$E$3:$X$21,$BW103,17)+0,BX$84&gt;=INDEX('Static Data'!$E$3:$X$21,$BW103,18)+0,BX$85&gt;=INDEX('Static Data'!$E$3:$X$21,$BW103,19)+0,BX$86&gt;=INDEX('Static Data'!$E$3:$X$21,$BW103,20)+0)</f>
        <v>0</v>
      </c>
      <c r="BY103" t="b">
        <f ca="1">AND($BV103,BY$67&gt;=INDEX('Static Data'!$E$3:$X$21,$BW103,1)+0,BY$68&gt;=INDEX('Static Data'!$E$3:$X$21,$BW103,2)+0,BY$69&gt;=INDEX('Static Data'!$E$3:$X$21,$BW103,3)+0,BY$70&gt;=INDEX('Static Data'!$E$3:$X$21,$BW103,4)+0,BY$71&gt;=INDEX('Static Data'!$E$3:$X$21,$BW103,5)+0,BY$72&gt;=INDEX('Static Data'!$E$3:$X$21,$BW103,6)+0,BY$73&gt;=INDEX('Static Data'!$E$3:$X$21,$BW103,7)+0,BY$74&gt;=INDEX('Static Data'!$E$3:$X$21,$BW103,8)+0,BY$75&gt;=INDEX('Static Data'!$E$3:$X$21,$BW103,9)+0,BY$76&gt;=INDEX('Static Data'!$E$3:$X$21,$BW103,10)+0,BY$77&gt;=INDEX('Static Data'!$E$3:$X$21,$BW103,11)+0,BY$78&gt;=INDEX('Static Data'!$E$3:$X$21,$BW103,12)+0,BY$79&gt;=INDEX('Static Data'!$E$3:$X$21,$BW103,13)+0,BY$80&gt;=INDEX('Static Data'!$E$3:$X$21,$BW103,14)+0,BY$81&gt;=INDEX('Static Data'!$E$3:$X$21,$BW103,15)+0,BY$82&gt;=INDEX('Static Data'!$E$3:$X$21,$BW103,16)+0,BY$83&gt;=INDEX('Static Data'!$E$3:$X$21,$BW103,17)+0,BY$84&gt;=INDEX('Static Data'!$E$3:$X$21,$BW103,18)+0,BY$85&gt;=INDEX('Static Data'!$E$3:$X$21,$BW103,19)+0,BY$86&gt;=INDEX('Static Data'!$E$3:$X$21,$BW103,20)+0)</f>
        <v>0</v>
      </c>
      <c r="BZ103" t="b">
        <f ca="1">AND($BV103,BZ$67&gt;=INDEX('Static Data'!$E$3:$X$21,$BW103,1)+0,BZ$68&gt;=INDEX('Static Data'!$E$3:$X$21,$BW103,2)+0,BZ$69&gt;=INDEX('Static Data'!$E$3:$X$21,$BW103,3)+0,BZ$70&gt;=INDEX('Static Data'!$E$3:$X$21,$BW103,4)+0,BZ$71&gt;=INDEX('Static Data'!$E$3:$X$21,$BW103,5)+0,BZ$72&gt;=INDEX('Static Data'!$E$3:$X$21,$BW103,6)+0,BZ$73&gt;=INDEX('Static Data'!$E$3:$X$21,$BW103,7)+0,BZ$74&gt;=INDEX('Static Data'!$E$3:$X$21,$BW103,8)+0,BZ$75&gt;=INDEX('Static Data'!$E$3:$X$21,$BW103,9)+0,BZ$76&gt;=INDEX('Static Data'!$E$3:$X$21,$BW103,10)+0,BZ$77&gt;=INDEX('Static Data'!$E$3:$X$21,$BW103,11)+0,BZ$78&gt;=INDEX('Static Data'!$E$3:$X$21,$BW103,12)+0,BZ$79&gt;=INDEX('Static Data'!$E$3:$X$21,$BW103,13)+0,BZ$80&gt;=INDEX('Static Data'!$E$3:$X$21,$BW103,14)+0,BZ$81&gt;=INDEX('Static Data'!$E$3:$X$21,$BW103,15)+0,BZ$82&gt;=INDEX('Static Data'!$E$3:$X$21,$BW103,16)+0,BZ$83&gt;=INDEX('Static Data'!$E$3:$X$21,$BW103,17)+0,BZ$84&gt;=INDEX('Static Data'!$E$3:$X$21,$BW103,18)+0,BZ$85&gt;=INDEX('Static Data'!$E$3:$X$21,$BW103,19)+0,BZ$86&gt;=INDEX('Static Data'!$E$3:$X$21,$BW103,20)+0)</f>
        <v>0</v>
      </c>
      <c r="CA103" t="b">
        <f ca="1">AND($BV103,CA$67&gt;=INDEX('Static Data'!$E$3:$X$21,$BW103,1)+0,CA$68&gt;=INDEX('Static Data'!$E$3:$X$21,$BW103,2)+0,CA$69&gt;=INDEX('Static Data'!$E$3:$X$21,$BW103,3)+0,CA$70&gt;=INDEX('Static Data'!$E$3:$X$21,$BW103,4)+0,CA$71&gt;=INDEX('Static Data'!$E$3:$X$21,$BW103,5)+0,CA$72&gt;=INDEX('Static Data'!$E$3:$X$21,$BW103,6)+0,CA$73&gt;=INDEX('Static Data'!$E$3:$X$21,$BW103,7)+0,CA$74&gt;=INDEX('Static Data'!$E$3:$X$21,$BW103,8)+0,CA$75&gt;=INDEX('Static Data'!$E$3:$X$21,$BW103,9)+0,CA$76&gt;=INDEX('Static Data'!$E$3:$X$21,$BW103,10)+0,CA$77&gt;=INDEX('Static Data'!$E$3:$X$21,$BW103,11)+0,CA$78&gt;=INDEX('Static Data'!$E$3:$X$21,$BW103,12)+0,CA$79&gt;=INDEX('Static Data'!$E$3:$X$21,$BW103,13)+0,CA$80&gt;=INDEX('Static Data'!$E$3:$X$21,$BW103,14)+0,CA$81&gt;=INDEX('Static Data'!$E$3:$X$21,$BW103,15)+0,CA$82&gt;=INDEX('Static Data'!$E$3:$X$21,$BW103,16)+0,CA$83&gt;=INDEX('Static Data'!$E$3:$X$21,$BW103,17)+0,CA$84&gt;=INDEX('Static Data'!$E$3:$X$21,$BW103,18)+0,CA$85&gt;=INDEX('Static Data'!$E$3:$X$21,$BW103,19)+0,CA$86&gt;=INDEX('Static Data'!$E$3:$X$21,$BW103,20)+0)</f>
        <v>0</v>
      </c>
      <c r="CB103" t="b">
        <f ca="1">AND($BV103,CB$67&gt;=INDEX('Static Data'!$E$3:$X$21,$BW103,1)+0,CB$68&gt;=INDEX('Static Data'!$E$3:$X$21,$BW103,2)+0,CB$69&gt;=INDEX('Static Data'!$E$3:$X$21,$BW103,3)+0,CB$70&gt;=INDEX('Static Data'!$E$3:$X$21,$BW103,4)+0,CB$71&gt;=INDEX('Static Data'!$E$3:$X$21,$BW103,5)+0,CB$72&gt;=INDEX('Static Data'!$E$3:$X$21,$BW103,6)+0,CB$73&gt;=INDEX('Static Data'!$E$3:$X$21,$BW103,7)+0,CB$74&gt;=INDEX('Static Data'!$E$3:$X$21,$BW103,8)+0,CB$75&gt;=INDEX('Static Data'!$E$3:$X$21,$BW103,9)+0,CB$76&gt;=INDEX('Static Data'!$E$3:$X$21,$BW103,10)+0,CB$77&gt;=INDEX('Static Data'!$E$3:$X$21,$BW103,11)+0,CB$78&gt;=INDEX('Static Data'!$E$3:$X$21,$BW103,12)+0,CB$79&gt;=INDEX('Static Data'!$E$3:$X$21,$BW103,13)+0,CB$80&gt;=INDEX('Static Data'!$E$3:$X$21,$BW103,14)+0,CB$81&gt;=INDEX('Static Data'!$E$3:$X$21,$BW103,15)+0,CB$82&gt;=INDEX('Static Data'!$E$3:$X$21,$BW103,16)+0,CB$83&gt;=INDEX('Static Data'!$E$3:$X$21,$BW103,17)+0,CB$84&gt;=INDEX('Static Data'!$E$3:$X$21,$BW103,18)+0,CB$85&gt;=INDEX('Static Data'!$E$3:$X$21,$BW103,19)+0,CB$86&gt;=INDEX('Static Data'!$E$3:$X$21,$BW103,20)+0)</f>
        <v>0</v>
      </c>
      <c r="CC103" t="b">
        <f ca="1">AND($BV103,CC$67&gt;=INDEX('Static Data'!$E$3:$X$21,$BW103,1)+0,CC$68&gt;=INDEX('Static Data'!$E$3:$X$21,$BW103,2)+0,CC$69&gt;=INDEX('Static Data'!$E$3:$X$21,$BW103,3)+0,CC$70&gt;=INDEX('Static Data'!$E$3:$X$21,$BW103,4)+0,CC$71&gt;=INDEX('Static Data'!$E$3:$X$21,$BW103,5)+0,CC$72&gt;=INDEX('Static Data'!$E$3:$X$21,$BW103,6)+0,CC$73&gt;=INDEX('Static Data'!$E$3:$X$21,$BW103,7)+0,CC$74&gt;=INDEX('Static Data'!$E$3:$X$21,$BW103,8)+0,CC$75&gt;=INDEX('Static Data'!$E$3:$X$21,$BW103,9)+0,CC$76&gt;=INDEX('Static Data'!$E$3:$X$21,$BW103,10)+0,CC$77&gt;=INDEX('Static Data'!$E$3:$X$21,$BW103,11)+0,CC$78&gt;=INDEX('Static Data'!$E$3:$X$21,$BW103,12)+0,CC$79&gt;=INDEX('Static Data'!$E$3:$X$21,$BW103,13)+0,CC$80&gt;=INDEX('Static Data'!$E$3:$X$21,$BW103,14)+0,CC$81&gt;=INDEX('Static Data'!$E$3:$X$21,$BW103,15)+0,CC$82&gt;=INDEX('Static Data'!$E$3:$X$21,$BW103,16)+0,CC$83&gt;=INDEX('Static Data'!$E$3:$X$21,$BW103,17)+0,CC$84&gt;=INDEX('Static Data'!$E$3:$X$21,$BW103,18)+0,CC$85&gt;=INDEX('Static Data'!$E$3:$X$21,$BW103,19)+0,CC$86&gt;=INDEX('Static Data'!$E$3:$X$21,$BW103,20)+0)</f>
        <v>0</v>
      </c>
      <c r="CD103" t="b">
        <f ca="1">AND($BV103,CD$67&gt;=INDEX('Static Data'!$E$3:$X$21,$BW103,1)+0,CD$68&gt;=INDEX('Static Data'!$E$3:$X$21,$BW103,2)+0,CD$69&gt;=INDEX('Static Data'!$E$3:$X$21,$BW103,3)+0,CD$70&gt;=INDEX('Static Data'!$E$3:$X$21,$BW103,4)+0,CD$71&gt;=INDEX('Static Data'!$E$3:$X$21,$BW103,5)+0,CD$72&gt;=INDEX('Static Data'!$E$3:$X$21,$BW103,6)+0,CD$73&gt;=INDEX('Static Data'!$E$3:$X$21,$BW103,7)+0,CD$74&gt;=INDEX('Static Data'!$E$3:$X$21,$BW103,8)+0,CD$75&gt;=INDEX('Static Data'!$E$3:$X$21,$BW103,9)+0,CD$76&gt;=INDEX('Static Data'!$E$3:$X$21,$BW103,10)+0,CD$77&gt;=INDEX('Static Data'!$E$3:$X$21,$BW103,11)+0,CD$78&gt;=INDEX('Static Data'!$E$3:$X$21,$BW103,12)+0,CD$79&gt;=INDEX('Static Data'!$E$3:$X$21,$BW103,13)+0,CD$80&gt;=INDEX('Static Data'!$E$3:$X$21,$BW103,14)+0,CD$81&gt;=INDEX('Static Data'!$E$3:$X$21,$BW103,15)+0,CD$82&gt;=INDEX('Static Data'!$E$3:$X$21,$BW103,16)+0,CD$83&gt;=INDEX('Static Data'!$E$3:$X$21,$BW103,17)+0,CD$84&gt;=INDEX('Static Data'!$E$3:$X$21,$BW103,18)+0,CD$85&gt;=INDEX('Static Data'!$E$3:$X$21,$BW103,19)+0,CD$86&gt;=INDEX('Static Data'!$E$3:$X$21,$BW103,20)+0)</f>
        <v>0</v>
      </c>
      <c r="CE103" t="b">
        <f ca="1">AND($BV103,CE$67&gt;=INDEX('Static Data'!$E$3:$X$21,$BW103,1)+0,CE$68&gt;=INDEX('Static Data'!$E$3:$X$21,$BW103,2)+0,CE$69&gt;=INDEX('Static Data'!$E$3:$X$21,$BW103,3)+0,CE$70&gt;=INDEX('Static Data'!$E$3:$X$21,$BW103,4)+0,CE$71&gt;=INDEX('Static Data'!$E$3:$X$21,$BW103,5)+0,CE$72&gt;=INDEX('Static Data'!$E$3:$X$21,$BW103,6)+0,CE$73&gt;=INDEX('Static Data'!$E$3:$X$21,$BW103,7)+0,CE$74&gt;=INDEX('Static Data'!$E$3:$X$21,$BW103,8)+0,CE$75&gt;=INDEX('Static Data'!$E$3:$X$21,$BW103,9)+0,CE$76&gt;=INDEX('Static Data'!$E$3:$X$21,$BW103,10)+0,CE$77&gt;=INDEX('Static Data'!$E$3:$X$21,$BW103,11)+0,CE$78&gt;=INDEX('Static Data'!$E$3:$X$21,$BW103,12)+0,CE$79&gt;=INDEX('Static Data'!$E$3:$X$21,$BW103,13)+0,CE$80&gt;=INDEX('Static Data'!$E$3:$X$21,$BW103,14)+0,CE$81&gt;=INDEX('Static Data'!$E$3:$X$21,$BW103,15)+0,CE$82&gt;=INDEX('Static Data'!$E$3:$X$21,$BW103,16)+0,CE$83&gt;=INDEX('Static Data'!$E$3:$X$21,$BW103,17)+0,CE$84&gt;=INDEX('Static Data'!$E$3:$X$21,$BW103,18)+0,CE$85&gt;=INDEX('Static Data'!$E$3:$X$21,$BW103,19)+0,CE$86&gt;=INDEX('Static Data'!$E$3:$X$21,$BW103,20)+0)</f>
        <v>0</v>
      </c>
      <c r="CF103" t="b">
        <f ca="1">AND($BV103,CF$67&gt;=INDEX('Static Data'!$E$3:$X$21,$BW103,1)+0,CF$68&gt;=INDEX('Static Data'!$E$3:$X$21,$BW103,2)+0,CF$69&gt;=INDEX('Static Data'!$E$3:$X$21,$BW103,3)+0,CF$70&gt;=INDEX('Static Data'!$E$3:$X$21,$BW103,4)+0,CF$71&gt;=INDEX('Static Data'!$E$3:$X$21,$BW103,5)+0,CF$72&gt;=INDEX('Static Data'!$E$3:$X$21,$BW103,6)+0,CF$73&gt;=INDEX('Static Data'!$E$3:$X$21,$BW103,7)+0,CF$74&gt;=INDEX('Static Data'!$E$3:$X$21,$BW103,8)+0,CF$75&gt;=INDEX('Static Data'!$E$3:$X$21,$BW103,9)+0,CF$76&gt;=INDEX('Static Data'!$E$3:$X$21,$BW103,10)+0,CF$77&gt;=INDEX('Static Data'!$E$3:$X$21,$BW103,11)+0,CF$78&gt;=INDEX('Static Data'!$E$3:$X$21,$BW103,12)+0,CF$79&gt;=INDEX('Static Data'!$E$3:$X$21,$BW103,13)+0,CF$80&gt;=INDEX('Static Data'!$E$3:$X$21,$BW103,14)+0,CF$81&gt;=INDEX('Static Data'!$E$3:$X$21,$BW103,15)+0,CF$82&gt;=INDEX('Static Data'!$E$3:$X$21,$BW103,16)+0,CF$83&gt;=INDEX('Static Data'!$E$3:$X$21,$BW103,17)+0,CF$84&gt;=INDEX('Static Data'!$E$3:$X$21,$BW103,18)+0,CF$85&gt;=INDEX('Static Data'!$E$3:$X$21,$BW103,19)+0,CF$86&gt;=INDEX('Static Data'!$E$3:$X$21,$BW103,20)+0)</f>
        <v>0</v>
      </c>
      <c r="CG103" t="b">
        <f ca="1">AND($BV103,CG$67&gt;=INDEX('Static Data'!$E$3:$X$21,$BW103,1)+0,CG$68&gt;=INDEX('Static Data'!$E$3:$X$21,$BW103,2)+0,CG$69&gt;=INDEX('Static Data'!$E$3:$X$21,$BW103,3)+0,CG$70&gt;=INDEX('Static Data'!$E$3:$X$21,$BW103,4)+0,CG$71&gt;=INDEX('Static Data'!$E$3:$X$21,$BW103,5)+0,CG$72&gt;=INDEX('Static Data'!$E$3:$X$21,$BW103,6)+0,CG$73&gt;=INDEX('Static Data'!$E$3:$X$21,$BW103,7)+0,CG$74&gt;=INDEX('Static Data'!$E$3:$X$21,$BW103,8)+0,CG$75&gt;=INDEX('Static Data'!$E$3:$X$21,$BW103,9)+0,CG$76&gt;=INDEX('Static Data'!$E$3:$X$21,$BW103,10)+0,CG$77&gt;=INDEX('Static Data'!$E$3:$X$21,$BW103,11)+0,CG$78&gt;=INDEX('Static Data'!$E$3:$X$21,$BW103,12)+0,CG$79&gt;=INDEX('Static Data'!$E$3:$X$21,$BW103,13)+0,CG$80&gt;=INDEX('Static Data'!$E$3:$X$21,$BW103,14)+0,CG$81&gt;=INDEX('Static Data'!$E$3:$X$21,$BW103,15)+0,CG$82&gt;=INDEX('Static Data'!$E$3:$X$21,$BW103,16)+0,CG$83&gt;=INDEX('Static Data'!$E$3:$X$21,$BW103,17)+0,CG$84&gt;=INDEX('Static Data'!$E$3:$X$21,$BW103,18)+0,CG$85&gt;=INDEX('Static Data'!$E$3:$X$21,$BW103,19)+0,CG$86&gt;=INDEX('Static Data'!$E$3:$X$21,$BW103,20)+0)</f>
        <v>0</v>
      </c>
      <c r="CH103" t="b">
        <f ca="1">AND($BV103,CH$67&gt;=INDEX('Static Data'!$E$3:$X$21,$BW103,1)+0,CH$68&gt;=INDEX('Static Data'!$E$3:$X$21,$BW103,2)+0,CH$69&gt;=INDEX('Static Data'!$E$3:$X$21,$BW103,3)+0,CH$70&gt;=INDEX('Static Data'!$E$3:$X$21,$BW103,4)+0,CH$71&gt;=INDEX('Static Data'!$E$3:$X$21,$BW103,5)+0,CH$72&gt;=INDEX('Static Data'!$E$3:$X$21,$BW103,6)+0,CH$73&gt;=INDEX('Static Data'!$E$3:$X$21,$BW103,7)+0,CH$74&gt;=INDEX('Static Data'!$E$3:$X$21,$BW103,8)+0,CH$75&gt;=INDEX('Static Data'!$E$3:$X$21,$BW103,9)+0,CH$76&gt;=INDEX('Static Data'!$E$3:$X$21,$BW103,10)+0,CH$77&gt;=INDEX('Static Data'!$E$3:$X$21,$BW103,11)+0,CH$78&gt;=INDEX('Static Data'!$E$3:$X$21,$BW103,12)+0,CH$79&gt;=INDEX('Static Data'!$E$3:$X$21,$BW103,13)+0,CH$80&gt;=INDEX('Static Data'!$E$3:$X$21,$BW103,14)+0,CH$81&gt;=INDEX('Static Data'!$E$3:$X$21,$BW103,15)+0,CH$82&gt;=INDEX('Static Data'!$E$3:$X$21,$BW103,16)+0,CH$83&gt;=INDEX('Static Data'!$E$3:$X$21,$BW103,17)+0,CH$84&gt;=INDEX('Static Data'!$E$3:$X$21,$BW103,18)+0,CH$85&gt;=INDEX('Static Data'!$E$3:$X$21,$BW103,19)+0,CH$86&gt;=INDEX('Static Data'!$E$3:$X$21,$BW103,20)+0)</f>
        <v>0</v>
      </c>
      <c r="CI103" t="b">
        <f ca="1">AND($BV103,CI$67&gt;=INDEX('Static Data'!$E$3:$X$21,$BW103,1)+0,CI$68&gt;=INDEX('Static Data'!$E$3:$X$21,$BW103,2)+0,CI$69&gt;=INDEX('Static Data'!$E$3:$X$21,$BW103,3)+0,CI$70&gt;=INDEX('Static Data'!$E$3:$X$21,$BW103,4)+0,CI$71&gt;=INDEX('Static Data'!$E$3:$X$21,$BW103,5)+0,CI$72&gt;=INDEX('Static Data'!$E$3:$X$21,$BW103,6)+0,CI$73&gt;=INDEX('Static Data'!$E$3:$X$21,$BW103,7)+0,CI$74&gt;=INDEX('Static Data'!$E$3:$X$21,$BW103,8)+0,CI$75&gt;=INDEX('Static Data'!$E$3:$X$21,$BW103,9)+0,CI$76&gt;=INDEX('Static Data'!$E$3:$X$21,$BW103,10)+0,CI$77&gt;=INDEX('Static Data'!$E$3:$X$21,$BW103,11)+0,CI$78&gt;=INDEX('Static Data'!$E$3:$X$21,$BW103,12)+0,CI$79&gt;=INDEX('Static Data'!$E$3:$X$21,$BW103,13)+0,CI$80&gt;=INDEX('Static Data'!$E$3:$X$21,$BW103,14)+0,CI$81&gt;=INDEX('Static Data'!$E$3:$X$21,$BW103,15)+0,CI$82&gt;=INDEX('Static Data'!$E$3:$X$21,$BW103,16)+0,CI$83&gt;=INDEX('Static Data'!$E$3:$X$21,$BW103,17)+0,CI$84&gt;=INDEX('Static Data'!$E$3:$X$21,$BW103,18)+0,CI$85&gt;=INDEX('Static Data'!$E$3:$X$21,$BW103,19)+0,CI$86&gt;=INDEX('Static Data'!$E$3:$X$21,$BW103,20)+0)</f>
        <v>0</v>
      </c>
      <c r="CJ103" t="b">
        <f ca="1">AND($BV103,CJ$67&gt;=INDEX('Static Data'!$E$3:$X$21,$BW103,1)+0,CJ$68&gt;=INDEX('Static Data'!$E$3:$X$21,$BW103,2)+0,CJ$69&gt;=INDEX('Static Data'!$E$3:$X$21,$BW103,3)+0,CJ$70&gt;=INDEX('Static Data'!$E$3:$X$21,$BW103,4)+0,CJ$71&gt;=INDEX('Static Data'!$E$3:$X$21,$BW103,5)+0,CJ$72&gt;=INDEX('Static Data'!$E$3:$X$21,$BW103,6)+0,CJ$73&gt;=INDEX('Static Data'!$E$3:$X$21,$BW103,7)+0,CJ$74&gt;=INDEX('Static Data'!$E$3:$X$21,$BW103,8)+0,CJ$75&gt;=INDEX('Static Data'!$E$3:$X$21,$BW103,9)+0,CJ$76&gt;=INDEX('Static Data'!$E$3:$X$21,$BW103,10)+0,CJ$77&gt;=INDEX('Static Data'!$E$3:$X$21,$BW103,11)+0,CJ$78&gt;=INDEX('Static Data'!$E$3:$X$21,$BW103,12)+0,CJ$79&gt;=INDEX('Static Data'!$E$3:$X$21,$BW103,13)+0,CJ$80&gt;=INDEX('Static Data'!$E$3:$X$21,$BW103,14)+0,CJ$81&gt;=INDEX('Static Data'!$E$3:$X$21,$BW103,15)+0,CJ$82&gt;=INDEX('Static Data'!$E$3:$X$21,$BW103,16)+0,CJ$83&gt;=INDEX('Static Data'!$E$3:$X$21,$BW103,17)+0,CJ$84&gt;=INDEX('Static Data'!$E$3:$X$21,$BW103,18)+0,CJ$85&gt;=INDEX('Static Data'!$E$3:$X$21,$BW103,19)+0,CJ$86&gt;=INDEX('Static Data'!$E$3:$X$21,$BW103,20)+0)</f>
        <v>0</v>
      </c>
      <c r="CK103" t="b">
        <f ca="1">AND($BV103,CK$67&gt;=INDEX('Static Data'!$E$3:$X$21,$BW103,1)+0,CK$68&gt;=INDEX('Static Data'!$E$3:$X$21,$BW103,2)+0,CK$69&gt;=INDEX('Static Data'!$E$3:$X$21,$BW103,3)+0,CK$70&gt;=INDEX('Static Data'!$E$3:$X$21,$BW103,4)+0,CK$71&gt;=INDEX('Static Data'!$E$3:$X$21,$BW103,5)+0,CK$72&gt;=INDEX('Static Data'!$E$3:$X$21,$BW103,6)+0,CK$73&gt;=INDEX('Static Data'!$E$3:$X$21,$BW103,7)+0,CK$74&gt;=INDEX('Static Data'!$E$3:$X$21,$BW103,8)+0,CK$75&gt;=INDEX('Static Data'!$E$3:$X$21,$BW103,9)+0,CK$76&gt;=INDEX('Static Data'!$E$3:$X$21,$BW103,10)+0,CK$77&gt;=INDEX('Static Data'!$E$3:$X$21,$BW103,11)+0,CK$78&gt;=INDEX('Static Data'!$E$3:$X$21,$BW103,12)+0,CK$79&gt;=INDEX('Static Data'!$E$3:$X$21,$BW103,13)+0,CK$80&gt;=INDEX('Static Data'!$E$3:$X$21,$BW103,14)+0,CK$81&gt;=INDEX('Static Data'!$E$3:$X$21,$BW103,15)+0,CK$82&gt;=INDEX('Static Data'!$E$3:$X$21,$BW103,16)+0,CK$83&gt;=INDEX('Static Data'!$E$3:$X$21,$BW103,17)+0,CK$84&gt;=INDEX('Static Data'!$E$3:$X$21,$BW103,18)+0,CK$85&gt;=INDEX('Static Data'!$E$3:$X$21,$BW103,19)+0,CK$86&gt;=INDEX('Static Data'!$E$3:$X$21,$BW103,20)+0)</f>
        <v>0</v>
      </c>
      <c r="CL103" t="b">
        <f ca="1">AND($BV103,CL$67&gt;=INDEX('Static Data'!$E$3:$X$21,$BW103,1)+0,CL$68&gt;=INDEX('Static Data'!$E$3:$X$21,$BW103,2)+0,CL$69&gt;=INDEX('Static Data'!$E$3:$X$21,$BW103,3)+0,CL$70&gt;=INDEX('Static Data'!$E$3:$X$21,$BW103,4)+0,CL$71&gt;=INDEX('Static Data'!$E$3:$X$21,$BW103,5)+0,CL$72&gt;=INDEX('Static Data'!$E$3:$X$21,$BW103,6)+0,CL$73&gt;=INDEX('Static Data'!$E$3:$X$21,$BW103,7)+0,CL$74&gt;=INDEX('Static Data'!$E$3:$X$21,$BW103,8)+0,CL$75&gt;=INDEX('Static Data'!$E$3:$X$21,$BW103,9)+0,CL$76&gt;=INDEX('Static Data'!$E$3:$X$21,$BW103,10)+0,CL$77&gt;=INDEX('Static Data'!$E$3:$X$21,$BW103,11)+0,CL$78&gt;=INDEX('Static Data'!$E$3:$X$21,$BW103,12)+0,CL$79&gt;=INDEX('Static Data'!$E$3:$X$21,$BW103,13)+0,CL$80&gt;=INDEX('Static Data'!$E$3:$X$21,$BW103,14)+0,CL$81&gt;=INDEX('Static Data'!$E$3:$X$21,$BW103,15)+0,CL$82&gt;=INDEX('Static Data'!$E$3:$X$21,$BW103,16)+0,CL$83&gt;=INDEX('Static Data'!$E$3:$X$21,$BW103,17)+0,CL$84&gt;=INDEX('Static Data'!$E$3:$X$21,$BW103,18)+0,CL$85&gt;=INDEX('Static Data'!$E$3:$X$21,$BW103,19)+0,CL$86&gt;=INDEX('Static Data'!$E$3:$X$21,$BW103,20)+0)</f>
        <v>0</v>
      </c>
      <c r="CM103" t="b">
        <f ca="1">AND($BV103,CM$67&gt;=INDEX('Static Data'!$E$3:$X$21,$BW103,1)+0,CM$68&gt;=INDEX('Static Data'!$E$3:$X$21,$BW103,2)+0,CM$69&gt;=INDEX('Static Data'!$E$3:$X$21,$BW103,3)+0,CM$70&gt;=INDEX('Static Data'!$E$3:$X$21,$BW103,4)+0,CM$71&gt;=INDEX('Static Data'!$E$3:$X$21,$BW103,5)+0,CM$72&gt;=INDEX('Static Data'!$E$3:$X$21,$BW103,6)+0,CM$73&gt;=INDEX('Static Data'!$E$3:$X$21,$BW103,7)+0,CM$74&gt;=INDEX('Static Data'!$E$3:$X$21,$BW103,8)+0,CM$75&gt;=INDEX('Static Data'!$E$3:$X$21,$BW103,9)+0,CM$76&gt;=INDEX('Static Data'!$E$3:$X$21,$BW103,10)+0,CM$77&gt;=INDEX('Static Data'!$E$3:$X$21,$BW103,11)+0,CM$78&gt;=INDEX('Static Data'!$E$3:$X$21,$BW103,12)+0,CM$79&gt;=INDEX('Static Data'!$E$3:$X$21,$BW103,13)+0,CM$80&gt;=INDEX('Static Data'!$E$3:$X$21,$BW103,14)+0,CM$81&gt;=INDEX('Static Data'!$E$3:$X$21,$BW103,15)+0,CM$82&gt;=INDEX('Static Data'!$E$3:$X$21,$BW103,16)+0,CM$83&gt;=INDEX('Static Data'!$E$3:$X$21,$BW103,17)+0,CM$84&gt;=INDEX('Static Data'!$E$3:$X$21,$BW103,18)+0,CM$85&gt;=INDEX('Static Data'!$E$3:$X$21,$BW103,19)+0,CM$86&gt;=INDEX('Static Data'!$E$3:$X$21,$BW103,20)+0)</f>
        <v>0</v>
      </c>
      <c r="CN103" t="b">
        <f ca="1">AND($BV103,CN$67&gt;=INDEX('Static Data'!$E$3:$X$21,$BW103,1)+0,CN$68&gt;=INDEX('Static Data'!$E$3:$X$21,$BW103,2)+0,CN$69&gt;=INDEX('Static Data'!$E$3:$X$21,$BW103,3)+0,CN$70&gt;=INDEX('Static Data'!$E$3:$X$21,$BW103,4)+0,CN$71&gt;=INDEX('Static Data'!$E$3:$X$21,$BW103,5)+0,CN$72&gt;=INDEX('Static Data'!$E$3:$X$21,$BW103,6)+0,CN$73&gt;=INDEX('Static Data'!$E$3:$X$21,$BW103,7)+0,CN$74&gt;=INDEX('Static Data'!$E$3:$X$21,$BW103,8)+0,CN$75&gt;=INDEX('Static Data'!$E$3:$X$21,$BW103,9)+0,CN$76&gt;=INDEX('Static Data'!$E$3:$X$21,$BW103,10)+0,CN$77&gt;=INDEX('Static Data'!$E$3:$X$21,$BW103,11)+0,CN$78&gt;=INDEX('Static Data'!$E$3:$X$21,$BW103,12)+0,CN$79&gt;=INDEX('Static Data'!$E$3:$X$21,$BW103,13)+0,CN$80&gt;=INDEX('Static Data'!$E$3:$X$21,$BW103,14)+0,CN$81&gt;=INDEX('Static Data'!$E$3:$X$21,$BW103,15)+0,CN$82&gt;=INDEX('Static Data'!$E$3:$X$21,$BW103,16)+0,CN$83&gt;=INDEX('Static Data'!$E$3:$X$21,$BW103,17)+0,CN$84&gt;=INDEX('Static Data'!$E$3:$X$21,$BW103,18)+0,CN$85&gt;=INDEX('Static Data'!$E$3:$X$21,$BW103,19)+0,CN$86&gt;=INDEX('Static Data'!$E$3:$X$21,$BW103,20)+0)</f>
        <v>0</v>
      </c>
      <c r="CO103" t="b">
        <f ca="1">AND($BV103,CO$67&gt;=INDEX('Static Data'!$E$3:$X$21,$BW103,1)+0,CO$68&gt;=INDEX('Static Data'!$E$3:$X$21,$BW103,2)+0,CO$69&gt;=INDEX('Static Data'!$E$3:$X$21,$BW103,3)+0,CO$70&gt;=INDEX('Static Data'!$E$3:$X$21,$BW103,4)+0,CO$71&gt;=INDEX('Static Data'!$E$3:$X$21,$BW103,5)+0,CO$72&gt;=INDEX('Static Data'!$E$3:$X$21,$BW103,6)+0,CO$73&gt;=INDEX('Static Data'!$E$3:$X$21,$BW103,7)+0,CO$74&gt;=INDEX('Static Data'!$E$3:$X$21,$BW103,8)+0,CO$75&gt;=INDEX('Static Data'!$E$3:$X$21,$BW103,9)+0,CO$76&gt;=INDEX('Static Data'!$E$3:$X$21,$BW103,10)+0,CO$77&gt;=INDEX('Static Data'!$E$3:$X$21,$BW103,11)+0,CO$78&gt;=INDEX('Static Data'!$E$3:$X$21,$BW103,12)+0,CO$79&gt;=INDEX('Static Data'!$E$3:$X$21,$BW103,13)+0,CO$80&gt;=INDEX('Static Data'!$E$3:$X$21,$BW103,14)+0,CO$81&gt;=INDEX('Static Data'!$E$3:$X$21,$BW103,15)+0,CO$82&gt;=INDEX('Static Data'!$E$3:$X$21,$BW103,16)+0,CO$83&gt;=INDEX('Static Data'!$E$3:$X$21,$BW103,17)+0,CO$84&gt;=INDEX('Static Data'!$E$3:$X$21,$BW103,18)+0,CO$85&gt;=INDEX('Static Data'!$E$3:$X$21,$BW103,19)+0,CO$86&gt;=INDEX('Static Data'!$E$3:$X$21,$BW103,20)+0)</f>
        <v>0</v>
      </c>
      <c r="CP103" t="b">
        <f ca="1">AND($BV103,CP$67&gt;=INDEX('Static Data'!$E$3:$X$21,$BW103,1)+0,CP$68&gt;=INDEX('Static Data'!$E$3:$X$21,$BW103,2)+0,CP$69&gt;=INDEX('Static Data'!$E$3:$X$21,$BW103,3)+0,CP$70&gt;=INDEX('Static Data'!$E$3:$X$21,$BW103,4)+0,CP$71&gt;=INDEX('Static Data'!$E$3:$X$21,$BW103,5)+0,CP$72&gt;=INDEX('Static Data'!$E$3:$X$21,$BW103,6)+0,CP$73&gt;=INDEX('Static Data'!$E$3:$X$21,$BW103,7)+0,CP$74&gt;=INDEX('Static Data'!$E$3:$X$21,$BW103,8)+0,CP$75&gt;=INDEX('Static Data'!$E$3:$X$21,$BW103,9)+0,CP$76&gt;=INDEX('Static Data'!$E$3:$X$21,$BW103,10)+0,CP$77&gt;=INDEX('Static Data'!$E$3:$X$21,$BW103,11)+0,CP$78&gt;=INDEX('Static Data'!$E$3:$X$21,$BW103,12)+0,CP$79&gt;=INDEX('Static Data'!$E$3:$X$21,$BW103,13)+0,CP$80&gt;=INDEX('Static Data'!$E$3:$X$21,$BW103,14)+0,CP$81&gt;=INDEX('Static Data'!$E$3:$X$21,$BW103,15)+0,CP$82&gt;=INDEX('Static Data'!$E$3:$X$21,$BW103,16)+0,CP$83&gt;=INDEX('Static Data'!$E$3:$X$21,$BW103,17)+0,CP$84&gt;=INDEX('Static Data'!$E$3:$X$21,$BW103,18)+0,CP$85&gt;=INDEX('Static Data'!$E$3:$X$21,$BW103,19)+0,CP$86&gt;=INDEX('Static Data'!$E$3:$X$21,$BW103,20)+0)</f>
        <v>0</v>
      </c>
      <c r="CQ103" t="b">
        <f ca="1">AND($BV103,CQ$67&gt;=INDEX('Static Data'!$E$3:$X$21,$BW103,1)+0,CQ$68&gt;=INDEX('Static Data'!$E$3:$X$21,$BW103,2)+0,CQ$69&gt;=INDEX('Static Data'!$E$3:$X$21,$BW103,3)+0,CQ$70&gt;=INDEX('Static Data'!$E$3:$X$21,$BW103,4)+0,CQ$71&gt;=INDEX('Static Data'!$E$3:$X$21,$BW103,5)+0,CQ$72&gt;=INDEX('Static Data'!$E$3:$X$21,$BW103,6)+0,CQ$73&gt;=INDEX('Static Data'!$E$3:$X$21,$BW103,7)+0,CQ$74&gt;=INDEX('Static Data'!$E$3:$X$21,$BW103,8)+0,CQ$75&gt;=INDEX('Static Data'!$E$3:$X$21,$BW103,9)+0,CQ$76&gt;=INDEX('Static Data'!$E$3:$X$21,$BW103,10)+0,CQ$77&gt;=INDEX('Static Data'!$E$3:$X$21,$BW103,11)+0,CQ$78&gt;=INDEX('Static Data'!$E$3:$X$21,$BW103,12)+0,CQ$79&gt;=INDEX('Static Data'!$E$3:$X$21,$BW103,13)+0,CQ$80&gt;=INDEX('Static Data'!$E$3:$X$21,$BW103,14)+0,CQ$81&gt;=INDEX('Static Data'!$E$3:$X$21,$BW103,15)+0,CQ$82&gt;=INDEX('Static Data'!$E$3:$X$21,$BW103,16)+0,CQ$83&gt;=INDEX('Static Data'!$E$3:$X$21,$BW103,17)+0,CQ$84&gt;=INDEX('Static Data'!$E$3:$X$21,$BW103,18)+0,CQ$85&gt;=INDEX('Static Data'!$E$3:$X$21,$BW103,19)+0,CQ$86&gt;=INDEX('Static Data'!$E$3:$X$21,$BW103,20)+0)</f>
        <v>0</v>
      </c>
      <c r="CR103" t="b">
        <f ca="1">AND($BV103,CR$67&gt;=INDEX('Static Data'!$E$3:$X$21,$BW103,1)+0,CR$68&gt;=INDEX('Static Data'!$E$3:$X$21,$BW103,2)+0,CR$69&gt;=INDEX('Static Data'!$E$3:$X$21,$BW103,3)+0,CR$70&gt;=INDEX('Static Data'!$E$3:$X$21,$BW103,4)+0,CR$71&gt;=INDEX('Static Data'!$E$3:$X$21,$BW103,5)+0,CR$72&gt;=INDEX('Static Data'!$E$3:$X$21,$BW103,6)+0,CR$73&gt;=INDEX('Static Data'!$E$3:$X$21,$BW103,7)+0,CR$74&gt;=INDEX('Static Data'!$E$3:$X$21,$BW103,8)+0,CR$75&gt;=INDEX('Static Data'!$E$3:$X$21,$BW103,9)+0,CR$76&gt;=INDEX('Static Data'!$E$3:$X$21,$BW103,10)+0,CR$77&gt;=INDEX('Static Data'!$E$3:$X$21,$BW103,11)+0,CR$78&gt;=INDEX('Static Data'!$E$3:$X$21,$BW103,12)+0,CR$79&gt;=INDEX('Static Data'!$E$3:$X$21,$BW103,13)+0,CR$80&gt;=INDEX('Static Data'!$E$3:$X$21,$BW103,14)+0,CR$81&gt;=INDEX('Static Data'!$E$3:$X$21,$BW103,15)+0,CR$82&gt;=INDEX('Static Data'!$E$3:$X$21,$BW103,16)+0,CR$83&gt;=INDEX('Static Data'!$E$3:$X$21,$BW103,17)+0,CR$84&gt;=INDEX('Static Data'!$E$3:$X$21,$BW103,18)+0,CR$85&gt;=INDEX('Static Data'!$E$3:$X$21,$BW103,19)+0,CR$86&gt;=INDEX('Static Data'!$E$3:$X$21,$BW103,20)+0)</f>
        <v>0</v>
      </c>
      <c r="CS103" t="b">
        <f ca="1">AND($BV103,CS$67&gt;=INDEX('Static Data'!$E$3:$X$21,$BW103,1)+0,CS$68&gt;=INDEX('Static Data'!$E$3:$X$21,$BW103,2)+0,CS$69&gt;=INDEX('Static Data'!$E$3:$X$21,$BW103,3)+0,CS$70&gt;=INDEX('Static Data'!$E$3:$X$21,$BW103,4)+0,CS$71&gt;=INDEX('Static Data'!$E$3:$X$21,$BW103,5)+0,CS$72&gt;=INDEX('Static Data'!$E$3:$X$21,$BW103,6)+0,CS$73&gt;=INDEX('Static Data'!$E$3:$X$21,$BW103,7)+0,CS$74&gt;=INDEX('Static Data'!$E$3:$X$21,$BW103,8)+0,CS$75&gt;=INDEX('Static Data'!$E$3:$X$21,$BW103,9)+0,CS$76&gt;=INDEX('Static Data'!$E$3:$X$21,$BW103,10)+0,CS$77&gt;=INDEX('Static Data'!$E$3:$X$21,$BW103,11)+0,CS$78&gt;=INDEX('Static Data'!$E$3:$X$21,$BW103,12)+0,CS$79&gt;=INDEX('Static Data'!$E$3:$X$21,$BW103,13)+0,CS$80&gt;=INDEX('Static Data'!$E$3:$X$21,$BW103,14)+0,CS$81&gt;=INDEX('Static Data'!$E$3:$X$21,$BW103,15)+0,CS$82&gt;=INDEX('Static Data'!$E$3:$X$21,$BW103,16)+0,CS$83&gt;=INDEX('Static Data'!$E$3:$X$21,$BW103,17)+0,CS$84&gt;=INDEX('Static Data'!$E$3:$X$21,$BW103,18)+0,CS$85&gt;=INDEX('Static Data'!$E$3:$X$21,$BW103,19)+0,CS$86&gt;=INDEX('Static Data'!$E$3:$X$21,$BW103,20)+0)</f>
        <v>0</v>
      </c>
      <c r="CT103" t="b">
        <f ca="1">AND($BV103,CT$67&gt;=INDEX('Static Data'!$E$3:$X$21,$BW103,1)+0,CT$68&gt;=INDEX('Static Data'!$E$3:$X$21,$BW103,2)+0,CT$69&gt;=INDEX('Static Data'!$E$3:$X$21,$BW103,3)+0,CT$70&gt;=INDEX('Static Data'!$E$3:$X$21,$BW103,4)+0,CT$71&gt;=INDEX('Static Data'!$E$3:$X$21,$BW103,5)+0,CT$72&gt;=INDEX('Static Data'!$E$3:$X$21,$BW103,6)+0,CT$73&gt;=INDEX('Static Data'!$E$3:$X$21,$BW103,7)+0,CT$74&gt;=INDEX('Static Data'!$E$3:$X$21,$BW103,8)+0,CT$75&gt;=INDEX('Static Data'!$E$3:$X$21,$BW103,9)+0,CT$76&gt;=INDEX('Static Data'!$E$3:$X$21,$BW103,10)+0,CT$77&gt;=INDEX('Static Data'!$E$3:$X$21,$BW103,11)+0,CT$78&gt;=INDEX('Static Data'!$E$3:$X$21,$BW103,12)+0,CT$79&gt;=INDEX('Static Data'!$E$3:$X$21,$BW103,13)+0,CT$80&gt;=INDEX('Static Data'!$E$3:$X$21,$BW103,14)+0,CT$81&gt;=INDEX('Static Data'!$E$3:$X$21,$BW103,15)+0,CT$82&gt;=INDEX('Static Data'!$E$3:$X$21,$BW103,16)+0,CT$83&gt;=INDEX('Static Data'!$E$3:$X$21,$BW103,17)+0,CT$84&gt;=INDEX('Static Data'!$E$3:$X$21,$BW103,18)+0,CT$85&gt;=INDEX('Static Data'!$E$3:$X$21,$BW103,19)+0,CT$86&gt;=INDEX('Static Data'!$E$3:$X$21,$BW103,20)+0)</f>
        <v>0</v>
      </c>
      <c r="CU103" t="b">
        <f ca="1">AND($BV103,CU$67&gt;=INDEX('Static Data'!$E$3:$X$21,$BW103,1)+0,CU$68&gt;=INDEX('Static Data'!$E$3:$X$21,$BW103,2)+0,CU$69&gt;=INDEX('Static Data'!$E$3:$X$21,$BW103,3)+0,CU$70&gt;=INDEX('Static Data'!$E$3:$X$21,$BW103,4)+0,CU$71&gt;=INDEX('Static Data'!$E$3:$X$21,$BW103,5)+0,CU$72&gt;=INDEX('Static Data'!$E$3:$X$21,$BW103,6)+0,CU$73&gt;=INDEX('Static Data'!$E$3:$X$21,$BW103,7)+0,CU$74&gt;=INDEX('Static Data'!$E$3:$X$21,$BW103,8)+0,CU$75&gt;=INDEX('Static Data'!$E$3:$X$21,$BW103,9)+0,CU$76&gt;=INDEX('Static Data'!$E$3:$X$21,$BW103,10)+0,CU$77&gt;=INDEX('Static Data'!$E$3:$X$21,$BW103,11)+0,CU$78&gt;=INDEX('Static Data'!$E$3:$X$21,$BW103,12)+0,CU$79&gt;=INDEX('Static Data'!$E$3:$X$21,$BW103,13)+0,CU$80&gt;=INDEX('Static Data'!$E$3:$X$21,$BW103,14)+0,CU$81&gt;=INDEX('Static Data'!$E$3:$X$21,$BW103,15)+0,CU$82&gt;=INDEX('Static Data'!$E$3:$X$21,$BW103,16)+0,CU$83&gt;=INDEX('Static Data'!$E$3:$X$21,$BW103,17)+0,CU$84&gt;=INDEX('Static Data'!$E$3:$X$21,$BW103,18)+0,CU$85&gt;=INDEX('Static Data'!$E$3:$X$21,$BW103,19)+0,CU$86&gt;=INDEX('Static Data'!$E$3:$X$21,$BW103,20)+0)</f>
        <v>0</v>
      </c>
      <c r="CV103" t="b">
        <f ca="1">AND($BV103,CV$67&gt;=INDEX('Static Data'!$E$3:$X$21,$BW103,1)+0,CV$68&gt;=INDEX('Static Data'!$E$3:$X$21,$BW103,2)+0,CV$69&gt;=INDEX('Static Data'!$E$3:$X$21,$BW103,3)+0,CV$70&gt;=INDEX('Static Data'!$E$3:$X$21,$BW103,4)+0,CV$71&gt;=INDEX('Static Data'!$E$3:$X$21,$BW103,5)+0,CV$72&gt;=INDEX('Static Data'!$E$3:$X$21,$BW103,6)+0,CV$73&gt;=INDEX('Static Data'!$E$3:$X$21,$BW103,7)+0,CV$74&gt;=INDEX('Static Data'!$E$3:$X$21,$BW103,8)+0,CV$75&gt;=INDEX('Static Data'!$E$3:$X$21,$BW103,9)+0,CV$76&gt;=INDEX('Static Data'!$E$3:$X$21,$BW103,10)+0,CV$77&gt;=INDEX('Static Data'!$E$3:$X$21,$BW103,11)+0,CV$78&gt;=INDEX('Static Data'!$E$3:$X$21,$BW103,12)+0,CV$79&gt;=INDEX('Static Data'!$E$3:$X$21,$BW103,13)+0,CV$80&gt;=INDEX('Static Data'!$E$3:$X$21,$BW103,14)+0,CV$81&gt;=INDEX('Static Data'!$E$3:$X$21,$BW103,15)+0,CV$82&gt;=INDEX('Static Data'!$E$3:$X$21,$BW103,16)+0,CV$83&gt;=INDEX('Static Data'!$E$3:$X$21,$BW103,17)+0,CV$84&gt;=INDEX('Static Data'!$E$3:$X$21,$BW103,18)+0,CV$85&gt;=INDEX('Static Data'!$E$3:$X$21,$BW103,19)+0,CV$86&gt;=INDEX('Static Data'!$E$3:$X$21,$BW103,20)+0)</f>
        <v>0</v>
      </c>
      <c r="CW103" t="b">
        <f ca="1">AND($BV103,CW$67&gt;=INDEX('Static Data'!$E$3:$X$21,$BW103,1)+0,CW$68&gt;=INDEX('Static Data'!$E$3:$X$21,$BW103,2)+0,CW$69&gt;=INDEX('Static Data'!$E$3:$X$21,$BW103,3)+0,CW$70&gt;=INDEX('Static Data'!$E$3:$X$21,$BW103,4)+0,CW$71&gt;=INDEX('Static Data'!$E$3:$X$21,$BW103,5)+0,CW$72&gt;=INDEX('Static Data'!$E$3:$X$21,$BW103,6)+0,CW$73&gt;=INDEX('Static Data'!$E$3:$X$21,$BW103,7)+0,CW$74&gt;=INDEX('Static Data'!$E$3:$X$21,$BW103,8)+0,CW$75&gt;=INDEX('Static Data'!$E$3:$X$21,$BW103,9)+0,CW$76&gt;=INDEX('Static Data'!$E$3:$X$21,$BW103,10)+0,CW$77&gt;=INDEX('Static Data'!$E$3:$X$21,$BW103,11)+0,CW$78&gt;=INDEX('Static Data'!$E$3:$X$21,$BW103,12)+0,CW$79&gt;=INDEX('Static Data'!$E$3:$X$21,$BW103,13)+0,CW$80&gt;=INDEX('Static Data'!$E$3:$X$21,$BW103,14)+0,CW$81&gt;=INDEX('Static Data'!$E$3:$X$21,$BW103,15)+0,CW$82&gt;=INDEX('Static Data'!$E$3:$X$21,$BW103,16)+0,CW$83&gt;=INDEX('Static Data'!$E$3:$X$21,$BW103,17)+0,CW$84&gt;=INDEX('Static Data'!$E$3:$X$21,$BW103,18)+0,CW$85&gt;=INDEX('Static Data'!$E$3:$X$21,$BW103,19)+0,CW$86&gt;=INDEX('Static Data'!$E$3:$X$21,$BW103,20)+0)</f>
        <v>0</v>
      </c>
      <c r="CX103" t="b">
        <f ca="1">AND($BV103,CX$67&gt;=INDEX('Static Data'!$E$3:$X$21,$BW103,1)+0,CX$68&gt;=INDEX('Static Data'!$E$3:$X$21,$BW103,2)+0,CX$69&gt;=INDEX('Static Data'!$E$3:$X$21,$BW103,3)+0,CX$70&gt;=INDEX('Static Data'!$E$3:$X$21,$BW103,4)+0,CX$71&gt;=INDEX('Static Data'!$E$3:$X$21,$BW103,5)+0,CX$72&gt;=INDEX('Static Data'!$E$3:$X$21,$BW103,6)+0,CX$73&gt;=INDEX('Static Data'!$E$3:$X$21,$BW103,7)+0,CX$74&gt;=INDEX('Static Data'!$E$3:$X$21,$BW103,8)+0,CX$75&gt;=INDEX('Static Data'!$E$3:$X$21,$BW103,9)+0,CX$76&gt;=INDEX('Static Data'!$E$3:$X$21,$BW103,10)+0,CX$77&gt;=INDEX('Static Data'!$E$3:$X$21,$BW103,11)+0,CX$78&gt;=INDEX('Static Data'!$E$3:$X$21,$BW103,12)+0,CX$79&gt;=INDEX('Static Data'!$E$3:$X$21,$BW103,13)+0,CX$80&gt;=INDEX('Static Data'!$E$3:$X$21,$BW103,14)+0,CX$81&gt;=INDEX('Static Data'!$E$3:$X$21,$BW103,15)+0,CX$82&gt;=INDEX('Static Data'!$E$3:$X$21,$BW103,16)+0,CX$83&gt;=INDEX('Static Data'!$E$3:$X$21,$BW103,17)+0,CX$84&gt;=INDEX('Static Data'!$E$3:$X$21,$BW103,18)+0,CX$85&gt;=INDEX('Static Data'!$E$3:$X$21,$BW103,19)+0,CX$86&gt;=INDEX('Static Data'!$E$3:$X$21,$BW103,20)+0)</f>
        <v>0</v>
      </c>
      <c r="CY103" t="b">
        <f ca="1">AND($BV103,CY$67&gt;=INDEX('Static Data'!$E$3:$X$21,$BW103,1)+0,CY$68&gt;=INDEX('Static Data'!$E$3:$X$21,$BW103,2)+0,CY$69&gt;=INDEX('Static Data'!$E$3:$X$21,$BW103,3)+0,CY$70&gt;=INDEX('Static Data'!$E$3:$X$21,$BW103,4)+0,CY$71&gt;=INDEX('Static Data'!$E$3:$X$21,$BW103,5)+0,CY$72&gt;=INDEX('Static Data'!$E$3:$X$21,$BW103,6)+0,CY$73&gt;=INDEX('Static Data'!$E$3:$X$21,$BW103,7)+0,CY$74&gt;=INDEX('Static Data'!$E$3:$X$21,$BW103,8)+0,CY$75&gt;=INDEX('Static Data'!$E$3:$X$21,$BW103,9)+0,CY$76&gt;=INDEX('Static Data'!$E$3:$X$21,$BW103,10)+0,CY$77&gt;=INDEX('Static Data'!$E$3:$X$21,$BW103,11)+0,CY$78&gt;=INDEX('Static Data'!$E$3:$X$21,$BW103,12)+0,CY$79&gt;=INDEX('Static Data'!$E$3:$X$21,$BW103,13)+0,CY$80&gt;=INDEX('Static Data'!$E$3:$X$21,$BW103,14)+0,CY$81&gt;=INDEX('Static Data'!$E$3:$X$21,$BW103,15)+0,CY$82&gt;=INDEX('Static Data'!$E$3:$X$21,$BW103,16)+0,CY$83&gt;=INDEX('Static Data'!$E$3:$X$21,$BW103,17)+0,CY$84&gt;=INDEX('Static Data'!$E$3:$X$21,$BW103,18)+0,CY$85&gt;=INDEX('Static Data'!$E$3:$X$21,$BW103,19)+0,CY$86&gt;=INDEX('Static Data'!$E$3:$X$21,$BW103,20)+0)</f>
        <v>0</v>
      </c>
      <c r="CZ103" t="b">
        <f ca="1">AND($BV103,CZ$67&gt;=INDEX('Static Data'!$E$3:$X$21,$BW103,1)+0,CZ$68&gt;=INDEX('Static Data'!$E$3:$X$21,$BW103,2)+0,CZ$69&gt;=INDEX('Static Data'!$E$3:$X$21,$BW103,3)+0,CZ$70&gt;=INDEX('Static Data'!$E$3:$X$21,$BW103,4)+0,CZ$71&gt;=INDEX('Static Data'!$E$3:$X$21,$BW103,5)+0,CZ$72&gt;=INDEX('Static Data'!$E$3:$X$21,$BW103,6)+0,CZ$73&gt;=INDEX('Static Data'!$E$3:$X$21,$BW103,7)+0,CZ$74&gt;=INDEX('Static Data'!$E$3:$X$21,$BW103,8)+0,CZ$75&gt;=INDEX('Static Data'!$E$3:$X$21,$BW103,9)+0,CZ$76&gt;=INDEX('Static Data'!$E$3:$X$21,$BW103,10)+0,CZ$77&gt;=INDEX('Static Data'!$E$3:$X$21,$BW103,11)+0,CZ$78&gt;=INDEX('Static Data'!$E$3:$X$21,$BW103,12)+0,CZ$79&gt;=INDEX('Static Data'!$E$3:$X$21,$BW103,13)+0,CZ$80&gt;=INDEX('Static Data'!$E$3:$X$21,$BW103,14)+0,CZ$81&gt;=INDEX('Static Data'!$E$3:$X$21,$BW103,15)+0,CZ$82&gt;=INDEX('Static Data'!$E$3:$X$21,$BW103,16)+0,CZ$83&gt;=INDEX('Static Data'!$E$3:$X$21,$BW103,17)+0,CZ$84&gt;=INDEX('Static Data'!$E$3:$X$21,$BW103,18)+0,CZ$85&gt;=INDEX('Static Data'!$E$3:$X$21,$BW103,19)+0,CZ$86&gt;=INDEX('Static Data'!$E$3:$X$21,$BW103,20)+0)</f>
        <v>0</v>
      </c>
      <c r="DA103" t="b">
        <f ca="1">AND($BV103,DA$67&gt;=INDEX('Static Data'!$E$3:$X$21,$BW103,1)+0,DA$68&gt;=INDEX('Static Data'!$E$3:$X$21,$BW103,2)+0,DA$69&gt;=INDEX('Static Data'!$E$3:$X$21,$BW103,3)+0,DA$70&gt;=INDEX('Static Data'!$E$3:$X$21,$BW103,4)+0,DA$71&gt;=INDEX('Static Data'!$E$3:$X$21,$BW103,5)+0,DA$72&gt;=INDEX('Static Data'!$E$3:$X$21,$BW103,6)+0,DA$73&gt;=INDEX('Static Data'!$E$3:$X$21,$BW103,7)+0,DA$74&gt;=INDEX('Static Data'!$E$3:$X$21,$BW103,8)+0,DA$75&gt;=INDEX('Static Data'!$E$3:$X$21,$BW103,9)+0,DA$76&gt;=INDEX('Static Data'!$E$3:$X$21,$BW103,10)+0,DA$77&gt;=INDEX('Static Data'!$E$3:$X$21,$BW103,11)+0,DA$78&gt;=INDEX('Static Data'!$E$3:$X$21,$BW103,12)+0,DA$79&gt;=INDEX('Static Data'!$E$3:$X$21,$BW103,13)+0,DA$80&gt;=INDEX('Static Data'!$E$3:$X$21,$BW103,14)+0,DA$81&gt;=INDEX('Static Data'!$E$3:$X$21,$BW103,15)+0,DA$82&gt;=INDEX('Static Data'!$E$3:$X$21,$BW103,16)+0,DA$83&gt;=INDEX('Static Data'!$E$3:$X$21,$BW103,17)+0,DA$84&gt;=INDEX('Static Data'!$E$3:$X$21,$BW103,18)+0,DA$85&gt;=INDEX('Static Data'!$E$3:$X$21,$BW103,19)+0,DA$86&gt;=INDEX('Static Data'!$E$3:$X$21,$BW103,20)+0)</f>
        <v>0</v>
      </c>
      <c r="DB103" t="b">
        <f ca="1">AND($BV103,DB$67&gt;=INDEX('Static Data'!$E$3:$X$21,$BW103,1)+0,DB$68&gt;=INDEX('Static Data'!$E$3:$X$21,$BW103,2)+0,DB$69&gt;=INDEX('Static Data'!$E$3:$X$21,$BW103,3)+0,DB$70&gt;=INDEX('Static Data'!$E$3:$X$21,$BW103,4)+0,DB$71&gt;=INDEX('Static Data'!$E$3:$X$21,$BW103,5)+0,DB$72&gt;=INDEX('Static Data'!$E$3:$X$21,$BW103,6)+0,DB$73&gt;=INDEX('Static Data'!$E$3:$X$21,$BW103,7)+0,DB$74&gt;=INDEX('Static Data'!$E$3:$X$21,$BW103,8)+0,DB$75&gt;=INDEX('Static Data'!$E$3:$X$21,$BW103,9)+0,DB$76&gt;=INDEX('Static Data'!$E$3:$X$21,$BW103,10)+0,DB$77&gt;=INDEX('Static Data'!$E$3:$X$21,$BW103,11)+0,DB$78&gt;=INDEX('Static Data'!$E$3:$X$21,$BW103,12)+0,DB$79&gt;=INDEX('Static Data'!$E$3:$X$21,$BW103,13)+0,DB$80&gt;=INDEX('Static Data'!$E$3:$X$21,$BW103,14)+0,DB$81&gt;=INDEX('Static Data'!$E$3:$X$21,$BW103,15)+0,DB$82&gt;=INDEX('Static Data'!$E$3:$X$21,$BW103,16)+0,DB$83&gt;=INDEX('Static Data'!$E$3:$X$21,$BW103,17)+0,DB$84&gt;=INDEX('Static Data'!$E$3:$X$21,$BW103,18)+0,DB$85&gt;=INDEX('Static Data'!$E$3:$X$21,$BW103,19)+0,DB$86&gt;=INDEX('Static Data'!$E$3:$X$21,$BW103,20)+0)</f>
        <v>0</v>
      </c>
      <c r="DC103" t="b">
        <f ca="1">AND($BV103,DC$67&gt;=INDEX('Static Data'!$E$3:$X$21,$BW103,1)+0,DC$68&gt;=INDEX('Static Data'!$E$3:$X$21,$BW103,2)+0,DC$69&gt;=INDEX('Static Data'!$E$3:$X$21,$BW103,3)+0,DC$70&gt;=INDEX('Static Data'!$E$3:$X$21,$BW103,4)+0,DC$71&gt;=INDEX('Static Data'!$E$3:$X$21,$BW103,5)+0,DC$72&gt;=INDEX('Static Data'!$E$3:$X$21,$BW103,6)+0,DC$73&gt;=INDEX('Static Data'!$E$3:$X$21,$BW103,7)+0,DC$74&gt;=INDEX('Static Data'!$E$3:$X$21,$BW103,8)+0,DC$75&gt;=INDEX('Static Data'!$E$3:$X$21,$BW103,9)+0,DC$76&gt;=INDEX('Static Data'!$E$3:$X$21,$BW103,10)+0,DC$77&gt;=INDEX('Static Data'!$E$3:$X$21,$BW103,11)+0,DC$78&gt;=INDEX('Static Data'!$E$3:$X$21,$BW103,12)+0,DC$79&gt;=INDEX('Static Data'!$E$3:$X$21,$BW103,13)+0,DC$80&gt;=INDEX('Static Data'!$E$3:$X$21,$BW103,14)+0,DC$81&gt;=INDEX('Static Data'!$E$3:$X$21,$BW103,15)+0,DC$82&gt;=INDEX('Static Data'!$E$3:$X$21,$BW103,16)+0,DC$83&gt;=INDEX('Static Data'!$E$3:$X$21,$BW103,17)+0,DC$84&gt;=INDEX('Static Data'!$E$3:$X$21,$BW103,18)+0,DC$85&gt;=INDEX('Static Data'!$E$3:$X$21,$BW103,19)+0,DC$86&gt;=INDEX('Static Data'!$E$3:$X$21,$BW103,20)+0)</f>
        <v>0</v>
      </c>
      <c r="DD103" t="b">
        <f ca="1">AND($BV103,DD$67&gt;=INDEX('Static Data'!$E$3:$X$21,$BW103,1)+0,DD$68&gt;=INDEX('Static Data'!$E$3:$X$21,$BW103,2)+0,DD$69&gt;=INDEX('Static Data'!$E$3:$X$21,$BW103,3)+0,DD$70&gt;=INDEX('Static Data'!$E$3:$X$21,$BW103,4)+0,DD$71&gt;=INDEX('Static Data'!$E$3:$X$21,$BW103,5)+0,DD$72&gt;=INDEX('Static Data'!$E$3:$X$21,$BW103,6)+0,DD$73&gt;=INDEX('Static Data'!$E$3:$X$21,$BW103,7)+0,DD$74&gt;=INDEX('Static Data'!$E$3:$X$21,$BW103,8)+0,DD$75&gt;=INDEX('Static Data'!$E$3:$X$21,$BW103,9)+0,DD$76&gt;=INDEX('Static Data'!$E$3:$X$21,$BW103,10)+0,DD$77&gt;=INDEX('Static Data'!$E$3:$X$21,$BW103,11)+0,DD$78&gt;=INDEX('Static Data'!$E$3:$X$21,$BW103,12)+0,DD$79&gt;=INDEX('Static Data'!$E$3:$X$21,$BW103,13)+0,DD$80&gt;=INDEX('Static Data'!$E$3:$X$21,$BW103,14)+0,DD$81&gt;=INDEX('Static Data'!$E$3:$X$21,$BW103,15)+0,DD$82&gt;=INDEX('Static Data'!$E$3:$X$21,$BW103,16)+0,DD$83&gt;=INDEX('Static Data'!$E$3:$X$21,$BW103,17)+0,DD$84&gt;=INDEX('Static Data'!$E$3:$X$21,$BW103,18)+0,DD$85&gt;=INDEX('Static Data'!$E$3:$X$21,$BW103,19)+0,DD$86&gt;=INDEX('Static Data'!$E$3:$X$21,$BW103,20)+0)</f>
        <v>0</v>
      </c>
      <c r="DE103" t="b">
        <f ca="1">AND($BV103,DE$67&gt;=INDEX('Static Data'!$E$3:$X$21,$BW103,1)+0,DE$68&gt;=INDEX('Static Data'!$E$3:$X$21,$BW103,2)+0,DE$69&gt;=INDEX('Static Data'!$E$3:$X$21,$BW103,3)+0,DE$70&gt;=INDEX('Static Data'!$E$3:$X$21,$BW103,4)+0,DE$71&gt;=INDEX('Static Data'!$E$3:$X$21,$BW103,5)+0,DE$72&gt;=INDEX('Static Data'!$E$3:$X$21,$BW103,6)+0,DE$73&gt;=INDEX('Static Data'!$E$3:$X$21,$BW103,7)+0,DE$74&gt;=INDEX('Static Data'!$E$3:$X$21,$BW103,8)+0,DE$75&gt;=INDEX('Static Data'!$E$3:$X$21,$BW103,9)+0,DE$76&gt;=INDEX('Static Data'!$E$3:$X$21,$BW103,10)+0,DE$77&gt;=INDEX('Static Data'!$E$3:$X$21,$BW103,11)+0,DE$78&gt;=INDEX('Static Data'!$E$3:$X$21,$BW103,12)+0,DE$79&gt;=INDEX('Static Data'!$E$3:$X$21,$BW103,13)+0,DE$80&gt;=INDEX('Static Data'!$E$3:$X$21,$BW103,14)+0,DE$81&gt;=INDEX('Static Data'!$E$3:$X$21,$BW103,15)+0,DE$82&gt;=INDEX('Static Data'!$E$3:$X$21,$BW103,16)+0,DE$83&gt;=INDEX('Static Data'!$E$3:$X$21,$BW103,17)+0,DE$84&gt;=INDEX('Static Data'!$E$3:$X$21,$BW103,18)+0,DE$85&gt;=INDEX('Static Data'!$E$3:$X$21,$BW103,19)+0,DE$86&gt;=INDEX('Static Data'!$E$3:$X$21,$BW103,20)+0)</f>
        <v>0</v>
      </c>
      <c r="DF103" t="b">
        <f ca="1">AND($BV103,DF$67&gt;=INDEX('Static Data'!$E$3:$X$21,$BW103,1)+0,DF$68&gt;=INDEX('Static Data'!$E$3:$X$21,$BW103,2)+0,DF$69&gt;=INDEX('Static Data'!$E$3:$X$21,$BW103,3)+0,DF$70&gt;=INDEX('Static Data'!$E$3:$X$21,$BW103,4)+0,DF$71&gt;=INDEX('Static Data'!$E$3:$X$21,$BW103,5)+0,DF$72&gt;=INDEX('Static Data'!$E$3:$X$21,$BW103,6)+0,DF$73&gt;=INDEX('Static Data'!$E$3:$X$21,$BW103,7)+0,DF$74&gt;=INDEX('Static Data'!$E$3:$X$21,$BW103,8)+0,DF$75&gt;=INDEX('Static Data'!$E$3:$X$21,$BW103,9)+0,DF$76&gt;=INDEX('Static Data'!$E$3:$X$21,$BW103,10)+0,DF$77&gt;=INDEX('Static Data'!$E$3:$X$21,$BW103,11)+0,DF$78&gt;=INDEX('Static Data'!$E$3:$X$21,$BW103,12)+0,DF$79&gt;=INDEX('Static Data'!$E$3:$X$21,$BW103,13)+0,DF$80&gt;=INDEX('Static Data'!$E$3:$X$21,$BW103,14)+0,DF$81&gt;=INDEX('Static Data'!$E$3:$X$21,$BW103,15)+0,DF$82&gt;=INDEX('Static Data'!$E$3:$X$21,$BW103,16)+0,DF$83&gt;=INDEX('Static Data'!$E$3:$X$21,$BW103,17)+0,DF$84&gt;=INDEX('Static Data'!$E$3:$X$21,$BW103,18)+0,DF$85&gt;=INDEX('Static Data'!$E$3:$X$21,$BW103,19)+0,DF$86&gt;=INDEX('Static Data'!$E$3:$X$21,$BW103,20)+0)</f>
        <v>0</v>
      </c>
      <c r="DG103" t="b">
        <f ca="1">AND($BV103,DG$67&gt;=INDEX('Static Data'!$E$3:$X$21,$BW103,1)+0,DG$68&gt;=INDEX('Static Data'!$E$3:$X$21,$BW103,2)+0,DG$69&gt;=INDEX('Static Data'!$E$3:$X$21,$BW103,3)+0,DG$70&gt;=INDEX('Static Data'!$E$3:$X$21,$BW103,4)+0,DG$71&gt;=INDEX('Static Data'!$E$3:$X$21,$BW103,5)+0,DG$72&gt;=INDEX('Static Data'!$E$3:$X$21,$BW103,6)+0,DG$73&gt;=INDEX('Static Data'!$E$3:$X$21,$BW103,7)+0,DG$74&gt;=INDEX('Static Data'!$E$3:$X$21,$BW103,8)+0,DG$75&gt;=INDEX('Static Data'!$E$3:$X$21,$BW103,9)+0,DG$76&gt;=INDEX('Static Data'!$E$3:$X$21,$BW103,10)+0,DG$77&gt;=INDEX('Static Data'!$E$3:$X$21,$BW103,11)+0,DG$78&gt;=INDEX('Static Data'!$E$3:$X$21,$BW103,12)+0,DG$79&gt;=INDEX('Static Data'!$E$3:$X$21,$BW103,13)+0,DG$80&gt;=INDEX('Static Data'!$E$3:$X$21,$BW103,14)+0,DG$81&gt;=INDEX('Static Data'!$E$3:$X$21,$BW103,15)+0,DG$82&gt;=INDEX('Static Data'!$E$3:$X$21,$BW103,16)+0,DG$83&gt;=INDEX('Static Data'!$E$3:$X$21,$BW103,17)+0,DG$84&gt;=INDEX('Static Data'!$E$3:$X$21,$BW103,18)+0,DG$85&gt;=INDEX('Static Data'!$E$3:$X$21,$BW103,19)+0,DG$86&gt;=INDEX('Static Data'!$E$3:$X$21,$BW103,20)+0)</f>
        <v>0</v>
      </c>
      <c r="DH103" t="b">
        <f ca="1">AND($BV103,DH$67&gt;=INDEX('Static Data'!$E$3:$X$21,$BW103,1)+0,DH$68&gt;=INDEX('Static Data'!$E$3:$X$21,$BW103,2)+0,DH$69&gt;=INDEX('Static Data'!$E$3:$X$21,$BW103,3)+0,DH$70&gt;=INDEX('Static Data'!$E$3:$X$21,$BW103,4)+0,DH$71&gt;=INDEX('Static Data'!$E$3:$X$21,$BW103,5)+0,DH$72&gt;=INDEX('Static Data'!$E$3:$X$21,$BW103,6)+0,DH$73&gt;=INDEX('Static Data'!$E$3:$X$21,$BW103,7)+0,DH$74&gt;=INDEX('Static Data'!$E$3:$X$21,$BW103,8)+0,DH$75&gt;=INDEX('Static Data'!$E$3:$X$21,$BW103,9)+0,DH$76&gt;=INDEX('Static Data'!$E$3:$X$21,$BW103,10)+0,DH$77&gt;=INDEX('Static Data'!$E$3:$X$21,$BW103,11)+0,DH$78&gt;=INDEX('Static Data'!$E$3:$X$21,$BW103,12)+0,DH$79&gt;=INDEX('Static Data'!$E$3:$X$21,$BW103,13)+0,DH$80&gt;=INDEX('Static Data'!$E$3:$X$21,$BW103,14)+0,DH$81&gt;=INDEX('Static Data'!$E$3:$X$21,$BW103,15)+0,DH$82&gt;=INDEX('Static Data'!$E$3:$X$21,$BW103,16)+0,DH$83&gt;=INDEX('Static Data'!$E$3:$X$21,$BW103,17)+0,DH$84&gt;=INDEX('Static Data'!$E$3:$X$21,$BW103,18)+0,DH$85&gt;=INDEX('Static Data'!$E$3:$X$21,$BW103,19)+0,DH$86&gt;=INDEX('Static Data'!$E$3:$X$21,$BW103,20)+0)</f>
        <v>0</v>
      </c>
      <c r="DI103" t="b">
        <f ca="1">AND($BV103,DI$67&gt;=INDEX('Static Data'!$E$3:$X$21,$BW103,1)+0,DI$68&gt;=INDEX('Static Data'!$E$3:$X$21,$BW103,2)+0,DI$69&gt;=INDEX('Static Data'!$E$3:$X$21,$BW103,3)+0,DI$70&gt;=INDEX('Static Data'!$E$3:$X$21,$BW103,4)+0,DI$71&gt;=INDEX('Static Data'!$E$3:$X$21,$BW103,5)+0,DI$72&gt;=INDEX('Static Data'!$E$3:$X$21,$BW103,6)+0,DI$73&gt;=INDEX('Static Data'!$E$3:$X$21,$BW103,7)+0,DI$74&gt;=INDEX('Static Data'!$E$3:$X$21,$BW103,8)+0,DI$75&gt;=INDEX('Static Data'!$E$3:$X$21,$BW103,9)+0,DI$76&gt;=INDEX('Static Data'!$E$3:$X$21,$BW103,10)+0,DI$77&gt;=INDEX('Static Data'!$E$3:$X$21,$BW103,11)+0,DI$78&gt;=INDEX('Static Data'!$E$3:$X$21,$BW103,12)+0,DI$79&gt;=INDEX('Static Data'!$E$3:$X$21,$BW103,13)+0,DI$80&gt;=INDEX('Static Data'!$E$3:$X$21,$BW103,14)+0,DI$81&gt;=INDEX('Static Data'!$E$3:$X$21,$BW103,15)+0,DI$82&gt;=INDEX('Static Data'!$E$3:$X$21,$BW103,16)+0,DI$83&gt;=INDEX('Static Data'!$E$3:$X$21,$BW103,17)+0,DI$84&gt;=INDEX('Static Data'!$E$3:$X$21,$BW103,18)+0,DI$85&gt;=INDEX('Static Data'!$E$3:$X$21,$BW103,19)+0,DI$86&gt;=INDEX('Static Data'!$E$3:$X$21,$BW103,20)+0)</f>
        <v>0</v>
      </c>
      <c r="DJ103" t="b">
        <f ca="1">AND($BV103,DJ$67&gt;=INDEX('Static Data'!$E$3:$X$21,$BW103,1)+0,DJ$68&gt;=INDEX('Static Data'!$E$3:$X$21,$BW103,2)+0,DJ$69&gt;=INDEX('Static Data'!$E$3:$X$21,$BW103,3)+0,DJ$70&gt;=INDEX('Static Data'!$E$3:$X$21,$BW103,4)+0,DJ$71&gt;=INDEX('Static Data'!$E$3:$X$21,$BW103,5)+0,DJ$72&gt;=INDEX('Static Data'!$E$3:$X$21,$BW103,6)+0,DJ$73&gt;=INDEX('Static Data'!$E$3:$X$21,$BW103,7)+0,DJ$74&gt;=INDEX('Static Data'!$E$3:$X$21,$BW103,8)+0,DJ$75&gt;=INDEX('Static Data'!$E$3:$X$21,$BW103,9)+0,DJ$76&gt;=INDEX('Static Data'!$E$3:$X$21,$BW103,10)+0,DJ$77&gt;=INDEX('Static Data'!$E$3:$X$21,$BW103,11)+0,DJ$78&gt;=INDEX('Static Data'!$E$3:$X$21,$BW103,12)+0,DJ$79&gt;=INDEX('Static Data'!$E$3:$X$21,$BW103,13)+0,DJ$80&gt;=INDEX('Static Data'!$E$3:$X$21,$BW103,14)+0,DJ$81&gt;=INDEX('Static Data'!$E$3:$X$21,$BW103,15)+0,DJ$82&gt;=INDEX('Static Data'!$E$3:$X$21,$BW103,16)+0,DJ$83&gt;=INDEX('Static Data'!$E$3:$X$21,$BW103,17)+0,DJ$84&gt;=INDEX('Static Data'!$E$3:$X$21,$BW103,18)+0,DJ$85&gt;=INDEX('Static Data'!$E$3:$X$21,$BW103,19)+0,DJ$86&gt;=INDEX('Static Data'!$E$3:$X$21,$BW103,20)+0)</f>
        <v>0</v>
      </c>
      <c r="DK103" t="b">
        <f ca="1">AND($BV103,DK$67&gt;=INDEX('Static Data'!$E$3:$X$21,$BW103,1)+0,DK$68&gt;=INDEX('Static Data'!$E$3:$X$21,$BW103,2)+0,DK$69&gt;=INDEX('Static Data'!$E$3:$X$21,$BW103,3)+0,DK$70&gt;=INDEX('Static Data'!$E$3:$X$21,$BW103,4)+0,DK$71&gt;=INDEX('Static Data'!$E$3:$X$21,$BW103,5)+0,DK$72&gt;=INDEX('Static Data'!$E$3:$X$21,$BW103,6)+0,DK$73&gt;=INDEX('Static Data'!$E$3:$X$21,$BW103,7)+0,DK$74&gt;=INDEX('Static Data'!$E$3:$X$21,$BW103,8)+0,DK$75&gt;=INDEX('Static Data'!$E$3:$X$21,$BW103,9)+0,DK$76&gt;=INDEX('Static Data'!$E$3:$X$21,$BW103,10)+0,DK$77&gt;=INDEX('Static Data'!$E$3:$X$21,$BW103,11)+0,DK$78&gt;=INDEX('Static Data'!$E$3:$X$21,$BW103,12)+0,DK$79&gt;=INDEX('Static Data'!$E$3:$X$21,$BW103,13)+0,DK$80&gt;=INDEX('Static Data'!$E$3:$X$21,$BW103,14)+0,DK$81&gt;=INDEX('Static Data'!$E$3:$X$21,$BW103,15)+0,DK$82&gt;=INDEX('Static Data'!$E$3:$X$21,$BW103,16)+0,DK$83&gt;=INDEX('Static Data'!$E$3:$X$21,$BW103,17)+0,DK$84&gt;=INDEX('Static Data'!$E$3:$X$21,$BW103,18)+0,DK$85&gt;=INDEX('Static Data'!$E$3:$X$21,$BW103,19)+0,DK$86&gt;=INDEX('Static Data'!$E$3:$X$21,$BW103,20)+0)</f>
        <v>0</v>
      </c>
      <c r="DL103" t="b">
        <f ca="1">AND($BV103,DL$67&gt;=INDEX('Static Data'!$E$3:$X$21,$BW103,1)+0,DL$68&gt;=INDEX('Static Data'!$E$3:$X$21,$BW103,2)+0,DL$69&gt;=INDEX('Static Data'!$E$3:$X$21,$BW103,3)+0,DL$70&gt;=INDEX('Static Data'!$E$3:$X$21,$BW103,4)+0,DL$71&gt;=INDEX('Static Data'!$E$3:$X$21,$BW103,5)+0,DL$72&gt;=INDEX('Static Data'!$E$3:$X$21,$BW103,6)+0,DL$73&gt;=INDEX('Static Data'!$E$3:$X$21,$BW103,7)+0,DL$74&gt;=INDEX('Static Data'!$E$3:$X$21,$BW103,8)+0,DL$75&gt;=INDEX('Static Data'!$E$3:$X$21,$BW103,9)+0,DL$76&gt;=INDEX('Static Data'!$E$3:$X$21,$BW103,10)+0,DL$77&gt;=INDEX('Static Data'!$E$3:$X$21,$BW103,11)+0,DL$78&gt;=INDEX('Static Data'!$E$3:$X$21,$BW103,12)+0,DL$79&gt;=INDEX('Static Data'!$E$3:$X$21,$BW103,13)+0,DL$80&gt;=INDEX('Static Data'!$E$3:$X$21,$BW103,14)+0,DL$81&gt;=INDEX('Static Data'!$E$3:$X$21,$BW103,15)+0,DL$82&gt;=INDEX('Static Data'!$E$3:$X$21,$BW103,16)+0,DL$83&gt;=INDEX('Static Data'!$E$3:$X$21,$BW103,17)+0,DL$84&gt;=INDEX('Static Data'!$E$3:$X$21,$BW103,18)+0,DL$85&gt;=INDEX('Static Data'!$E$3:$X$21,$BW103,19)+0,DL$86&gt;=INDEX('Static Data'!$E$3:$X$21,$BW103,20)+0)</f>
        <v>0</v>
      </c>
      <c r="DM103" t="b">
        <f ca="1">AND($BV103,DM$67&gt;=INDEX('Static Data'!$E$3:$X$21,$BW103,1)+0,DM$68&gt;=INDEX('Static Data'!$E$3:$X$21,$BW103,2)+0,DM$69&gt;=INDEX('Static Data'!$E$3:$X$21,$BW103,3)+0,DM$70&gt;=INDEX('Static Data'!$E$3:$X$21,$BW103,4)+0,DM$71&gt;=INDEX('Static Data'!$E$3:$X$21,$BW103,5)+0,DM$72&gt;=INDEX('Static Data'!$E$3:$X$21,$BW103,6)+0,DM$73&gt;=INDEX('Static Data'!$E$3:$X$21,$BW103,7)+0,DM$74&gt;=INDEX('Static Data'!$E$3:$X$21,$BW103,8)+0,DM$75&gt;=INDEX('Static Data'!$E$3:$X$21,$BW103,9)+0,DM$76&gt;=INDEX('Static Data'!$E$3:$X$21,$BW103,10)+0,DM$77&gt;=INDEX('Static Data'!$E$3:$X$21,$BW103,11)+0,DM$78&gt;=INDEX('Static Data'!$E$3:$X$21,$BW103,12)+0,DM$79&gt;=INDEX('Static Data'!$E$3:$X$21,$BW103,13)+0,DM$80&gt;=INDEX('Static Data'!$E$3:$X$21,$BW103,14)+0,DM$81&gt;=INDEX('Static Data'!$E$3:$X$21,$BW103,15)+0,DM$82&gt;=INDEX('Static Data'!$E$3:$X$21,$BW103,16)+0,DM$83&gt;=INDEX('Static Data'!$E$3:$X$21,$BW103,17)+0,DM$84&gt;=INDEX('Static Data'!$E$3:$X$21,$BW103,18)+0,DM$85&gt;=INDEX('Static Data'!$E$3:$X$21,$BW103,19)+0,DM$86&gt;=INDEX('Static Data'!$E$3:$X$21,$BW103,20)+0)</f>
        <v>0</v>
      </c>
      <c r="DN103" t="b">
        <f ca="1">AND($BV103,DN$67&gt;=INDEX('Static Data'!$E$3:$X$21,$BW103,1)+0,DN$68&gt;=INDEX('Static Data'!$E$3:$X$21,$BW103,2)+0,DN$69&gt;=INDEX('Static Data'!$E$3:$X$21,$BW103,3)+0,DN$70&gt;=INDEX('Static Data'!$E$3:$X$21,$BW103,4)+0,DN$71&gt;=INDEX('Static Data'!$E$3:$X$21,$BW103,5)+0,DN$72&gt;=INDEX('Static Data'!$E$3:$X$21,$BW103,6)+0,DN$73&gt;=INDEX('Static Data'!$E$3:$X$21,$BW103,7)+0,DN$74&gt;=INDEX('Static Data'!$E$3:$X$21,$BW103,8)+0,DN$75&gt;=INDEX('Static Data'!$E$3:$X$21,$BW103,9)+0,DN$76&gt;=INDEX('Static Data'!$E$3:$X$21,$BW103,10)+0,DN$77&gt;=INDEX('Static Data'!$E$3:$X$21,$BW103,11)+0,DN$78&gt;=INDEX('Static Data'!$E$3:$X$21,$BW103,12)+0,DN$79&gt;=INDEX('Static Data'!$E$3:$X$21,$BW103,13)+0,DN$80&gt;=INDEX('Static Data'!$E$3:$X$21,$BW103,14)+0,DN$81&gt;=INDEX('Static Data'!$E$3:$X$21,$BW103,15)+0,DN$82&gt;=INDEX('Static Data'!$E$3:$X$21,$BW103,16)+0,DN$83&gt;=INDEX('Static Data'!$E$3:$X$21,$BW103,17)+0,DN$84&gt;=INDEX('Static Data'!$E$3:$X$21,$BW103,18)+0,DN$85&gt;=INDEX('Static Data'!$E$3:$X$21,$BW103,19)+0,DN$86&gt;=INDEX('Static Data'!$E$3:$X$21,$BW103,20)+0)</f>
        <v>0</v>
      </c>
      <c r="DO103" t="b">
        <f ca="1">AND($BV103,DO$67&gt;=INDEX('Static Data'!$E$3:$X$21,$BW103,1)+0,DO$68&gt;=INDEX('Static Data'!$E$3:$X$21,$BW103,2)+0,DO$69&gt;=INDEX('Static Data'!$E$3:$X$21,$BW103,3)+0,DO$70&gt;=INDEX('Static Data'!$E$3:$X$21,$BW103,4)+0,DO$71&gt;=INDEX('Static Data'!$E$3:$X$21,$BW103,5)+0,DO$72&gt;=INDEX('Static Data'!$E$3:$X$21,$BW103,6)+0,DO$73&gt;=INDEX('Static Data'!$E$3:$X$21,$BW103,7)+0,DO$74&gt;=INDEX('Static Data'!$E$3:$X$21,$BW103,8)+0,DO$75&gt;=INDEX('Static Data'!$E$3:$X$21,$BW103,9)+0,DO$76&gt;=INDEX('Static Data'!$E$3:$X$21,$BW103,10)+0,DO$77&gt;=INDEX('Static Data'!$E$3:$X$21,$BW103,11)+0,DO$78&gt;=INDEX('Static Data'!$E$3:$X$21,$BW103,12)+0,DO$79&gt;=INDEX('Static Data'!$E$3:$X$21,$BW103,13)+0,DO$80&gt;=INDEX('Static Data'!$E$3:$X$21,$BW103,14)+0,DO$81&gt;=INDEX('Static Data'!$E$3:$X$21,$BW103,15)+0,DO$82&gt;=INDEX('Static Data'!$E$3:$X$21,$BW103,16)+0,DO$83&gt;=INDEX('Static Data'!$E$3:$X$21,$BW103,17)+0,DO$84&gt;=INDEX('Static Data'!$E$3:$X$21,$BW103,18)+0,DO$85&gt;=INDEX('Static Data'!$E$3:$X$21,$BW103,19)+0,DO$86&gt;=INDEX('Static Data'!$E$3:$X$21,$BW103,20)+0)</f>
        <v>0</v>
      </c>
      <c r="DP103" t="b">
        <f ca="1">AND($BV103,DP$67&gt;=INDEX('Static Data'!$E$3:$X$21,$BW103,1)+0,DP$68&gt;=INDEX('Static Data'!$E$3:$X$21,$BW103,2)+0,DP$69&gt;=INDEX('Static Data'!$E$3:$X$21,$BW103,3)+0,DP$70&gt;=INDEX('Static Data'!$E$3:$X$21,$BW103,4)+0,DP$71&gt;=INDEX('Static Data'!$E$3:$X$21,$BW103,5)+0,DP$72&gt;=INDEX('Static Data'!$E$3:$X$21,$BW103,6)+0,DP$73&gt;=INDEX('Static Data'!$E$3:$X$21,$BW103,7)+0,DP$74&gt;=INDEX('Static Data'!$E$3:$X$21,$BW103,8)+0,DP$75&gt;=INDEX('Static Data'!$E$3:$X$21,$BW103,9)+0,DP$76&gt;=INDEX('Static Data'!$E$3:$X$21,$BW103,10)+0,DP$77&gt;=INDEX('Static Data'!$E$3:$X$21,$BW103,11)+0,DP$78&gt;=INDEX('Static Data'!$E$3:$X$21,$BW103,12)+0,DP$79&gt;=INDEX('Static Data'!$E$3:$X$21,$BW103,13)+0,DP$80&gt;=INDEX('Static Data'!$E$3:$X$21,$BW103,14)+0,DP$81&gt;=INDEX('Static Data'!$E$3:$X$21,$BW103,15)+0,DP$82&gt;=INDEX('Static Data'!$E$3:$X$21,$BW103,16)+0,DP$83&gt;=INDEX('Static Data'!$E$3:$X$21,$BW103,17)+0,DP$84&gt;=INDEX('Static Data'!$E$3:$X$21,$BW103,18)+0,DP$85&gt;=INDEX('Static Data'!$E$3:$X$21,$BW103,19)+0,DP$86&gt;=INDEX('Static Data'!$E$3:$X$21,$BW103,20)+0)</f>
        <v>0</v>
      </c>
      <c r="DQ103" t="b">
        <f ca="1">AND($BV103,DQ$67&gt;=INDEX('Static Data'!$E$3:$X$21,$BW103,1)+0,DQ$68&gt;=INDEX('Static Data'!$E$3:$X$21,$BW103,2)+0,DQ$69&gt;=INDEX('Static Data'!$E$3:$X$21,$BW103,3)+0,DQ$70&gt;=INDEX('Static Data'!$E$3:$X$21,$BW103,4)+0,DQ$71&gt;=INDEX('Static Data'!$E$3:$X$21,$BW103,5)+0,DQ$72&gt;=INDEX('Static Data'!$E$3:$X$21,$BW103,6)+0,DQ$73&gt;=INDEX('Static Data'!$E$3:$X$21,$BW103,7)+0,DQ$74&gt;=INDEX('Static Data'!$E$3:$X$21,$BW103,8)+0,DQ$75&gt;=INDEX('Static Data'!$E$3:$X$21,$BW103,9)+0,DQ$76&gt;=INDEX('Static Data'!$E$3:$X$21,$BW103,10)+0,DQ$77&gt;=INDEX('Static Data'!$E$3:$X$21,$BW103,11)+0,DQ$78&gt;=INDEX('Static Data'!$E$3:$X$21,$BW103,12)+0,DQ$79&gt;=INDEX('Static Data'!$E$3:$X$21,$BW103,13)+0,DQ$80&gt;=INDEX('Static Data'!$E$3:$X$21,$BW103,14)+0,DQ$81&gt;=INDEX('Static Data'!$E$3:$X$21,$BW103,15)+0,DQ$82&gt;=INDEX('Static Data'!$E$3:$X$21,$BW103,16)+0,DQ$83&gt;=INDEX('Static Data'!$E$3:$X$21,$BW103,17)+0,DQ$84&gt;=INDEX('Static Data'!$E$3:$X$21,$BW103,18)+0,DQ$85&gt;=INDEX('Static Data'!$E$3:$X$21,$BW103,19)+0,DQ$86&gt;=INDEX('Static Data'!$E$3:$X$21,$BW103,20)+0)</f>
        <v>0</v>
      </c>
      <c r="DR103" t="b">
        <f ca="1">AND($BV103,DR$67&gt;=INDEX('Static Data'!$E$3:$X$21,$BW103,1)+0,DR$68&gt;=INDEX('Static Data'!$E$3:$X$21,$BW103,2)+0,DR$69&gt;=INDEX('Static Data'!$E$3:$X$21,$BW103,3)+0,DR$70&gt;=INDEX('Static Data'!$E$3:$X$21,$BW103,4)+0,DR$71&gt;=INDEX('Static Data'!$E$3:$X$21,$BW103,5)+0,DR$72&gt;=INDEX('Static Data'!$E$3:$X$21,$BW103,6)+0,DR$73&gt;=INDEX('Static Data'!$E$3:$X$21,$BW103,7)+0,DR$74&gt;=INDEX('Static Data'!$E$3:$X$21,$BW103,8)+0,DR$75&gt;=INDEX('Static Data'!$E$3:$X$21,$BW103,9)+0,DR$76&gt;=INDEX('Static Data'!$E$3:$X$21,$BW103,10)+0,DR$77&gt;=INDEX('Static Data'!$E$3:$X$21,$BW103,11)+0,DR$78&gt;=INDEX('Static Data'!$E$3:$X$21,$BW103,12)+0,DR$79&gt;=INDEX('Static Data'!$E$3:$X$21,$BW103,13)+0,DR$80&gt;=INDEX('Static Data'!$E$3:$X$21,$BW103,14)+0,DR$81&gt;=INDEX('Static Data'!$E$3:$X$21,$BW103,15)+0,DR$82&gt;=INDEX('Static Data'!$E$3:$X$21,$BW103,16)+0,DR$83&gt;=INDEX('Static Data'!$E$3:$X$21,$BW103,17)+0,DR$84&gt;=INDEX('Static Data'!$E$3:$X$21,$BW103,18)+0,DR$85&gt;=INDEX('Static Data'!$E$3:$X$21,$BW103,19)+0,DR$86&gt;=INDEX('Static Data'!$E$3:$X$21,$BW103,20)+0)</f>
        <v>0</v>
      </c>
      <c r="DS103" t="b">
        <f ca="1">AND($BV103,DS$67&gt;=INDEX('Static Data'!$E$3:$X$21,$BW103,1)+0,DS$68&gt;=INDEX('Static Data'!$E$3:$X$21,$BW103,2)+0,DS$69&gt;=INDEX('Static Data'!$E$3:$X$21,$BW103,3)+0,DS$70&gt;=INDEX('Static Data'!$E$3:$X$21,$BW103,4)+0,DS$71&gt;=INDEX('Static Data'!$E$3:$X$21,$BW103,5)+0,DS$72&gt;=INDEX('Static Data'!$E$3:$X$21,$BW103,6)+0,DS$73&gt;=INDEX('Static Data'!$E$3:$X$21,$BW103,7)+0,DS$74&gt;=INDEX('Static Data'!$E$3:$X$21,$BW103,8)+0,DS$75&gt;=INDEX('Static Data'!$E$3:$X$21,$BW103,9)+0,DS$76&gt;=INDEX('Static Data'!$E$3:$X$21,$BW103,10)+0,DS$77&gt;=INDEX('Static Data'!$E$3:$X$21,$BW103,11)+0,DS$78&gt;=INDEX('Static Data'!$E$3:$X$21,$BW103,12)+0,DS$79&gt;=INDEX('Static Data'!$E$3:$X$21,$BW103,13)+0,DS$80&gt;=INDEX('Static Data'!$E$3:$X$21,$BW103,14)+0,DS$81&gt;=INDEX('Static Data'!$E$3:$X$21,$BW103,15)+0,DS$82&gt;=INDEX('Static Data'!$E$3:$X$21,$BW103,16)+0,DS$83&gt;=INDEX('Static Data'!$E$3:$X$21,$BW103,17)+0,DS$84&gt;=INDEX('Static Data'!$E$3:$X$21,$BW103,18)+0,DS$85&gt;=INDEX('Static Data'!$E$3:$X$21,$BW103,19)+0,DS$86&gt;=INDEX('Static Data'!$E$3:$X$21,$BW103,20)+0)</f>
        <v>0</v>
      </c>
      <c r="DT103" t="b">
        <f ca="1">AND($BV103,DT$67&gt;=INDEX('Static Data'!$E$3:$X$21,$BW103,1)+0,DT$68&gt;=INDEX('Static Data'!$E$3:$X$21,$BW103,2)+0,DT$69&gt;=INDEX('Static Data'!$E$3:$X$21,$BW103,3)+0,DT$70&gt;=INDEX('Static Data'!$E$3:$X$21,$BW103,4)+0,DT$71&gt;=INDEX('Static Data'!$E$3:$X$21,$BW103,5)+0,DT$72&gt;=INDEX('Static Data'!$E$3:$X$21,$BW103,6)+0,DT$73&gt;=INDEX('Static Data'!$E$3:$X$21,$BW103,7)+0,DT$74&gt;=INDEX('Static Data'!$E$3:$X$21,$BW103,8)+0,DT$75&gt;=INDEX('Static Data'!$E$3:$X$21,$BW103,9)+0,DT$76&gt;=INDEX('Static Data'!$E$3:$X$21,$BW103,10)+0,DT$77&gt;=INDEX('Static Data'!$E$3:$X$21,$BW103,11)+0,DT$78&gt;=INDEX('Static Data'!$E$3:$X$21,$BW103,12)+0,DT$79&gt;=INDEX('Static Data'!$E$3:$X$21,$BW103,13)+0,DT$80&gt;=INDEX('Static Data'!$E$3:$X$21,$BW103,14)+0,DT$81&gt;=INDEX('Static Data'!$E$3:$X$21,$BW103,15)+0,DT$82&gt;=INDEX('Static Data'!$E$3:$X$21,$BW103,16)+0,DT$83&gt;=INDEX('Static Data'!$E$3:$X$21,$BW103,17)+0,DT$84&gt;=INDEX('Static Data'!$E$3:$X$21,$BW103,18)+0,DT$85&gt;=INDEX('Static Data'!$E$3:$X$21,$BW103,19)+0,DT$86&gt;=INDEX('Static Data'!$E$3:$X$21,$BW103,20)+0)</f>
        <v>0</v>
      </c>
      <c r="DU103" t="b">
        <f ca="1">AND($BV103,DU$67&gt;=INDEX('Static Data'!$E$3:$X$21,$BW103,1)+0,DU$68&gt;=INDEX('Static Data'!$E$3:$X$21,$BW103,2)+0,DU$69&gt;=INDEX('Static Data'!$E$3:$X$21,$BW103,3)+0,DU$70&gt;=INDEX('Static Data'!$E$3:$X$21,$BW103,4)+0,DU$71&gt;=INDEX('Static Data'!$E$3:$X$21,$BW103,5)+0,DU$72&gt;=INDEX('Static Data'!$E$3:$X$21,$BW103,6)+0,DU$73&gt;=INDEX('Static Data'!$E$3:$X$21,$BW103,7)+0,DU$74&gt;=INDEX('Static Data'!$E$3:$X$21,$BW103,8)+0,DU$75&gt;=INDEX('Static Data'!$E$3:$X$21,$BW103,9)+0,DU$76&gt;=INDEX('Static Data'!$E$3:$X$21,$BW103,10)+0,DU$77&gt;=INDEX('Static Data'!$E$3:$X$21,$BW103,11)+0,DU$78&gt;=INDEX('Static Data'!$E$3:$X$21,$BW103,12)+0,DU$79&gt;=INDEX('Static Data'!$E$3:$X$21,$BW103,13)+0,DU$80&gt;=INDEX('Static Data'!$E$3:$X$21,$BW103,14)+0,DU$81&gt;=INDEX('Static Data'!$E$3:$X$21,$BW103,15)+0,DU$82&gt;=INDEX('Static Data'!$E$3:$X$21,$BW103,16)+0,DU$83&gt;=INDEX('Static Data'!$E$3:$X$21,$BW103,17)+0,DU$84&gt;=INDEX('Static Data'!$E$3:$X$21,$BW103,18)+0,DU$85&gt;=INDEX('Static Data'!$E$3:$X$21,$BW103,19)+0,DU$86&gt;=INDEX('Static Data'!$E$3:$X$21,$BW103,20)+0)</f>
        <v>0</v>
      </c>
      <c r="DV103" t="b">
        <f ca="1">AND($BV103,DV$67&gt;=INDEX('Static Data'!$E$3:$X$21,$BW103,1)+0,DV$68&gt;=INDEX('Static Data'!$E$3:$X$21,$BW103,2)+0,DV$69&gt;=INDEX('Static Data'!$E$3:$X$21,$BW103,3)+0,DV$70&gt;=INDEX('Static Data'!$E$3:$X$21,$BW103,4)+0,DV$71&gt;=INDEX('Static Data'!$E$3:$X$21,$BW103,5)+0,DV$72&gt;=INDEX('Static Data'!$E$3:$X$21,$BW103,6)+0,DV$73&gt;=INDEX('Static Data'!$E$3:$X$21,$BW103,7)+0,DV$74&gt;=INDEX('Static Data'!$E$3:$X$21,$BW103,8)+0,DV$75&gt;=INDEX('Static Data'!$E$3:$X$21,$BW103,9)+0,DV$76&gt;=INDEX('Static Data'!$E$3:$X$21,$BW103,10)+0,DV$77&gt;=INDEX('Static Data'!$E$3:$X$21,$BW103,11)+0,DV$78&gt;=INDEX('Static Data'!$E$3:$X$21,$BW103,12)+0,DV$79&gt;=INDEX('Static Data'!$E$3:$X$21,$BW103,13)+0,DV$80&gt;=INDEX('Static Data'!$E$3:$X$21,$BW103,14)+0,DV$81&gt;=INDEX('Static Data'!$E$3:$X$21,$BW103,15)+0,DV$82&gt;=INDEX('Static Data'!$E$3:$X$21,$BW103,16)+0,DV$83&gt;=INDEX('Static Data'!$E$3:$X$21,$BW103,17)+0,DV$84&gt;=INDEX('Static Data'!$E$3:$X$21,$BW103,18)+0,DV$85&gt;=INDEX('Static Data'!$E$3:$X$21,$BW103,19)+0,DV$86&gt;=INDEX('Static Data'!$E$3:$X$21,$BW103,20)+0)</f>
        <v>0</v>
      </c>
      <c r="DW103" t="b">
        <f ca="1">AND($BV103,DW$67&gt;=INDEX('Static Data'!$E$3:$X$21,$BW103,1)+0,DW$68&gt;=INDEX('Static Data'!$E$3:$X$21,$BW103,2)+0,DW$69&gt;=INDEX('Static Data'!$E$3:$X$21,$BW103,3)+0,DW$70&gt;=INDEX('Static Data'!$E$3:$X$21,$BW103,4)+0,DW$71&gt;=INDEX('Static Data'!$E$3:$X$21,$BW103,5)+0,DW$72&gt;=INDEX('Static Data'!$E$3:$X$21,$BW103,6)+0,DW$73&gt;=INDEX('Static Data'!$E$3:$X$21,$BW103,7)+0,DW$74&gt;=INDEX('Static Data'!$E$3:$X$21,$BW103,8)+0,DW$75&gt;=INDEX('Static Data'!$E$3:$X$21,$BW103,9)+0,DW$76&gt;=INDEX('Static Data'!$E$3:$X$21,$BW103,10)+0,DW$77&gt;=INDEX('Static Data'!$E$3:$X$21,$BW103,11)+0,DW$78&gt;=INDEX('Static Data'!$E$3:$X$21,$BW103,12)+0,DW$79&gt;=INDEX('Static Data'!$E$3:$X$21,$BW103,13)+0,DW$80&gt;=INDEX('Static Data'!$E$3:$X$21,$BW103,14)+0,DW$81&gt;=INDEX('Static Data'!$E$3:$X$21,$BW103,15)+0,DW$82&gt;=INDEX('Static Data'!$E$3:$X$21,$BW103,16)+0,DW$83&gt;=INDEX('Static Data'!$E$3:$X$21,$BW103,17)+0,DW$84&gt;=INDEX('Static Data'!$E$3:$X$21,$BW103,18)+0,DW$85&gt;=INDEX('Static Data'!$E$3:$X$21,$BW103,19)+0,DW$86&gt;=INDEX('Static Data'!$E$3:$X$21,$BW103,20)+0)</f>
        <v>0</v>
      </c>
      <c r="DX103" t="b">
        <f ca="1">AND($BV103,DX$67&gt;=INDEX('Static Data'!$E$3:$X$21,$BW103,1)+0,DX$68&gt;=INDEX('Static Data'!$E$3:$X$21,$BW103,2)+0,DX$69&gt;=INDEX('Static Data'!$E$3:$X$21,$BW103,3)+0,DX$70&gt;=INDEX('Static Data'!$E$3:$X$21,$BW103,4)+0,DX$71&gt;=INDEX('Static Data'!$E$3:$X$21,$BW103,5)+0,DX$72&gt;=INDEX('Static Data'!$E$3:$X$21,$BW103,6)+0,DX$73&gt;=INDEX('Static Data'!$E$3:$X$21,$BW103,7)+0,DX$74&gt;=INDEX('Static Data'!$E$3:$X$21,$BW103,8)+0,DX$75&gt;=INDEX('Static Data'!$E$3:$X$21,$BW103,9)+0,DX$76&gt;=INDEX('Static Data'!$E$3:$X$21,$BW103,10)+0,DX$77&gt;=INDEX('Static Data'!$E$3:$X$21,$BW103,11)+0,DX$78&gt;=INDEX('Static Data'!$E$3:$X$21,$BW103,12)+0,DX$79&gt;=INDEX('Static Data'!$E$3:$X$21,$BW103,13)+0,DX$80&gt;=INDEX('Static Data'!$E$3:$X$21,$BW103,14)+0,DX$81&gt;=INDEX('Static Data'!$E$3:$X$21,$BW103,15)+0,DX$82&gt;=INDEX('Static Data'!$E$3:$X$21,$BW103,16)+0,DX$83&gt;=INDEX('Static Data'!$E$3:$X$21,$BW103,17)+0,DX$84&gt;=INDEX('Static Data'!$E$3:$X$21,$BW103,18)+0,DX$85&gt;=INDEX('Static Data'!$E$3:$X$21,$BW103,19)+0,DX$86&gt;=INDEX('Static Data'!$E$3:$X$21,$BW103,20)+0)</f>
        <v>0</v>
      </c>
      <c r="DY103" t="b">
        <f ca="1">AND($BV103,DY$67&gt;=INDEX('Static Data'!$E$3:$X$21,$BW103,1)+0,DY$68&gt;=INDEX('Static Data'!$E$3:$X$21,$BW103,2)+0,DY$69&gt;=INDEX('Static Data'!$E$3:$X$21,$BW103,3)+0,DY$70&gt;=INDEX('Static Data'!$E$3:$X$21,$BW103,4)+0,DY$71&gt;=INDEX('Static Data'!$E$3:$X$21,$BW103,5)+0,DY$72&gt;=INDEX('Static Data'!$E$3:$X$21,$BW103,6)+0,DY$73&gt;=INDEX('Static Data'!$E$3:$X$21,$BW103,7)+0,DY$74&gt;=INDEX('Static Data'!$E$3:$X$21,$BW103,8)+0,DY$75&gt;=INDEX('Static Data'!$E$3:$X$21,$BW103,9)+0,DY$76&gt;=INDEX('Static Data'!$E$3:$X$21,$BW103,10)+0,DY$77&gt;=INDEX('Static Data'!$E$3:$X$21,$BW103,11)+0,DY$78&gt;=INDEX('Static Data'!$E$3:$X$21,$BW103,12)+0,DY$79&gt;=INDEX('Static Data'!$E$3:$X$21,$BW103,13)+0,DY$80&gt;=INDEX('Static Data'!$E$3:$X$21,$BW103,14)+0,DY$81&gt;=INDEX('Static Data'!$E$3:$X$21,$BW103,15)+0,DY$82&gt;=INDEX('Static Data'!$E$3:$X$21,$BW103,16)+0,DY$83&gt;=INDEX('Static Data'!$E$3:$X$21,$BW103,17)+0,DY$84&gt;=INDEX('Static Data'!$E$3:$X$21,$BW103,18)+0,DY$85&gt;=INDEX('Static Data'!$E$3:$X$21,$BW103,19)+0,DY$86&gt;=INDEX('Static Data'!$E$3:$X$21,$BW103,20)+0)</f>
        <v>0</v>
      </c>
      <c r="DZ103" t="b">
        <f ca="1">AND($BV103,DZ$67&gt;=INDEX('Static Data'!$E$3:$X$21,$BW103,1)+0,DZ$68&gt;=INDEX('Static Data'!$E$3:$X$21,$BW103,2)+0,DZ$69&gt;=INDEX('Static Data'!$E$3:$X$21,$BW103,3)+0,DZ$70&gt;=INDEX('Static Data'!$E$3:$X$21,$BW103,4)+0,DZ$71&gt;=INDEX('Static Data'!$E$3:$X$21,$BW103,5)+0,DZ$72&gt;=INDEX('Static Data'!$E$3:$X$21,$BW103,6)+0,DZ$73&gt;=INDEX('Static Data'!$E$3:$X$21,$BW103,7)+0,DZ$74&gt;=INDEX('Static Data'!$E$3:$X$21,$BW103,8)+0,DZ$75&gt;=INDEX('Static Data'!$E$3:$X$21,$BW103,9)+0,DZ$76&gt;=INDEX('Static Data'!$E$3:$X$21,$BW103,10)+0,DZ$77&gt;=INDEX('Static Data'!$E$3:$X$21,$BW103,11)+0,DZ$78&gt;=INDEX('Static Data'!$E$3:$X$21,$BW103,12)+0,DZ$79&gt;=INDEX('Static Data'!$E$3:$X$21,$BW103,13)+0,DZ$80&gt;=INDEX('Static Data'!$E$3:$X$21,$BW103,14)+0,DZ$81&gt;=INDEX('Static Data'!$E$3:$X$21,$BW103,15)+0,DZ$82&gt;=INDEX('Static Data'!$E$3:$X$21,$BW103,16)+0,DZ$83&gt;=INDEX('Static Data'!$E$3:$X$21,$BW103,17)+0,DZ$84&gt;=INDEX('Static Data'!$E$3:$X$21,$BW103,18)+0,DZ$85&gt;=INDEX('Static Data'!$E$3:$X$21,$BW103,19)+0,DZ$86&gt;=INDEX('Static Data'!$E$3:$X$21,$BW103,20)+0)</f>
        <v>0</v>
      </c>
      <c r="EA103" t="b">
        <f ca="1">AND($BV103,EA$67&gt;=INDEX('Static Data'!$E$3:$X$21,$BW103,1)+0,EA$68&gt;=INDEX('Static Data'!$E$3:$X$21,$BW103,2)+0,EA$69&gt;=INDEX('Static Data'!$E$3:$X$21,$BW103,3)+0,EA$70&gt;=INDEX('Static Data'!$E$3:$X$21,$BW103,4)+0,EA$71&gt;=INDEX('Static Data'!$E$3:$X$21,$BW103,5)+0,EA$72&gt;=INDEX('Static Data'!$E$3:$X$21,$BW103,6)+0,EA$73&gt;=INDEX('Static Data'!$E$3:$X$21,$BW103,7)+0,EA$74&gt;=INDEX('Static Data'!$E$3:$X$21,$BW103,8)+0,EA$75&gt;=INDEX('Static Data'!$E$3:$X$21,$BW103,9)+0,EA$76&gt;=INDEX('Static Data'!$E$3:$X$21,$BW103,10)+0,EA$77&gt;=INDEX('Static Data'!$E$3:$X$21,$BW103,11)+0,EA$78&gt;=INDEX('Static Data'!$E$3:$X$21,$BW103,12)+0,EA$79&gt;=INDEX('Static Data'!$E$3:$X$21,$BW103,13)+0,EA$80&gt;=INDEX('Static Data'!$E$3:$X$21,$BW103,14)+0,EA$81&gt;=INDEX('Static Data'!$E$3:$X$21,$BW103,15)+0,EA$82&gt;=INDEX('Static Data'!$E$3:$X$21,$BW103,16)+0,EA$83&gt;=INDEX('Static Data'!$E$3:$X$21,$BW103,17)+0,EA$84&gt;=INDEX('Static Data'!$E$3:$X$21,$BW103,18)+0,EA$85&gt;=INDEX('Static Data'!$E$3:$X$21,$BW103,19)+0,EA$86&gt;=INDEX('Static Data'!$E$3:$X$21,$BW103,20)+0)</f>
        <v>0</v>
      </c>
      <c r="EB103" t="b">
        <f ca="1">AND($BV103,EB$67&gt;=INDEX('Static Data'!$E$3:$X$21,$BW103,1)+0,EB$68&gt;=INDEX('Static Data'!$E$3:$X$21,$BW103,2)+0,EB$69&gt;=INDEX('Static Data'!$E$3:$X$21,$BW103,3)+0,EB$70&gt;=INDEX('Static Data'!$E$3:$X$21,$BW103,4)+0,EB$71&gt;=INDEX('Static Data'!$E$3:$X$21,$BW103,5)+0,EB$72&gt;=INDEX('Static Data'!$E$3:$X$21,$BW103,6)+0,EB$73&gt;=INDEX('Static Data'!$E$3:$X$21,$BW103,7)+0,EB$74&gt;=INDEX('Static Data'!$E$3:$X$21,$BW103,8)+0,EB$75&gt;=INDEX('Static Data'!$E$3:$X$21,$BW103,9)+0,EB$76&gt;=INDEX('Static Data'!$E$3:$X$21,$BW103,10)+0,EB$77&gt;=INDEX('Static Data'!$E$3:$X$21,$BW103,11)+0,EB$78&gt;=INDEX('Static Data'!$E$3:$X$21,$BW103,12)+0,EB$79&gt;=INDEX('Static Data'!$E$3:$X$21,$BW103,13)+0,EB$80&gt;=INDEX('Static Data'!$E$3:$X$21,$BW103,14)+0,EB$81&gt;=INDEX('Static Data'!$E$3:$X$21,$BW103,15)+0,EB$82&gt;=INDEX('Static Data'!$E$3:$X$21,$BW103,16)+0,EB$83&gt;=INDEX('Static Data'!$E$3:$X$21,$BW103,17)+0,EB$84&gt;=INDEX('Static Data'!$E$3:$X$21,$BW103,18)+0,EB$85&gt;=INDEX('Static Data'!$E$3:$X$21,$BW103,19)+0,EB$86&gt;=INDEX('Static Data'!$E$3:$X$21,$BW103,20)+0)</f>
        <v>0</v>
      </c>
      <c r="EC103" t="b">
        <f ca="1">AND($BV103,EC$67&gt;=INDEX('Static Data'!$E$3:$X$21,$BW103,1)+0,EC$68&gt;=INDEX('Static Data'!$E$3:$X$21,$BW103,2)+0,EC$69&gt;=INDEX('Static Data'!$E$3:$X$21,$BW103,3)+0,EC$70&gt;=INDEX('Static Data'!$E$3:$X$21,$BW103,4)+0,EC$71&gt;=INDEX('Static Data'!$E$3:$X$21,$BW103,5)+0,EC$72&gt;=INDEX('Static Data'!$E$3:$X$21,$BW103,6)+0,EC$73&gt;=INDEX('Static Data'!$E$3:$X$21,$BW103,7)+0,EC$74&gt;=INDEX('Static Data'!$E$3:$X$21,$BW103,8)+0,EC$75&gt;=INDEX('Static Data'!$E$3:$X$21,$BW103,9)+0,EC$76&gt;=INDEX('Static Data'!$E$3:$X$21,$BW103,10)+0,EC$77&gt;=INDEX('Static Data'!$E$3:$X$21,$BW103,11)+0,EC$78&gt;=INDEX('Static Data'!$E$3:$X$21,$BW103,12)+0,EC$79&gt;=INDEX('Static Data'!$E$3:$X$21,$BW103,13)+0,EC$80&gt;=INDEX('Static Data'!$E$3:$X$21,$BW103,14)+0,EC$81&gt;=INDEX('Static Data'!$E$3:$X$21,$BW103,15)+0,EC$82&gt;=INDEX('Static Data'!$E$3:$X$21,$BW103,16)+0,EC$83&gt;=INDEX('Static Data'!$E$3:$X$21,$BW103,17)+0,EC$84&gt;=INDEX('Static Data'!$E$3:$X$21,$BW103,18)+0,EC$85&gt;=INDEX('Static Data'!$E$3:$X$21,$BW103,19)+0,EC$86&gt;=INDEX('Static Data'!$E$3:$X$21,$BW103,20)+0)</f>
        <v>0</v>
      </c>
      <c r="ED103" t="b">
        <f ca="1">AND($BV103,ED$67&gt;=INDEX('Static Data'!$E$3:$X$21,$BW103,1)+0,ED$68&gt;=INDEX('Static Data'!$E$3:$X$21,$BW103,2)+0,ED$69&gt;=INDEX('Static Data'!$E$3:$X$21,$BW103,3)+0,ED$70&gt;=INDEX('Static Data'!$E$3:$X$21,$BW103,4)+0,ED$71&gt;=INDEX('Static Data'!$E$3:$X$21,$BW103,5)+0,ED$72&gt;=INDEX('Static Data'!$E$3:$X$21,$BW103,6)+0,ED$73&gt;=INDEX('Static Data'!$E$3:$X$21,$BW103,7)+0,ED$74&gt;=INDEX('Static Data'!$E$3:$X$21,$BW103,8)+0,ED$75&gt;=INDEX('Static Data'!$E$3:$X$21,$BW103,9)+0,ED$76&gt;=INDEX('Static Data'!$E$3:$X$21,$BW103,10)+0,ED$77&gt;=INDEX('Static Data'!$E$3:$X$21,$BW103,11)+0,ED$78&gt;=INDEX('Static Data'!$E$3:$X$21,$BW103,12)+0,ED$79&gt;=INDEX('Static Data'!$E$3:$X$21,$BW103,13)+0,ED$80&gt;=INDEX('Static Data'!$E$3:$X$21,$BW103,14)+0,ED$81&gt;=INDEX('Static Data'!$E$3:$X$21,$BW103,15)+0,ED$82&gt;=INDEX('Static Data'!$E$3:$X$21,$BW103,16)+0,ED$83&gt;=INDEX('Static Data'!$E$3:$X$21,$BW103,17)+0,ED$84&gt;=INDEX('Static Data'!$E$3:$X$21,$BW103,18)+0,ED$85&gt;=INDEX('Static Data'!$E$3:$X$21,$BW103,19)+0,ED$86&gt;=INDEX('Static Data'!$E$3:$X$21,$BW103,20)+0)</f>
        <v>0</v>
      </c>
      <c r="EE103" t="b">
        <f ca="1">AND($BV103,EE$67&gt;=INDEX('Static Data'!$E$3:$X$21,$BW103,1)+0,EE$68&gt;=INDEX('Static Data'!$E$3:$X$21,$BW103,2)+0,EE$69&gt;=INDEX('Static Data'!$E$3:$X$21,$BW103,3)+0,EE$70&gt;=INDEX('Static Data'!$E$3:$X$21,$BW103,4)+0,EE$71&gt;=INDEX('Static Data'!$E$3:$X$21,$BW103,5)+0,EE$72&gt;=INDEX('Static Data'!$E$3:$X$21,$BW103,6)+0,EE$73&gt;=INDEX('Static Data'!$E$3:$X$21,$BW103,7)+0,EE$74&gt;=INDEX('Static Data'!$E$3:$X$21,$BW103,8)+0,EE$75&gt;=INDEX('Static Data'!$E$3:$X$21,$BW103,9)+0,EE$76&gt;=INDEX('Static Data'!$E$3:$X$21,$BW103,10)+0,EE$77&gt;=INDEX('Static Data'!$E$3:$X$21,$BW103,11)+0,EE$78&gt;=INDEX('Static Data'!$E$3:$X$21,$BW103,12)+0,EE$79&gt;=INDEX('Static Data'!$E$3:$X$21,$BW103,13)+0,EE$80&gt;=INDEX('Static Data'!$E$3:$X$21,$BW103,14)+0,EE$81&gt;=INDEX('Static Data'!$E$3:$X$21,$BW103,15)+0,EE$82&gt;=INDEX('Static Data'!$E$3:$X$21,$BW103,16)+0,EE$83&gt;=INDEX('Static Data'!$E$3:$X$21,$BW103,17)+0,EE$84&gt;=INDEX('Static Data'!$E$3:$X$21,$BW103,18)+0,EE$85&gt;=INDEX('Static Data'!$E$3:$X$21,$BW103,19)+0,EE$86&gt;=INDEX('Static Data'!$E$3:$X$21,$BW103,20)+0)</f>
        <v>0</v>
      </c>
      <c r="EF103" t="b">
        <f ca="1">AND($BV103,EF$67&gt;=INDEX('Static Data'!$E$3:$X$21,$BW103,1)+0,EF$68&gt;=INDEX('Static Data'!$E$3:$X$21,$BW103,2)+0,EF$69&gt;=INDEX('Static Data'!$E$3:$X$21,$BW103,3)+0,EF$70&gt;=INDEX('Static Data'!$E$3:$X$21,$BW103,4)+0,EF$71&gt;=INDEX('Static Data'!$E$3:$X$21,$BW103,5)+0,EF$72&gt;=INDEX('Static Data'!$E$3:$X$21,$BW103,6)+0,EF$73&gt;=INDEX('Static Data'!$E$3:$X$21,$BW103,7)+0,EF$74&gt;=INDEX('Static Data'!$E$3:$X$21,$BW103,8)+0,EF$75&gt;=INDEX('Static Data'!$E$3:$X$21,$BW103,9)+0,EF$76&gt;=INDEX('Static Data'!$E$3:$X$21,$BW103,10)+0,EF$77&gt;=INDEX('Static Data'!$E$3:$X$21,$BW103,11)+0,EF$78&gt;=INDEX('Static Data'!$E$3:$X$21,$BW103,12)+0,EF$79&gt;=INDEX('Static Data'!$E$3:$X$21,$BW103,13)+0,EF$80&gt;=INDEX('Static Data'!$E$3:$X$21,$BW103,14)+0,EF$81&gt;=INDEX('Static Data'!$E$3:$X$21,$BW103,15)+0,EF$82&gt;=INDEX('Static Data'!$E$3:$X$21,$BW103,16)+0,EF$83&gt;=INDEX('Static Data'!$E$3:$X$21,$BW103,17)+0,EF$84&gt;=INDEX('Static Data'!$E$3:$X$21,$BW103,18)+0,EF$85&gt;=INDEX('Static Data'!$E$3:$X$21,$BW103,19)+0,EF$86&gt;=INDEX('Static Data'!$E$3:$X$21,$BW103,20)+0)</f>
        <v>0</v>
      </c>
      <c r="EG103" t="b">
        <f ca="1">AND($BV103,EG$67&gt;=INDEX('Static Data'!$E$3:$X$21,$BW103,1)+0,EG$68&gt;=INDEX('Static Data'!$E$3:$X$21,$BW103,2)+0,EG$69&gt;=INDEX('Static Data'!$E$3:$X$21,$BW103,3)+0,EG$70&gt;=INDEX('Static Data'!$E$3:$X$21,$BW103,4)+0,EG$71&gt;=INDEX('Static Data'!$E$3:$X$21,$BW103,5)+0,EG$72&gt;=INDEX('Static Data'!$E$3:$X$21,$BW103,6)+0,EG$73&gt;=INDEX('Static Data'!$E$3:$X$21,$BW103,7)+0,EG$74&gt;=INDEX('Static Data'!$E$3:$X$21,$BW103,8)+0,EG$75&gt;=INDEX('Static Data'!$E$3:$X$21,$BW103,9)+0,EG$76&gt;=INDEX('Static Data'!$E$3:$X$21,$BW103,10)+0,EG$77&gt;=INDEX('Static Data'!$E$3:$X$21,$BW103,11)+0,EG$78&gt;=INDEX('Static Data'!$E$3:$X$21,$BW103,12)+0,EG$79&gt;=INDEX('Static Data'!$E$3:$X$21,$BW103,13)+0,EG$80&gt;=INDEX('Static Data'!$E$3:$X$21,$BW103,14)+0,EG$81&gt;=INDEX('Static Data'!$E$3:$X$21,$BW103,15)+0,EG$82&gt;=INDEX('Static Data'!$E$3:$X$21,$BW103,16)+0,EG$83&gt;=INDEX('Static Data'!$E$3:$X$21,$BW103,17)+0,EG$84&gt;=INDEX('Static Data'!$E$3:$X$21,$BW103,18)+0,EG$85&gt;=INDEX('Static Data'!$E$3:$X$21,$BW103,19)+0,EG$86&gt;=INDEX('Static Data'!$E$3:$X$21,$BW103,20)+0)</f>
        <v>0</v>
      </c>
      <c r="EH103" t="b">
        <f ca="1">AND($BV103,EH$67&gt;=INDEX('Static Data'!$E$3:$X$21,$BW103,1)+0,EH$68&gt;=INDEX('Static Data'!$E$3:$X$21,$BW103,2)+0,EH$69&gt;=INDEX('Static Data'!$E$3:$X$21,$BW103,3)+0,EH$70&gt;=INDEX('Static Data'!$E$3:$X$21,$BW103,4)+0,EH$71&gt;=INDEX('Static Data'!$E$3:$X$21,$BW103,5)+0,EH$72&gt;=INDEX('Static Data'!$E$3:$X$21,$BW103,6)+0,EH$73&gt;=INDEX('Static Data'!$E$3:$X$21,$BW103,7)+0,EH$74&gt;=INDEX('Static Data'!$E$3:$X$21,$BW103,8)+0,EH$75&gt;=INDEX('Static Data'!$E$3:$X$21,$BW103,9)+0,EH$76&gt;=INDEX('Static Data'!$E$3:$X$21,$BW103,10)+0,EH$77&gt;=INDEX('Static Data'!$E$3:$X$21,$BW103,11)+0,EH$78&gt;=INDEX('Static Data'!$E$3:$X$21,$BW103,12)+0,EH$79&gt;=INDEX('Static Data'!$E$3:$X$21,$BW103,13)+0,EH$80&gt;=INDEX('Static Data'!$E$3:$X$21,$BW103,14)+0,EH$81&gt;=INDEX('Static Data'!$E$3:$X$21,$BW103,15)+0,EH$82&gt;=INDEX('Static Data'!$E$3:$X$21,$BW103,16)+0,EH$83&gt;=INDEX('Static Data'!$E$3:$X$21,$BW103,17)+0,EH$84&gt;=INDEX('Static Data'!$E$3:$X$21,$BW103,18)+0,EH$85&gt;=INDEX('Static Data'!$E$3:$X$21,$BW103,19)+0,EH$86&gt;=INDEX('Static Data'!$E$3:$X$21,$BW103,20)+0)</f>
        <v>0</v>
      </c>
      <c r="EI103" t="b">
        <f ca="1">AND($BV103,EI$67&gt;=INDEX('Static Data'!$E$3:$X$21,$BW103,1)+0,EI$68&gt;=INDEX('Static Data'!$E$3:$X$21,$BW103,2)+0,EI$69&gt;=INDEX('Static Data'!$E$3:$X$21,$BW103,3)+0,EI$70&gt;=INDEX('Static Data'!$E$3:$X$21,$BW103,4)+0,EI$71&gt;=INDEX('Static Data'!$E$3:$X$21,$BW103,5)+0,EI$72&gt;=INDEX('Static Data'!$E$3:$X$21,$BW103,6)+0,EI$73&gt;=INDEX('Static Data'!$E$3:$X$21,$BW103,7)+0,EI$74&gt;=INDEX('Static Data'!$E$3:$X$21,$BW103,8)+0,EI$75&gt;=INDEX('Static Data'!$E$3:$X$21,$BW103,9)+0,EI$76&gt;=INDEX('Static Data'!$E$3:$X$21,$BW103,10)+0,EI$77&gt;=INDEX('Static Data'!$E$3:$X$21,$BW103,11)+0,EI$78&gt;=INDEX('Static Data'!$E$3:$X$21,$BW103,12)+0,EI$79&gt;=INDEX('Static Data'!$E$3:$X$21,$BW103,13)+0,EI$80&gt;=INDEX('Static Data'!$E$3:$X$21,$BW103,14)+0,EI$81&gt;=INDEX('Static Data'!$E$3:$X$21,$BW103,15)+0,EI$82&gt;=INDEX('Static Data'!$E$3:$X$21,$BW103,16)+0,EI$83&gt;=INDEX('Static Data'!$E$3:$X$21,$BW103,17)+0,EI$84&gt;=INDEX('Static Data'!$E$3:$X$21,$BW103,18)+0,EI$85&gt;=INDEX('Static Data'!$E$3:$X$21,$BW103,19)+0,EI$86&gt;=INDEX('Static Data'!$E$3:$X$21,$BW103,20)+0)</f>
        <v>0</v>
      </c>
      <c r="EJ103" t="b">
        <f ca="1">AND($BV103,EJ$67&gt;=INDEX('Static Data'!$E$3:$X$21,$BW103,1)+0,EJ$68&gt;=INDEX('Static Data'!$E$3:$X$21,$BW103,2)+0,EJ$69&gt;=INDEX('Static Data'!$E$3:$X$21,$BW103,3)+0,EJ$70&gt;=INDEX('Static Data'!$E$3:$X$21,$BW103,4)+0,EJ$71&gt;=INDEX('Static Data'!$E$3:$X$21,$BW103,5)+0,EJ$72&gt;=INDEX('Static Data'!$E$3:$X$21,$BW103,6)+0,EJ$73&gt;=INDEX('Static Data'!$E$3:$X$21,$BW103,7)+0,EJ$74&gt;=INDEX('Static Data'!$E$3:$X$21,$BW103,8)+0,EJ$75&gt;=INDEX('Static Data'!$E$3:$X$21,$BW103,9)+0,EJ$76&gt;=INDEX('Static Data'!$E$3:$X$21,$BW103,10)+0,EJ$77&gt;=INDEX('Static Data'!$E$3:$X$21,$BW103,11)+0,EJ$78&gt;=INDEX('Static Data'!$E$3:$X$21,$BW103,12)+0,EJ$79&gt;=INDEX('Static Data'!$E$3:$X$21,$BW103,13)+0,EJ$80&gt;=INDEX('Static Data'!$E$3:$X$21,$BW103,14)+0,EJ$81&gt;=INDEX('Static Data'!$E$3:$X$21,$BW103,15)+0,EJ$82&gt;=INDEX('Static Data'!$E$3:$X$21,$BW103,16)+0,EJ$83&gt;=INDEX('Static Data'!$E$3:$X$21,$BW103,17)+0,EJ$84&gt;=INDEX('Static Data'!$E$3:$X$21,$BW103,18)+0,EJ$85&gt;=INDEX('Static Data'!$E$3:$X$21,$BW103,19)+0,EJ$86&gt;=INDEX('Static Data'!$E$3:$X$21,$BW103,20)+0)</f>
        <v>0</v>
      </c>
      <c r="EK103" t="b">
        <f ca="1">AND($BV103,EK$67&gt;=INDEX('Static Data'!$E$3:$X$21,$BW103,1)+0,EK$68&gt;=INDEX('Static Data'!$E$3:$X$21,$BW103,2)+0,EK$69&gt;=INDEX('Static Data'!$E$3:$X$21,$BW103,3)+0,EK$70&gt;=INDEX('Static Data'!$E$3:$X$21,$BW103,4)+0,EK$71&gt;=INDEX('Static Data'!$E$3:$X$21,$BW103,5)+0,EK$72&gt;=INDEX('Static Data'!$E$3:$X$21,$BW103,6)+0,EK$73&gt;=INDEX('Static Data'!$E$3:$X$21,$BW103,7)+0,EK$74&gt;=INDEX('Static Data'!$E$3:$X$21,$BW103,8)+0,EK$75&gt;=INDEX('Static Data'!$E$3:$X$21,$BW103,9)+0,EK$76&gt;=INDEX('Static Data'!$E$3:$X$21,$BW103,10)+0,EK$77&gt;=INDEX('Static Data'!$E$3:$X$21,$BW103,11)+0,EK$78&gt;=INDEX('Static Data'!$E$3:$X$21,$BW103,12)+0,EK$79&gt;=INDEX('Static Data'!$E$3:$X$21,$BW103,13)+0,EK$80&gt;=INDEX('Static Data'!$E$3:$X$21,$BW103,14)+0,EK$81&gt;=INDEX('Static Data'!$E$3:$X$21,$BW103,15)+0,EK$82&gt;=INDEX('Static Data'!$E$3:$X$21,$BW103,16)+0,EK$83&gt;=INDEX('Static Data'!$E$3:$X$21,$BW103,17)+0,EK$84&gt;=INDEX('Static Data'!$E$3:$X$21,$BW103,18)+0,EK$85&gt;=INDEX('Static Data'!$E$3:$X$21,$BW103,19)+0,EK$86&gt;=INDEX('Static Data'!$E$3:$X$21,$BW103,20)+0)</f>
        <v>0</v>
      </c>
      <c r="EL103" t="b">
        <f ca="1">AND($BV103,EL$67&gt;=INDEX('Static Data'!$E$3:$X$21,$BW103,1)+0,EL$68&gt;=INDEX('Static Data'!$E$3:$X$21,$BW103,2)+0,EL$69&gt;=INDEX('Static Data'!$E$3:$X$21,$BW103,3)+0,EL$70&gt;=INDEX('Static Data'!$E$3:$X$21,$BW103,4)+0,EL$71&gt;=INDEX('Static Data'!$E$3:$X$21,$BW103,5)+0,EL$72&gt;=INDEX('Static Data'!$E$3:$X$21,$BW103,6)+0,EL$73&gt;=INDEX('Static Data'!$E$3:$X$21,$BW103,7)+0,EL$74&gt;=INDEX('Static Data'!$E$3:$X$21,$BW103,8)+0,EL$75&gt;=INDEX('Static Data'!$E$3:$X$21,$BW103,9)+0,EL$76&gt;=INDEX('Static Data'!$E$3:$X$21,$BW103,10)+0,EL$77&gt;=INDEX('Static Data'!$E$3:$X$21,$BW103,11)+0,EL$78&gt;=INDEX('Static Data'!$E$3:$X$21,$BW103,12)+0,EL$79&gt;=INDEX('Static Data'!$E$3:$X$21,$BW103,13)+0,EL$80&gt;=INDEX('Static Data'!$E$3:$X$21,$BW103,14)+0,EL$81&gt;=INDEX('Static Data'!$E$3:$X$21,$BW103,15)+0,EL$82&gt;=INDEX('Static Data'!$E$3:$X$21,$BW103,16)+0,EL$83&gt;=INDEX('Static Data'!$E$3:$X$21,$BW103,17)+0,EL$84&gt;=INDEX('Static Data'!$E$3:$X$21,$BW103,18)+0,EL$85&gt;=INDEX('Static Data'!$E$3:$X$21,$BW103,19)+0,EL$86&gt;=INDEX('Static Data'!$E$3:$X$21,$BW103,20)+0)</f>
        <v>0</v>
      </c>
      <c r="EM103" t="b">
        <f ca="1">AND($BV103,EM$67&gt;=INDEX('Static Data'!$E$3:$X$21,$BW103,1)+0,EM$68&gt;=INDEX('Static Data'!$E$3:$X$21,$BW103,2)+0,EM$69&gt;=INDEX('Static Data'!$E$3:$X$21,$BW103,3)+0,EM$70&gt;=INDEX('Static Data'!$E$3:$X$21,$BW103,4)+0,EM$71&gt;=INDEX('Static Data'!$E$3:$X$21,$BW103,5)+0,EM$72&gt;=INDEX('Static Data'!$E$3:$X$21,$BW103,6)+0,EM$73&gt;=INDEX('Static Data'!$E$3:$X$21,$BW103,7)+0,EM$74&gt;=INDEX('Static Data'!$E$3:$X$21,$BW103,8)+0,EM$75&gt;=INDEX('Static Data'!$E$3:$X$21,$BW103,9)+0,EM$76&gt;=INDEX('Static Data'!$E$3:$X$21,$BW103,10)+0,EM$77&gt;=INDEX('Static Data'!$E$3:$X$21,$BW103,11)+0,EM$78&gt;=INDEX('Static Data'!$E$3:$X$21,$BW103,12)+0,EM$79&gt;=INDEX('Static Data'!$E$3:$X$21,$BW103,13)+0,EM$80&gt;=INDEX('Static Data'!$E$3:$X$21,$BW103,14)+0,EM$81&gt;=INDEX('Static Data'!$E$3:$X$21,$BW103,15)+0,EM$82&gt;=INDEX('Static Data'!$E$3:$X$21,$BW103,16)+0,EM$83&gt;=INDEX('Static Data'!$E$3:$X$21,$BW103,17)+0,EM$84&gt;=INDEX('Static Data'!$E$3:$X$21,$BW103,18)+0,EM$85&gt;=INDEX('Static Data'!$E$3:$X$21,$BW103,19)+0,EM$86&gt;=INDEX('Static Data'!$E$3:$X$21,$BW103,20)+0)</f>
        <v>0</v>
      </c>
      <c r="EN103" t="b">
        <f ca="1">AND($BV103,EN$67&gt;=INDEX('Static Data'!$E$3:$X$21,$BW103,1)+0,EN$68&gt;=INDEX('Static Data'!$E$3:$X$21,$BW103,2)+0,EN$69&gt;=INDEX('Static Data'!$E$3:$X$21,$BW103,3)+0,EN$70&gt;=INDEX('Static Data'!$E$3:$X$21,$BW103,4)+0,EN$71&gt;=INDEX('Static Data'!$E$3:$X$21,$BW103,5)+0,EN$72&gt;=INDEX('Static Data'!$E$3:$X$21,$BW103,6)+0,EN$73&gt;=INDEX('Static Data'!$E$3:$X$21,$BW103,7)+0,EN$74&gt;=INDEX('Static Data'!$E$3:$X$21,$BW103,8)+0,EN$75&gt;=INDEX('Static Data'!$E$3:$X$21,$BW103,9)+0,EN$76&gt;=INDEX('Static Data'!$E$3:$X$21,$BW103,10)+0,EN$77&gt;=INDEX('Static Data'!$E$3:$X$21,$BW103,11)+0,EN$78&gt;=INDEX('Static Data'!$E$3:$X$21,$BW103,12)+0,EN$79&gt;=INDEX('Static Data'!$E$3:$X$21,$BW103,13)+0,EN$80&gt;=INDEX('Static Data'!$E$3:$X$21,$BW103,14)+0,EN$81&gt;=INDEX('Static Data'!$E$3:$X$21,$BW103,15)+0,EN$82&gt;=INDEX('Static Data'!$E$3:$X$21,$BW103,16)+0,EN$83&gt;=INDEX('Static Data'!$E$3:$X$21,$BW103,17)+0,EN$84&gt;=INDEX('Static Data'!$E$3:$X$21,$BW103,18)+0,EN$85&gt;=INDEX('Static Data'!$E$3:$X$21,$BW103,19)+0,EN$86&gt;=INDEX('Static Data'!$E$3:$X$21,$BW103,20)+0)</f>
        <v>0</v>
      </c>
      <c r="EO103" t="b">
        <f ca="1">AND($BV103,EO$67&gt;=INDEX('Static Data'!$E$3:$X$21,$BW103,1)+0,EO$68&gt;=INDEX('Static Data'!$E$3:$X$21,$BW103,2)+0,EO$69&gt;=INDEX('Static Data'!$E$3:$X$21,$BW103,3)+0,EO$70&gt;=INDEX('Static Data'!$E$3:$X$21,$BW103,4)+0,EO$71&gt;=INDEX('Static Data'!$E$3:$X$21,$BW103,5)+0,EO$72&gt;=INDEX('Static Data'!$E$3:$X$21,$BW103,6)+0,EO$73&gt;=INDEX('Static Data'!$E$3:$X$21,$BW103,7)+0,EO$74&gt;=INDEX('Static Data'!$E$3:$X$21,$BW103,8)+0,EO$75&gt;=INDEX('Static Data'!$E$3:$X$21,$BW103,9)+0,EO$76&gt;=INDEX('Static Data'!$E$3:$X$21,$BW103,10)+0,EO$77&gt;=INDEX('Static Data'!$E$3:$X$21,$BW103,11)+0,EO$78&gt;=INDEX('Static Data'!$E$3:$X$21,$BW103,12)+0,EO$79&gt;=INDEX('Static Data'!$E$3:$X$21,$BW103,13)+0,EO$80&gt;=INDEX('Static Data'!$E$3:$X$21,$BW103,14)+0,EO$81&gt;=INDEX('Static Data'!$E$3:$X$21,$BW103,15)+0,EO$82&gt;=INDEX('Static Data'!$E$3:$X$21,$BW103,16)+0,EO$83&gt;=INDEX('Static Data'!$E$3:$X$21,$BW103,17)+0,EO$84&gt;=INDEX('Static Data'!$E$3:$X$21,$BW103,18)+0,EO$85&gt;=INDEX('Static Data'!$E$3:$X$21,$BW103,19)+0,EO$86&gt;=INDEX('Static Data'!$E$3:$X$21,$BW103,20)+0)</f>
        <v>0</v>
      </c>
      <c r="EP103" t="b">
        <f ca="1">AND($BV103,EP$67&gt;=INDEX('Static Data'!$E$3:$X$21,$BW103,1)+0,EP$68&gt;=INDEX('Static Data'!$E$3:$X$21,$BW103,2)+0,EP$69&gt;=INDEX('Static Data'!$E$3:$X$21,$BW103,3)+0,EP$70&gt;=INDEX('Static Data'!$E$3:$X$21,$BW103,4)+0,EP$71&gt;=INDEX('Static Data'!$E$3:$X$21,$BW103,5)+0,EP$72&gt;=INDEX('Static Data'!$E$3:$X$21,$BW103,6)+0,EP$73&gt;=INDEX('Static Data'!$E$3:$X$21,$BW103,7)+0,EP$74&gt;=INDEX('Static Data'!$E$3:$X$21,$BW103,8)+0,EP$75&gt;=INDEX('Static Data'!$E$3:$X$21,$BW103,9)+0,EP$76&gt;=INDEX('Static Data'!$E$3:$X$21,$BW103,10)+0,EP$77&gt;=INDEX('Static Data'!$E$3:$X$21,$BW103,11)+0,EP$78&gt;=INDEX('Static Data'!$E$3:$X$21,$BW103,12)+0,EP$79&gt;=INDEX('Static Data'!$E$3:$X$21,$BW103,13)+0,EP$80&gt;=INDEX('Static Data'!$E$3:$X$21,$BW103,14)+0,EP$81&gt;=INDEX('Static Data'!$E$3:$X$21,$BW103,15)+0,EP$82&gt;=INDEX('Static Data'!$E$3:$X$21,$BW103,16)+0,EP$83&gt;=INDEX('Static Data'!$E$3:$X$21,$BW103,17)+0,EP$84&gt;=INDEX('Static Data'!$E$3:$X$21,$BW103,18)+0,EP$85&gt;=INDEX('Static Data'!$E$3:$X$21,$BW103,19)+0,EP$86&gt;=INDEX('Static Data'!$E$3:$X$21,$BW103,20)+0)</f>
        <v>0</v>
      </c>
      <c r="EQ103" t="b">
        <f ca="1">AND($BV103,EQ$67&gt;=INDEX('Static Data'!$E$3:$X$21,$BW103,1)+0,EQ$68&gt;=INDEX('Static Data'!$E$3:$X$21,$BW103,2)+0,EQ$69&gt;=INDEX('Static Data'!$E$3:$X$21,$BW103,3)+0,EQ$70&gt;=INDEX('Static Data'!$E$3:$X$21,$BW103,4)+0,EQ$71&gt;=INDEX('Static Data'!$E$3:$X$21,$BW103,5)+0,EQ$72&gt;=INDEX('Static Data'!$E$3:$X$21,$BW103,6)+0,EQ$73&gt;=INDEX('Static Data'!$E$3:$X$21,$BW103,7)+0,EQ$74&gt;=INDEX('Static Data'!$E$3:$X$21,$BW103,8)+0,EQ$75&gt;=INDEX('Static Data'!$E$3:$X$21,$BW103,9)+0,EQ$76&gt;=INDEX('Static Data'!$E$3:$X$21,$BW103,10)+0,EQ$77&gt;=INDEX('Static Data'!$E$3:$X$21,$BW103,11)+0,EQ$78&gt;=INDEX('Static Data'!$E$3:$X$21,$BW103,12)+0,EQ$79&gt;=INDEX('Static Data'!$E$3:$X$21,$BW103,13)+0,EQ$80&gt;=INDEX('Static Data'!$E$3:$X$21,$BW103,14)+0,EQ$81&gt;=INDEX('Static Data'!$E$3:$X$21,$BW103,15)+0,EQ$82&gt;=INDEX('Static Data'!$E$3:$X$21,$BW103,16)+0,EQ$83&gt;=INDEX('Static Data'!$E$3:$X$21,$BW103,17)+0,EQ$84&gt;=INDEX('Static Data'!$E$3:$X$21,$BW103,18)+0,EQ$85&gt;=INDEX('Static Data'!$E$3:$X$21,$BW103,19)+0,EQ$86&gt;=INDEX('Static Data'!$E$3:$X$21,$BW103,20)+0)</f>
        <v>0</v>
      </c>
      <c r="ER103" t="b">
        <f ca="1">AND($BV103,ER$67&gt;=INDEX('Static Data'!$E$3:$X$21,$BW103,1)+0,ER$68&gt;=INDEX('Static Data'!$E$3:$X$21,$BW103,2)+0,ER$69&gt;=INDEX('Static Data'!$E$3:$X$21,$BW103,3)+0,ER$70&gt;=INDEX('Static Data'!$E$3:$X$21,$BW103,4)+0,ER$71&gt;=INDEX('Static Data'!$E$3:$X$21,$BW103,5)+0,ER$72&gt;=INDEX('Static Data'!$E$3:$X$21,$BW103,6)+0,ER$73&gt;=INDEX('Static Data'!$E$3:$X$21,$BW103,7)+0,ER$74&gt;=INDEX('Static Data'!$E$3:$X$21,$BW103,8)+0,ER$75&gt;=INDEX('Static Data'!$E$3:$X$21,$BW103,9)+0,ER$76&gt;=INDEX('Static Data'!$E$3:$X$21,$BW103,10)+0,ER$77&gt;=INDEX('Static Data'!$E$3:$X$21,$BW103,11)+0,ER$78&gt;=INDEX('Static Data'!$E$3:$X$21,$BW103,12)+0,ER$79&gt;=INDEX('Static Data'!$E$3:$X$21,$BW103,13)+0,ER$80&gt;=INDEX('Static Data'!$E$3:$X$21,$BW103,14)+0,ER$81&gt;=INDEX('Static Data'!$E$3:$X$21,$BW103,15)+0,ER$82&gt;=INDEX('Static Data'!$E$3:$X$21,$BW103,16)+0,ER$83&gt;=INDEX('Static Data'!$E$3:$X$21,$BW103,17)+0,ER$84&gt;=INDEX('Static Data'!$E$3:$X$21,$BW103,18)+0,ER$85&gt;=INDEX('Static Data'!$E$3:$X$21,$BW103,19)+0,ER$86&gt;=INDEX('Static Data'!$E$3:$X$21,$BW103,20)+0)</f>
        <v>0</v>
      </c>
      <c r="ES103" t="b">
        <f ca="1">AND($BV103,ES$67&gt;=INDEX('Static Data'!$E$3:$X$21,$BW103,1)+0,ES$68&gt;=INDEX('Static Data'!$E$3:$X$21,$BW103,2)+0,ES$69&gt;=INDEX('Static Data'!$E$3:$X$21,$BW103,3)+0,ES$70&gt;=INDEX('Static Data'!$E$3:$X$21,$BW103,4)+0,ES$71&gt;=INDEX('Static Data'!$E$3:$X$21,$BW103,5)+0,ES$72&gt;=INDEX('Static Data'!$E$3:$X$21,$BW103,6)+0,ES$73&gt;=INDEX('Static Data'!$E$3:$X$21,$BW103,7)+0,ES$74&gt;=INDEX('Static Data'!$E$3:$X$21,$BW103,8)+0,ES$75&gt;=INDEX('Static Data'!$E$3:$X$21,$BW103,9)+0,ES$76&gt;=INDEX('Static Data'!$E$3:$X$21,$BW103,10)+0,ES$77&gt;=INDEX('Static Data'!$E$3:$X$21,$BW103,11)+0,ES$78&gt;=INDEX('Static Data'!$E$3:$X$21,$BW103,12)+0,ES$79&gt;=INDEX('Static Data'!$E$3:$X$21,$BW103,13)+0,ES$80&gt;=INDEX('Static Data'!$E$3:$X$21,$BW103,14)+0,ES$81&gt;=INDEX('Static Data'!$E$3:$X$21,$BW103,15)+0,ES$82&gt;=INDEX('Static Data'!$E$3:$X$21,$BW103,16)+0,ES$83&gt;=INDEX('Static Data'!$E$3:$X$21,$BW103,17)+0,ES$84&gt;=INDEX('Static Data'!$E$3:$X$21,$BW103,18)+0,ES$85&gt;=INDEX('Static Data'!$E$3:$X$21,$BW103,19)+0,ES$86&gt;=INDEX('Static Data'!$E$3:$X$21,$BW103,20)+0)</f>
        <v>0</v>
      </c>
      <c r="ET103" t="b">
        <f ca="1">AND($BV103,ET$67&gt;=INDEX('Static Data'!$E$3:$X$21,$BW103,1)+0,ET$68&gt;=INDEX('Static Data'!$E$3:$X$21,$BW103,2)+0,ET$69&gt;=INDEX('Static Data'!$E$3:$X$21,$BW103,3)+0,ET$70&gt;=INDEX('Static Data'!$E$3:$X$21,$BW103,4)+0,ET$71&gt;=INDEX('Static Data'!$E$3:$X$21,$BW103,5)+0,ET$72&gt;=INDEX('Static Data'!$E$3:$X$21,$BW103,6)+0,ET$73&gt;=INDEX('Static Data'!$E$3:$X$21,$BW103,7)+0,ET$74&gt;=INDEX('Static Data'!$E$3:$X$21,$BW103,8)+0,ET$75&gt;=INDEX('Static Data'!$E$3:$X$21,$BW103,9)+0,ET$76&gt;=INDEX('Static Data'!$E$3:$X$21,$BW103,10)+0,ET$77&gt;=INDEX('Static Data'!$E$3:$X$21,$BW103,11)+0,ET$78&gt;=INDEX('Static Data'!$E$3:$X$21,$BW103,12)+0,ET$79&gt;=INDEX('Static Data'!$E$3:$X$21,$BW103,13)+0,ET$80&gt;=INDEX('Static Data'!$E$3:$X$21,$BW103,14)+0,ET$81&gt;=INDEX('Static Data'!$E$3:$X$21,$BW103,15)+0,ET$82&gt;=INDEX('Static Data'!$E$3:$X$21,$BW103,16)+0,ET$83&gt;=INDEX('Static Data'!$E$3:$X$21,$BW103,17)+0,ET$84&gt;=INDEX('Static Data'!$E$3:$X$21,$BW103,18)+0,ET$85&gt;=INDEX('Static Data'!$E$3:$X$21,$BW103,19)+0,ET$86&gt;=INDEX('Static Data'!$E$3:$X$21,$BW103,20)+0)</f>
        <v>0</v>
      </c>
      <c r="EU103" t="b">
        <f ca="1">AND($BV103,EU$67&gt;=INDEX('Static Data'!$E$3:$X$21,$BW103,1)+0,EU$68&gt;=INDEX('Static Data'!$E$3:$X$21,$BW103,2)+0,EU$69&gt;=INDEX('Static Data'!$E$3:$X$21,$BW103,3)+0,EU$70&gt;=INDEX('Static Data'!$E$3:$X$21,$BW103,4)+0,EU$71&gt;=INDEX('Static Data'!$E$3:$X$21,$BW103,5)+0,EU$72&gt;=INDEX('Static Data'!$E$3:$X$21,$BW103,6)+0,EU$73&gt;=INDEX('Static Data'!$E$3:$X$21,$BW103,7)+0,EU$74&gt;=INDEX('Static Data'!$E$3:$X$21,$BW103,8)+0,EU$75&gt;=INDEX('Static Data'!$E$3:$X$21,$BW103,9)+0,EU$76&gt;=INDEX('Static Data'!$E$3:$X$21,$BW103,10)+0,EU$77&gt;=INDEX('Static Data'!$E$3:$X$21,$BW103,11)+0,EU$78&gt;=INDEX('Static Data'!$E$3:$X$21,$BW103,12)+0,EU$79&gt;=INDEX('Static Data'!$E$3:$X$21,$BW103,13)+0,EU$80&gt;=INDEX('Static Data'!$E$3:$X$21,$BW103,14)+0,EU$81&gt;=INDEX('Static Data'!$E$3:$X$21,$BW103,15)+0,EU$82&gt;=INDEX('Static Data'!$E$3:$X$21,$BW103,16)+0,EU$83&gt;=INDEX('Static Data'!$E$3:$X$21,$BW103,17)+0,EU$84&gt;=INDEX('Static Data'!$E$3:$X$21,$BW103,18)+0,EU$85&gt;=INDEX('Static Data'!$E$3:$X$21,$BW103,19)+0,EU$86&gt;=INDEX('Static Data'!$E$3:$X$21,$BW103,20)+0)</f>
        <v>0</v>
      </c>
      <c r="EV103" t="b">
        <f ca="1">AND($BV103,EV$67&gt;=INDEX('Static Data'!$E$3:$X$21,$BW103,1)+0,EV$68&gt;=INDEX('Static Data'!$E$3:$X$21,$BW103,2)+0,EV$69&gt;=INDEX('Static Data'!$E$3:$X$21,$BW103,3)+0,EV$70&gt;=INDEX('Static Data'!$E$3:$X$21,$BW103,4)+0,EV$71&gt;=INDEX('Static Data'!$E$3:$X$21,$BW103,5)+0,EV$72&gt;=INDEX('Static Data'!$E$3:$X$21,$BW103,6)+0,EV$73&gt;=INDEX('Static Data'!$E$3:$X$21,$BW103,7)+0,EV$74&gt;=INDEX('Static Data'!$E$3:$X$21,$BW103,8)+0,EV$75&gt;=INDEX('Static Data'!$E$3:$X$21,$BW103,9)+0,EV$76&gt;=INDEX('Static Data'!$E$3:$X$21,$BW103,10)+0,EV$77&gt;=INDEX('Static Data'!$E$3:$X$21,$BW103,11)+0,EV$78&gt;=INDEX('Static Data'!$E$3:$X$21,$BW103,12)+0,EV$79&gt;=INDEX('Static Data'!$E$3:$X$21,$BW103,13)+0,EV$80&gt;=INDEX('Static Data'!$E$3:$X$21,$BW103,14)+0,EV$81&gt;=INDEX('Static Data'!$E$3:$X$21,$BW103,15)+0,EV$82&gt;=INDEX('Static Data'!$E$3:$X$21,$BW103,16)+0,EV$83&gt;=INDEX('Static Data'!$E$3:$X$21,$BW103,17)+0,EV$84&gt;=INDEX('Static Data'!$E$3:$X$21,$BW103,18)+0,EV$85&gt;=INDEX('Static Data'!$E$3:$X$21,$BW103,19)+0,EV$86&gt;=INDEX('Static Data'!$E$3:$X$21,$BW103,20)+0)</f>
        <v>0</v>
      </c>
      <c r="EW103" t="b">
        <f ca="1">AND($BV103,EW$67&gt;=INDEX('Static Data'!$E$3:$X$21,$BW103,1)+0,EW$68&gt;=INDEX('Static Data'!$E$3:$X$21,$BW103,2)+0,EW$69&gt;=INDEX('Static Data'!$E$3:$X$21,$BW103,3)+0,EW$70&gt;=INDEX('Static Data'!$E$3:$X$21,$BW103,4)+0,EW$71&gt;=INDEX('Static Data'!$E$3:$X$21,$BW103,5)+0,EW$72&gt;=INDEX('Static Data'!$E$3:$X$21,$BW103,6)+0,EW$73&gt;=INDEX('Static Data'!$E$3:$X$21,$BW103,7)+0,EW$74&gt;=INDEX('Static Data'!$E$3:$X$21,$BW103,8)+0,EW$75&gt;=INDEX('Static Data'!$E$3:$X$21,$BW103,9)+0,EW$76&gt;=INDEX('Static Data'!$E$3:$X$21,$BW103,10)+0,EW$77&gt;=INDEX('Static Data'!$E$3:$X$21,$BW103,11)+0,EW$78&gt;=INDEX('Static Data'!$E$3:$X$21,$BW103,12)+0,EW$79&gt;=INDEX('Static Data'!$E$3:$X$21,$BW103,13)+0,EW$80&gt;=INDEX('Static Data'!$E$3:$X$21,$BW103,14)+0,EW$81&gt;=INDEX('Static Data'!$E$3:$X$21,$BW103,15)+0,EW$82&gt;=INDEX('Static Data'!$E$3:$X$21,$BW103,16)+0,EW$83&gt;=INDEX('Static Data'!$E$3:$X$21,$BW103,17)+0,EW$84&gt;=INDEX('Static Data'!$E$3:$X$21,$BW103,18)+0,EW$85&gt;=INDEX('Static Data'!$E$3:$X$21,$BW103,19)+0,EW$86&gt;=INDEX('Static Data'!$E$3:$X$21,$BW103,20)+0)</f>
        <v>0</v>
      </c>
      <c r="EX103" t="b">
        <f ca="1">AND($BV103,EX$67&gt;=INDEX('Static Data'!$E$3:$X$21,$BW103,1)+0,EX$68&gt;=INDEX('Static Data'!$E$3:$X$21,$BW103,2)+0,EX$69&gt;=INDEX('Static Data'!$E$3:$X$21,$BW103,3)+0,EX$70&gt;=INDEX('Static Data'!$E$3:$X$21,$BW103,4)+0,EX$71&gt;=INDEX('Static Data'!$E$3:$X$21,$BW103,5)+0,EX$72&gt;=INDEX('Static Data'!$E$3:$X$21,$BW103,6)+0,EX$73&gt;=INDEX('Static Data'!$E$3:$X$21,$BW103,7)+0,EX$74&gt;=INDEX('Static Data'!$E$3:$X$21,$BW103,8)+0,EX$75&gt;=INDEX('Static Data'!$E$3:$X$21,$BW103,9)+0,EX$76&gt;=INDEX('Static Data'!$E$3:$X$21,$BW103,10)+0,EX$77&gt;=INDEX('Static Data'!$E$3:$X$21,$BW103,11)+0,EX$78&gt;=INDEX('Static Data'!$E$3:$X$21,$BW103,12)+0,EX$79&gt;=INDEX('Static Data'!$E$3:$X$21,$BW103,13)+0,EX$80&gt;=INDEX('Static Data'!$E$3:$X$21,$BW103,14)+0,EX$81&gt;=INDEX('Static Data'!$E$3:$X$21,$BW103,15)+0,EX$82&gt;=INDEX('Static Data'!$E$3:$X$21,$BW103,16)+0,EX$83&gt;=INDEX('Static Data'!$E$3:$X$21,$BW103,17)+0,EX$84&gt;=INDEX('Static Data'!$E$3:$X$21,$BW103,18)+0,EX$85&gt;=INDEX('Static Data'!$E$3:$X$21,$BW103,19)+0,EX$86&gt;=INDEX('Static Data'!$E$3:$X$21,$BW103,20)+0)</f>
        <v>0</v>
      </c>
      <c r="EY103" t="b">
        <f ca="1">AND($BV103,EY$67&gt;=INDEX('Static Data'!$E$3:$X$21,$BW103,1)+0,EY$68&gt;=INDEX('Static Data'!$E$3:$X$21,$BW103,2)+0,EY$69&gt;=INDEX('Static Data'!$E$3:$X$21,$BW103,3)+0,EY$70&gt;=INDEX('Static Data'!$E$3:$X$21,$BW103,4)+0,EY$71&gt;=INDEX('Static Data'!$E$3:$X$21,$BW103,5)+0,EY$72&gt;=INDEX('Static Data'!$E$3:$X$21,$BW103,6)+0,EY$73&gt;=INDEX('Static Data'!$E$3:$X$21,$BW103,7)+0,EY$74&gt;=INDEX('Static Data'!$E$3:$X$21,$BW103,8)+0,EY$75&gt;=INDEX('Static Data'!$E$3:$X$21,$BW103,9)+0,EY$76&gt;=INDEX('Static Data'!$E$3:$X$21,$BW103,10)+0,EY$77&gt;=INDEX('Static Data'!$E$3:$X$21,$BW103,11)+0,EY$78&gt;=INDEX('Static Data'!$E$3:$X$21,$BW103,12)+0,EY$79&gt;=INDEX('Static Data'!$E$3:$X$21,$BW103,13)+0,EY$80&gt;=INDEX('Static Data'!$E$3:$X$21,$BW103,14)+0,EY$81&gt;=INDEX('Static Data'!$E$3:$X$21,$BW103,15)+0,EY$82&gt;=INDEX('Static Data'!$E$3:$X$21,$BW103,16)+0,EY$83&gt;=INDEX('Static Data'!$E$3:$X$21,$BW103,17)+0,EY$84&gt;=INDEX('Static Data'!$E$3:$X$21,$BW103,18)+0,EY$85&gt;=INDEX('Static Data'!$E$3:$X$21,$BW103,19)+0,EY$86&gt;=INDEX('Static Data'!$E$3:$X$21,$BW103,20)+0)</f>
        <v>0</v>
      </c>
      <c r="EZ103" t="b">
        <f ca="1">AND($BV103,EZ$67&gt;=INDEX('Static Data'!$E$3:$X$21,$BW103,1)+0,EZ$68&gt;=INDEX('Static Data'!$E$3:$X$21,$BW103,2)+0,EZ$69&gt;=INDEX('Static Data'!$E$3:$X$21,$BW103,3)+0,EZ$70&gt;=INDEX('Static Data'!$E$3:$X$21,$BW103,4)+0,EZ$71&gt;=INDEX('Static Data'!$E$3:$X$21,$BW103,5)+0,EZ$72&gt;=INDEX('Static Data'!$E$3:$X$21,$BW103,6)+0,EZ$73&gt;=INDEX('Static Data'!$E$3:$X$21,$BW103,7)+0,EZ$74&gt;=INDEX('Static Data'!$E$3:$X$21,$BW103,8)+0,EZ$75&gt;=INDEX('Static Data'!$E$3:$X$21,$BW103,9)+0,EZ$76&gt;=INDEX('Static Data'!$E$3:$X$21,$BW103,10)+0,EZ$77&gt;=INDEX('Static Data'!$E$3:$X$21,$BW103,11)+0,EZ$78&gt;=INDEX('Static Data'!$E$3:$X$21,$BW103,12)+0,EZ$79&gt;=INDEX('Static Data'!$E$3:$X$21,$BW103,13)+0,EZ$80&gt;=INDEX('Static Data'!$E$3:$X$21,$BW103,14)+0,EZ$81&gt;=INDEX('Static Data'!$E$3:$X$21,$BW103,15)+0,EZ$82&gt;=INDEX('Static Data'!$E$3:$X$21,$BW103,16)+0,EZ$83&gt;=INDEX('Static Data'!$E$3:$X$21,$BW103,17)+0,EZ$84&gt;=INDEX('Static Data'!$E$3:$X$21,$BW103,18)+0,EZ$85&gt;=INDEX('Static Data'!$E$3:$X$21,$BW103,19)+0,EZ$86&gt;=INDEX('Static Data'!$E$3:$X$21,$BW103,20)+0)</f>
        <v>0</v>
      </c>
      <c r="FA103" t="b">
        <f ca="1">AND($BV103,FA$67&gt;=INDEX('Static Data'!$E$3:$X$21,$BW103,1)+0,FA$68&gt;=INDEX('Static Data'!$E$3:$X$21,$BW103,2)+0,FA$69&gt;=INDEX('Static Data'!$E$3:$X$21,$BW103,3)+0,FA$70&gt;=INDEX('Static Data'!$E$3:$X$21,$BW103,4)+0,FA$71&gt;=INDEX('Static Data'!$E$3:$X$21,$BW103,5)+0,FA$72&gt;=INDEX('Static Data'!$E$3:$X$21,$BW103,6)+0,FA$73&gt;=INDEX('Static Data'!$E$3:$X$21,$BW103,7)+0,FA$74&gt;=INDEX('Static Data'!$E$3:$X$21,$BW103,8)+0,FA$75&gt;=INDEX('Static Data'!$E$3:$X$21,$BW103,9)+0,FA$76&gt;=INDEX('Static Data'!$E$3:$X$21,$BW103,10)+0,FA$77&gt;=INDEX('Static Data'!$E$3:$X$21,$BW103,11)+0,FA$78&gt;=INDEX('Static Data'!$E$3:$X$21,$BW103,12)+0,FA$79&gt;=INDEX('Static Data'!$E$3:$X$21,$BW103,13)+0,FA$80&gt;=INDEX('Static Data'!$E$3:$X$21,$BW103,14)+0,FA$81&gt;=INDEX('Static Data'!$E$3:$X$21,$BW103,15)+0,FA$82&gt;=INDEX('Static Data'!$E$3:$X$21,$BW103,16)+0,FA$83&gt;=INDEX('Static Data'!$E$3:$X$21,$BW103,17)+0,FA$84&gt;=INDEX('Static Data'!$E$3:$X$21,$BW103,18)+0,FA$85&gt;=INDEX('Static Data'!$E$3:$X$21,$BW103,19)+0,FA$86&gt;=INDEX('Static Data'!$E$3:$X$21,$BW103,20)+0)</f>
        <v>0</v>
      </c>
      <c r="FB103" t="b">
        <f ca="1">AND($BV103,FB$67&gt;=INDEX('Static Data'!$E$3:$X$21,$BW103,1)+0,FB$68&gt;=INDEX('Static Data'!$E$3:$X$21,$BW103,2)+0,FB$69&gt;=INDEX('Static Data'!$E$3:$X$21,$BW103,3)+0,FB$70&gt;=INDEX('Static Data'!$E$3:$X$21,$BW103,4)+0,FB$71&gt;=INDEX('Static Data'!$E$3:$X$21,$BW103,5)+0,FB$72&gt;=INDEX('Static Data'!$E$3:$X$21,$BW103,6)+0,FB$73&gt;=INDEX('Static Data'!$E$3:$X$21,$BW103,7)+0,FB$74&gt;=INDEX('Static Data'!$E$3:$X$21,$BW103,8)+0,FB$75&gt;=INDEX('Static Data'!$E$3:$X$21,$BW103,9)+0,FB$76&gt;=INDEX('Static Data'!$E$3:$X$21,$BW103,10)+0,FB$77&gt;=INDEX('Static Data'!$E$3:$X$21,$BW103,11)+0,FB$78&gt;=INDEX('Static Data'!$E$3:$X$21,$BW103,12)+0,FB$79&gt;=INDEX('Static Data'!$E$3:$X$21,$BW103,13)+0,FB$80&gt;=INDEX('Static Data'!$E$3:$X$21,$BW103,14)+0,FB$81&gt;=INDEX('Static Data'!$E$3:$X$21,$BW103,15)+0,FB$82&gt;=INDEX('Static Data'!$E$3:$X$21,$BW103,16)+0,FB$83&gt;=INDEX('Static Data'!$E$3:$X$21,$BW103,17)+0,FB$84&gt;=INDEX('Static Data'!$E$3:$X$21,$BW103,18)+0,FB$85&gt;=INDEX('Static Data'!$E$3:$X$21,$BW103,19)+0,FB$86&gt;=INDEX('Static Data'!$E$3:$X$21,$BW103,20)+0)</f>
        <v>0</v>
      </c>
      <c r="FC103" t="b">
        <f ca="1">AND($BV103,FC$67&gt;=INDEX('Static Data'!$E$3:$X$21,$BW103,1)+0,FC$68&gt;=INDEX('Static Data'!$E$3:$X$21,$BW103,2)+0,FC$69&gt;=INDEX('Static Data'!$E$3:$X$21,$BW103,3)+0,FC$70&gt;=INDEX('Static Data'!$E$3:$X$21,$BW103,4)+0,FC$71&gt;=INDEX('Static Data'!$E$3:$X$21,$BW103,5)+0,FC$72&gt;=INDEX('Static Data'!$E$3:$X$21,$BW103,6)+0,FC$73&gt;=INDEX('Static Data'!$E$3:$X$21,$BW103,7)+0,FC$74&gt;=INDEX('Static Data'!$E$3:$X$21,$BW103,8)+0,FC$75&gt;=INDEX('Static Data'!$E$3:$X$21,$BW103,9)+0,FC$76&gt;=INDEX('Static Data'!$E$3:$X$21,$BW103,10)+0,FC$77&gt;=INDEX('Static Data'!$E$3:$X$21,$BW103,11)+0,FC$78&gt;=INDEX('Static Data'!$E$3:$X$21,$BW103,12)+0,FC$79&gt;=INDEX('Static Data'!$E$3:$X$21,$BW103,13)+0,FC$80&gt;=INDEX('Static Data'!$E$3:$X$21,$BW103,14)+0,FC$81&gt;=INDEX('Static Data'!$E$3:$X$21,$BW103,15)+0,FC$82&gt;=INDEX('Static Data'!$E$3:$X$21,$BW103,16)+0,FC$83&gt;=INDEX('Static Data'!$E$3:$X$21,$BW103,17)+0,FC$84&gt;=INDEX('Static Data'!$E$3:$X$21,$BW103,18)+0,FC$85&gt;=INDEX('Static Data'!$E$3:$X$21,$BW103,19)+0,FC$86&gt;=INDEX('Static Data'!$E$3:$X$21,$BW103,20)+0)</f>
        <v>0</v>
      </c>
      <c r="FD103" t="b">
        <f ca="1">AND($BV103,FD$67&gt;=INDEX('Static Data'!$E$3:$X$21,$BW103,1)+0,FD$68&gt;=INDEX('Static Data'!$E$3:$X$21,$BW103,2)+0,FD$69&gt;=INDEX('Static Data'!$E$3:$X$21,$BW103,3)+0,FD$70&gt;=INDEX('Static Data'!$E$3:$X$21,$BW103,4)+0,FD$71&gt;=INDEX('Static Data'!$E$3:$X$21,$BW103,5)+0,FD$72&gt;=INDEX('Static Data'!$E$3:$X$21,$BW103,6)+0,FD$73&gt;=INDEX('Static Data'!$E$3:$X$21,$BW103,7)+0,FD$74&gt;=INDEX('Static Data'!$E$3:$X$21,$BW103,8)+0,FD$75&gt;=INDEX('Static Data'!$E$3:$X$21,$BW103,9)+0,FD$76&gt;=INDEX('Static Data'!$E$3:$X$21,$BW103,10)+0,FD$77&gt;=INDEX('Static Data'!$E$3:$X$21,$BW103,11)+0,FD$78&gt;=INDEX('Static Data'!$E$3:$X$21,$BW103,12)+0,FD$79&gt;=INDEX('Static Data'!$E$3:$X$21,$BW103,13)+0,FD$80&gt;=INDEX('Static Data'!$E$3:$X$21,$BW103,14)+0,FD$81&gt;=INDEX('Static Data'!$E$3:$X$21,$BW103,15)+0,FD$82&gt;=INDEX('Static Data'!$E$3:$X$21,$BW103,16)+0,FD$83&gt;=INDEX('Static Data'!$E$3:$X$21,$BW103,17)+0,FD$84&gt;=INDEX('Static Data'!$E$3:$X$21,$BW103,18)+0,FD$85&gt;=INDEX('Static Data'!$E$3:$X$21,$BW103,19)+0,FD$86&gt;=INDEX('Static Data'!$E$3:$X$21,$BW103,20)+0)</f>
        <v>0</v>
      </c>
      <c r="FE103" t="b">
        <f ca="1">AND($BV103,FE$67&gt;=INDEX('Static Data'!$E$3:$X$21,$BW103,1)+0,FE$68&gt;=INDEX('Static Data'!$E$3:$X$21,$BW103,2)+0,FE$69&gt;=INDEX('Static Data'!$E$3:$X$21,$BW103,3)+0,FE$70&gt;=INDEX('Static Data'!$E$3:$X$21,$BW103,4)+0,FE$71&gt;=INDEX('Static Data'!$E$3:$X$21,$BW103,5)+0,FE$72&gt;=INDEX('Static Data'!$E$3:$X$21,$BW103,6)+0,FE$73&gt;=INDEX('Static Data'!$E$3:$X$21,$BW103,7)+0,FE$74&gt;=INDEX('Static Data'!$E$3:$X$21,$BW103,8)+0,FE$75&gt;=INDEX('Static Data'!$E$3:$X$21,$BW103,9)+0,FE$76&gt;=INDEX('Static Data'!$E$3:$X$21,$BW103,10)+0,FE$77&gt;=INDEX('Static Data'!$E$3:$X$21,$BW103,11)+0,FE$78&gt;=INDEX('Static Data'!$E$3:$X$21,$BW103,12)+0,FE$79&gt;=INDEX('Static Data'!$E$3:$X$21,$BW103,13)+0,FE$80&gt;=INDEX('Static Data'!$E$3:$X$21,$BW103,14)+0,FE$81&gt;=INDEX('Static Data'!$E$3:$X$21,$BW103,15)+0,FE$82&gt;=INDEX('Static Data'!$E$3:$X$21,$BW103,16)+0,FE$83&gt;=INDEX('Static Data'!$E$3:$X$21,$BW103,17)+0,FE$84&gt;=INDEX('Static Data'!$E$3:$X$21,$BW103,18)+0,FE$85&gt;=INDEX('Static Data'!$E$3:$X$21,$BW103,19)+0,FE$86&gt;=INDEX('Static Data'!$E$3:$X$21,$BW103,20)+0)</f>
        <v>0</v>
      </c>
      <c r="FF103" t="b">
        <f ca="1">AND($BV103,FF$67&gt;=INDEX('Static Data'!$E$3:$X$21,$BW103,1)+0,FF$68&gt;=INDEX('Static Data'!$E$3:$X$21,$BW103,2)+0,FF$69&gt;=INDEX('Static Data'!$E$3:$X$21,$BW103,3)+0,FF$70&gt;=INDEX('Static Data'!$E$3:$X$21,$BW103,4)+0,FF$71&gt;=INDEX('Static Data'!$E$3:$X$21,$BW103,5)+0,FF$72&gt;=INDEX('Static Data'!$E$3:$X$21,$BW103,6)+0,FF$73&gt;=INDEX('Static Data'!$E$3:$X$21,$BW103,7)+0,FF$74&gt;=INDEX('Static Data'!$E$3:$X$21,$BW103,8)+0,FF$75&gt;=INDEX('Static Data'!$E$3:$X$21,$BW103,9)+0,FF$76&gt;=INDEX('Static Data'!$E$3:$X$21,$BW103,10)+0,FF$77&gt;=INDEX('Static Data'!$E$3:$X$21,$BW103,11)+0,FF$78&gt;=INDEX('Static Data'!$E$3:$X$21,$BW103,12)+0,FF$79&gt;=INDEX('Static Data'!$E$3:$X$21,$BW103,13)+0,FF$80&gt;=INDEX('Static Data'!$E$3:$X$21,$BW103,14)+0,FF$81&gt;=INDEX('Static Data'!$E$3:$X$21,$BW103,15)+0,FF$82&gt;=INDEX('Static Data'!$E$3:$X$21,$BW103,16)+0,FF$83&gt;=INDEX('Static Data'!$E$3:$X$21,$BW103,17)+0,FF$84&gt;=INDEX('Static Data'!$E$3:$X$21,$BW103,18)+0,FF$85&gt;=INDEX('Static Data'!$E$3:$X$21,$BW103,19)+0,FF$86&gt;=INDEX('Static Data'!$E$3:$X$21,$BW103,20)+0)</f>
        <v>0</v>
      </c>
      <c r="FG103" t="b">
        <f ca="1">AND($BV103,FG$67&gt;=INDEX('Static Data'!$E$3:$X$21,$BW103,1)+0,FG$68&gt;=INDEX('Static Data'!$E$3:$X$21,$BW103,2)+0,FG$69&gt;=INDEX('Static Data'!$E$3:$X$21,$BW103,3)+0,FG$70&gt;=INDEX('Static Data'!$E$3:$X$21,$BW103,4)+0,FG$71&gt;=INDEX('Static Data'!$E$3:$X$21,$BW103,5)+0,FG$72&gt;=INDEX('Static Data'!$E$3:$X$21,$BW103,6)+0,FG$73&gt;=INDEX('Static Data'!$E$3:$X$21,$BW103,7)+0,FG$74&gt;=INDEX('Static Data'!$E$3:$X$21,$BW103,8)+0,FG$75&gt;=INDEX('Static Data'!$E$3:$X$21,$BW103,9)+0,FG$76&gt;=INDEX('Static Data'!$E$3:$X$21,$BW103,10)+0,FG$77&gt;=INDEX('Static Data'!$E$3:$X$21,$BW103,11)+0,FG$78&gt;=INDEX('Static Data'!$E$3:$X$21,$BW103,12)+0,FG$79&gt;=INDEX('Static Data'!$E$3:$X$21,$BW103,13)+0,FG$80&gt;=INDEX('Static Data'!$E$3:$X$21,$BW103,14)+0,FG$81&gt;=INDEX('Static Data'!$E$3:$X$21,$BW103,15)+0,FG$82&gt;=INDEX('Static Data'!$E$3:$X$21,$BW103,16)+0,FG$83&gt;=INDEX('Static Data'!$E$3:$X$21,$BW103,17)+0,FG$84&gt;=INDEX('Static Data'!$E$3:$X$21,$BW103,18)+0,FG$85&gt;=INDEX('Static Data'!$E$3:$X$21,$BW103,19)+0,FG$86&gt;=INDEX('Static Data'!$E$3:$X$21,$BW103,20)+0)</f>
        <v>0</v>
      </c>
      <c r="FH103" t="b">
        <f ca="1">AND($BV103,FH$67&gt;=INDEX('Static Data'!$E$3:$X$21,$BW103,1)+0,FH$68&gt;=INDEX('Static Data'!$E$3:$X$21,$BW103,2)+0,FH$69&gt;=INDEX('Static Data'!$E$3:$X$21,$BW103,3)+0,FH$70&gt;=INDEX('Static Data'!$E$3:$X$21,$BW103,4)+0,FH$71&gt;=INDEX('Static Data'!$E$3:$X$21,$BW103,5)+0,FH$72&gt;=INDEX('Static Data'!$E$3:$X$21,$BW103,6)+0,FH$73&gt;=INDEX('Static Data'!$E$3:$X$21,$BW103,7)+0,FH$74&gt;=INDEX('Static Data'!$E$3:$X$21,$BW103,8)+0,FH$75&gt;=INDEX('Static Data'!$E$3:$X$21,$BW103,9)+0,FH$76&gt;=INDEX('Static Data'!$E$3:$X$21,$BW103,10)+0,FH$77&gt;=INDEX('Static Data'!$E$3:$X$21,$BW103,11)+0,FH$78&gt;=INDEX('Static Data'!$E$3:$X$21,$BW103,12)+0,FH$79&gt;=INDEX('Static Data'!$E$3:$X$21,$BW103,13)+0,FH$80&gt;=INDEX('Static Data'!$E$3:$X$21,$BW103,14)+0,FH$81&gt;=INDEX('Static Data'!$E$3:$X$21,$BW103,15)+0,FH$82&gt;=INDEX('Static Data'!$E$3:$X$21,$BW103,16)+0,FH$83&gt;=INDEX('Static Data'!$E$3:$X$21,$BW103,17)+0,FH$84&gt;=INDEX('Static Data'!$E$3:$X$21,$BW103,18)+0,FH$85&gt;=INDEX('Static Data'!$E$3:$X$21,$BW103,19)+0,FH$86&gt;=INDEX('Static Data'!$E$3:$X$21,$BW103,20)+0)</f>
        <v>0</v>
      </c>
      <c r="FI103" t="b">
        <f ca="1">AND($BV103,FI$67&gt;=INDEX('Static Data'!$E$3:$X$21,$BW103,1)+0,FI$68&gt;=INDEX('Static Data'!$E$3:$X$21,$BW103,2)+0,FI$69&gt;=INDEX('Static Data'!$E$3:$X$21,$BW103,3)+0,FI$70&gt;=INDEX('Static Data'!$E$3:$X$21,$BW103,4)+0,FI$71&gt;=INDEX('Static Data'!$E$3:$X$21,$BW103,5)+0,FI$72&gt;=INDEX('Static Data'!$E$3:$X$21,$BW103,6)+0,FI$73&gt;=INDEX('Static Data'!$E$3:$X$21,$BW103,7)+0,FI$74&gt;=INDEX('Static Data'!$E$3:$X$21,$BW103,8)+0,FI$75&gt;=INDEX('Static Data'!$E$3:$X$21,$BW103,9)+0,FI$76&gt;=INDEX('Static Data'!$E$3:$X$21,$BW103,10)+0,FI$77&gt;=INDEX('Static Data'!$E$3:$X$21,$BW103,11)+0,FI$78&gt;=INDEX('Static Data'!$E$3:$X$21,$BW103,12)+0,FI$79&gt;=INDEX('Static Data'!$E$3:$X$21,$BW103,13)+0,FI$80&gt;=INDEX('Static Data'!$E$3:$X$21,$BW103,14)+0,FI$81&gt;=INDEX('Static Data'!$E$3:$X$21,$BW103,15)+0,FI$82&gt;=INDEX('Static Data'!$E$3:$X$21,$BW103,16)+0,FI$83&gt;=INDEX('Static Data'!$E$3:$X$21,$BW103,17)+0,FI$84&gt;=INDEX('Static Data'!$E$3:$X$21,$BW103,18)+0,FI$85&gt;=INDEX('Static Data'!$E$3:$X$21,$BW103,19)+0,FI$86&gt;=INDEX('Static Data'!$E$3:$X$21,$BW103,20)+0)</f>
        <v>0</v>
      </c>
      <c r="FJ103" t="b">
        <f ca="1">AND($BV103,FJ$67&gt;=INDEX('Static Data'!$E$3:$X$21,$BW103,1)+0,FJ$68&gt;=INDEX('Static Data'!$E$3:$X$21,$BW103,2)+0,FJ$69&gt;=INDEX('Static Data'!$E$3:$X$21,$BW103,3)+0,FJ$70&gt;=INDEX('Static Data'!$E$3:$X$21,$BW103,4)+0,FJ$71&gt;=INDEX('Static Data'!$E$3:$X$21,$BW103,5)+0,FJ$72&gt;=INDEX('Static Data'!$E$3:$X$21,$BW103,6)+0,FJ$73&gt;=INDEX('Static Data'!$E$3:$X$21,$BW103,7)+0,FJ$74&gt;=INDEX('Static Data'!$E$3:$X$21,$BW103,8)+0,FJ$75&gt;=INDEX('Static Data'!$E$3:$X$21,$BW103,9)+0,FJ$76&gt;=INDEX('Static Data'!$E$3:$X$21,$BW103,10)+0,FJ$77&gt;=INDEX('Static Data'!$E$3:$X$21,$BW103,11)+0,FJ$78&gt;=INDEX('Static Data'!$E$3:$X$21,$BW103,12)+0,FJ$79&gt;=INDEX('Static Data'!$E$3:$X$21,$BW103,13)+0,FJ$80&gt;=INDEX('Static Data'!$E$3:$X$21,$BW103,14)+0,FJ$81&gt;=INDEX('Static Data'!$E$3:$X$21,$BW103,15)+0,FJ$82&gt;=INDEX('Static Data'!$E$3:$X$21,$BW103,16)+0,FJ$83&gt;=INDEX('Static Data'!$E$3:$X$21,$BW103,17)+0,FJ$84&gt;=INDEX('Static Data'!$E$3:$X$21,$BW103,18)+0,FJ$85&gt;=INDEX('Static Data'!$E$3:$X$21,$BW103,19)+0,FJ$86&gt;=INDEX('Static Data'!$E$3:$X$21,$BW103,20)+0)</f>
        <v>0</v>
      </c>
      <c r="FK103" t="b">
        <f ca="1">AND($BV103,FK$67&gt;=INDEX('Static Data'!$E$3:$X$21,$BW103,1)+0,FK$68&gt;=INDEX('Static Data'!$E$3:$X$21,$BW103,2)+0,FK$69&gt;=INDEX('Static Data'!$E$3:$X$21,$BW103,3)+0,FK$70&gt;=INDEX('Static Data'!$E$3:$X$21,$BW103,4)+0,FK$71&gt;=INDEX('Static Data'!$E$3:$X$21,$BW103,5)+0,FK$72&gt;=INDEX('Static Data'!$E$3:$X$21,$BW103,6)+0,FK$73&gt;=INDEX('Static Data'!$E$3:$X$21,$BW103,7)+0,FK$74&gt;=INDEX('Static Data'!$E$3:$X$21,$BW103,8)+0,FK$75&gt;=INDEX('Static Data'!$E$3:$X$21,$BW103,9)+0,FK$76&gt;=INDEX('Static Data'!$E$3:$X$21,$BW103,10)+0,FK$77&gt;=INDEX('Static Data'!$E$3:$X$21,$BW103,11)+0,FK$78&gt;=INDEX('Static Data'!$E$3:$X$21,$BW103,12)+0,FK$79&gt;=INDEX('Static Data'!$E$3:$X$21,$BW103,13)+0,FK$80&gt;=INDEX('Static Data'!$E$3:$X$21,$BW103,14)+0,FK$81&gt;=INDEX('Static Data'!$E$3:$X$21,$BW103,15)+0,FK$82&gt;=INDEX('Static Data'!$E$3:$X$21,$BW103,16)+0,FK$83&gt;=INDEX('Static Data'!$E$3:$X$21,$BW103,17)+0,FK$84&gt;=INDEX('Static Data'!$E$3:$X$21,$BW103,18)+0,FK$85&gt;=INDEX('Static Data'!$E$3:$X$21,$BW103,19)+0,FK$86&gt;=INDEX('Static Data'!$E$3:$X$21,$BW103,20)+0)</f>
        <v>0</v>
      </c>
      <c r="FL103" t="b">
        <f ca="1">AND($BV103,FL$67&gt;=INDEX('Static Data'!$E$3:$X$21,$BW103,1)+0,FL$68&gt;=INDEX('Static Data'!$E$3:$X$21,$BW103,2)+0,FL$69&gt;=INDEX('Static Data'!$E$3:$X$21,$BW103,3)+0,FL$70&gt;=INDEX('Static Data'!$E$3:$X$21,$BW103,4)+0,FL$71&gt;=INDEX('Static Data'!$E$3:$X$21,$BW103,5)+0,FL$72&gt;=INDEX('Static Data'!$E$3:$X$21,$BW103,6)+0,FL$73&gt;=INDEX('Static Data'!$E$3:$X$21,$BW103,7)+0,FL$74&gt;=INDEX('Static Data'!$E$3:$X$21,$BW103,8)+0,FL$75&gt;=INDEX('Static Data'!$E$3:$X$21,$BW103,9)+0,FL$76&gt;=INDEX('Static Data'!$E$3:$X$21,$BW103,10)+0,FL$77&gt;=INDEX('Static Data'!$E$3:$X$21,$BW103,11)+0,FL$78&gt;=INDEX('Static Data'!$E$3:$X$21,$BW103,12)+0,FL$79&gt;=INDEX('Static Data'!$E$3:$X$21,$BW103,13)+0,FL$80&gt;=INDEX('Static Data'!$E$3:$X$21,$BW103,14)+0,FL$81&gt;=INDEX('Static Data'!$E$3:$X$21,$BW103,15)+0,FL$82&gt;=INDEX('Static Data'!$E$3:$X$21,$BW103,16)+0,FL$83&gt;=INDEX('Static Data'!$E$3:$X$21,$BW103,17)+0,FL$84&gt;=INDEX('Static Data'!$E$3:$X$21,$BW103,18)+0,FL$85&gt;=INDEX('Static Data'!$E$3:$X$21,$BW103,19)+0,FL$86&gt;=INDEX('Static Data'!$E$3:$X$21,$BW103,20)+0)</f>
        <v>0</v>
      </c>
      <c r="FM103" t="b">
        <f ca="1">AND($BV103,FM$67&gt;=INDEX('Static Data'!$E$3:$X$21,$BW103,1)+0,FM$68&gt;=INDEX('Static Data'!$E$3:$X$21,$BW103,2)+0,FM$69&gt;=INDEX('Static Data'!$E$3:$X$21,$BW103,3)+0,FM$70&gt;=INDEX('Static Data'!$E$3:$X$21,$BW103,4)+0,FM$71&gt;=INDEX('Static Data'!$E$3:$X$21,$BW103,5)+0,FM$72&gt;=INDEX('Static Data'!$E$3:$X$21,$BW103,6)+0,FM$73&gt;=INDEX('Static Data'!$E$3:$X$21,$BW103,7)+0,FM$74&gt;=INDEX('Static Data'!$E$3:$X$21,$BW103,8)+0,FM$75&gt;=INDEX('Static Data'!$E$3:$X$21,$BW103,9)+0,FM$76&gt;=INDEX('Static Data'!$E$3:$X$21,$BW103,10)+0,FM$77&gt;=INDEX('Static Data'!$E$3:$X$21,$BW103,11)+0,FM$78&gt;=INDEX('Static Data'!$E$3:$X$21,$BW103,12)+0,FM$79&gt;=INDEX('Static Data'!$E$3:$X$21,$BW103,13)+0,FM$80&gt;=INDEX('Static Data'!$E$3:$X$21,$BW103,14)+0,FM$81&gt;=INDEX('Static Data'!$E$3:$X$21,$BW103,15)+0,FM$82&gt;=INDEX('Static Data'!$E$3:$X$21,$BW103,16)+0,FM$83&gt;=INDEX('Static Data'!$E$3:$X$21,$BW103,17)+0,FM$84&gt;=INDEX('Static Data'!$E$3:$X$21,$BW103,18)+0,FM$85&gt;=INDEX('Static Data'!$E$3:$X$21,$BW103,19)+0,FM$86&gt;=INDEX('Static Data'!$E$3:$X$21,$BW103,20)+0)</f>
        <v>0</v>
      </c>
      <c r="FN103" t="b">
        <f ca="1">AND($BV103,FN$67&gt;=INDEX('Static Data'!$E$3:$X$21,$BW103,1)+0,FN$68&gt;=INDEX('Static Data'!$E$3:$X$21,$BW103,2)+0,FN$69&gt;=INDEX('Static Data'!$E$3:$X$21,$BW103,3)+0,FN$70&gt;=INDEX('Static Data'!$E$3:$X$21,$BW103,4)+0,FN$71&gt;=INDEX('Static Data'!$E$3:$X$21,$BW103,5)+0,FN$72&gt;=INDEX('Static Data'!$E$3:$X$21,$BW103,6)+0,FN$73&gt;=INDEX('Static Data'!$E$3:$X$21,$BW103,7)+0,FN$74&gt;=INDEX('Static Data'!$E$3:$X$21,$BW103,8)+0,FN$75&gt;=INDEX('Static Data'!$E$3:$X$21,$BW103,9)+0,FN$76&gt;=INDEX('Static Data'!$E$3:$X$21,$BW103,10)+0,FN$77&gt;=INDEX('Static Data'!$E$3:$X$21,$BW103,11)+0,FN$78&gt;=INDEX('Static Data'!$E$3:$X$21,$BW103,12)+0,FN$79&gt;=INDEX('Static Data'!$E$3:$X$21,$BW103,13)+0,FN$80&gt;=INDEX('Static Data'!$E$3:$X$21,$BW103,14)+0,FN$81&gt;=INDEX('Static Data'!$E$3:$X$21,$BW103,15)+0,FN$82&gt;=INDEX('Static Data'!$E$3:$X$21,$BW103,16)+0,FN$83&gt;=INDEX('Static Data'!$E$3:$X$21,$BW103,17)+0,FN$84&gt;=INDEX('Static Data'!$E$3:$X$21,$BW103,18)+0,FN$85&gt;=INDEX('Static Data'!$E$3:$X$21,$BW103,19)+0,FN$86&gt;=INDEX('Static Data'!$E$3:$X$21,$BW103,20)+0)</f>
        <v>0</v>
      </c>
      <c r="FO103" t="b">
        <f ca="1">AND($BV103,FO$67&gt;=INDEX('Static Data'!$E$3:$X$21,$BW103,1)+0,FO$68&gt;=INDEX('Static Data'!$E$3:$X$21,$BW103,2)+0,FO$69&gt;=INDEX('Static Data'!$E$3:$X$21,$BW103,3)+0,FO$70&gt;=INDEX('Static Data'!$E$3:$X$21,$BW103,4)+0,FO$71&gt;=INDEX('Static Data'!$E$3:$X$21,$BW103,5)+0,FO$72&gt;=INDEX('Static Data'!$E$3:$X$21,$BW103,6)+0,FO$73&gt;=INDEX('Static Data'!$E$3:$X$21,$BW103,7)+0,FO$74&gt;=INDEX('Static Data'!$E$3:$X$21,$BW103,8)+0,FO$75&gt;=INDEX('Static Data'!$E$3:$X$21,$BW103,9)+0,FO$76&gt;=INDEX('Static Data'!$E$3:$X$21,$BW103,10)+0,FO$77&gt;=INDEX('Static Data'!$E$3:$X$21,$BW103,11)+0,FO$78&gt;=INDEX('Static Data'!$E$3:$X$21,$BW103,12)+0,FO$79&gt;=INDEX('Static Data'!$E$3:$X$21,$BW103,13)+0,FO$80&gt;=INDEX('Static Data'!$E$3:$X$21,$BW103,14)+0,FO$81&gt;=INDEX('Static Data'!$E$3:$X$21,$BW103,15)+0,FO$82&gt;=INDEX('Static Data'!$E$3:$X$21,$BW103,16)+0,FO$83&gt;=INDEX('Static Data'!$E$3:$X$21,$BW103,17)+0,FO$84&gt;=INDEX('Static Data'!$E$3:$X$21,$BW103,18)+0,FO$85&gt;=INDEX('Static Data'!$E$3:$X$21,$BW103,19)+0,FO$86&gt;=INDEX('Static Data'!$E$3:$X$21,$BW103,20)+0)</f>
        <v>0</v>
      </c>
      <c r="FP103" t="b">
        <f ca="1">AND($BV103,FP$67&gt;=INDEX('Static Data'!$E$3:$X$21,$BW103,1)+0,FP$68&gt;=INDEX('Static Data'!$E$3:$X$21,$BW103,2)+0,FP$69&gt;=INDEX('Static Data'!$E$3:$X$21,$BW103,3)+0,FP$70&gt;=INDEX('Static Data'!$E$3:$X$21,$BW103,4)+0,FP$71&gt;=INDEX('Static Data'!$E$3:$X$21,$BW103,5)+0,FP$72&gt;=INDEX('Static Data'!$E$3:$X$21,$BW103,6)+0,FP$73&gt;=INDEX('Static Data'!$E$3:$X$21,$BW103,7)+0,FP$74&gt;=INDEX('Static Data'!$E$3:$X$21,$BW103,8)+0,FP$75&gt;=INDEX('Static Data'!$E$3:$X$21,$BW103,9)+0,FP$76&gt;=INDEX('Static Data'!$E$3:$X$21,$BW103,10)+0,FP$77&gt;=INDEX('Static Data'!$E$3:$X$21,$BW103,11)+0,FP$78&gt;=INDEX('Static Data'!$E$3:$X$21,$BW103,12)+0,FP$79&gt;=INDEX('Static Data'!$E$3:$X$21,$BW103,13)+0,FP$80&gt;=INDEX('Static Data'!$E$3:$X$21,$BW103,14)+0,FP$81&gt;=INDEX('Static Data'!$E$3:$X$21,$BW103,15)+0,FP$82&gt;=INDEX('Static Data'!$E$3:$X$21,$BW103,16)+0,FP$83&gt;=INDEX('Static Data'!$E$3:$X$21,$BW103,17)+0,FP$84&gt;=INDEX('Static Data'!$E$3:$X$21,$BW103,18)+0,FP$85&gt;=INDEX('Static Data'!$E$3:$X$21,$BW103,19)+0,FP$86&gt;=INDEX('Static Data'!$E$3:$X$21,$BW103,20)+0)</f>
        <v>0</v>
      </c>
      <c r="FQ103" t="b">
        <f ca="1">AND($BV103,FQ$67&gt;=INDEX('Static Data'!$E$3:$X$21,$BW103,1)+0,FQ$68&gt;=INDEX('Static Data'!$E$3:$X$21,$BW103,2)+0,FQ$69&gt;=INDEX('Static Data'!$E$3:$X$21,$BW103,3)+0,FQ$70&gt;=INDEX('Static Data'!$E$3:$X$21,$BW103,4)+0,FQ$71&gt;=INDEX('Static Data'!$E$3:$X$21,$BW103,5)+0,FQ$72&gt;=INDEX('Static Data'!$E$3:$X$21,$BW103,6)+0,FQ$73&gt;=INDEX('Static Data'!$E$3:$X$21,$BW103,7)+0,FQ$74&gt;=INDEX('Static Data'!$E$3:$X$21,$BW103,8)+0,FQ$75&gt;=INDEX('Static Data'!$E$3:$X$21,$BW103,9)+0,FQ$76&gt;=INDEX('Static Data'!$E$3:$X$21,$BW103,10)+0,FQ$77&gt;=INDEX('Static Data'!$E$3:$X$21,$BW103,11)+0,FQ$78&gt;=INDEX('Static Data'!$E$3:$X$21,$BW103,12)+0,FQ$79&gt;=INDEX('Static Data'!$E$3:$X$21,$BW103,13)+0,FQ$80&gt;=INDEX('Static Data'!$E$3:$X$21,$BW103,14)+0,FQ$81&gt;=INDEX('Static Data'!$E$3:$X$21,$BW103,15)+0,FQ$82&gt;=INDEX('Static Data'!$E$3:$X$21,$BW103,16)+0,FQ$83&gt;=INDEX('Static Data'!$E$3:$X$21,$BW103,17)+0,FQ$84&gt;=INDEX('Static Data'!$E$3:$X$21,$BW103,18)+0,FQ$85&gt;=INDEX('Static Data'!$E$3:$X$21,$BW103,19)+0,FQ$86&gt;=INDEX('Static Data'!$E$3:$X$21,$BW103,20)+0)</f>
        <v>0</v>
      </c>
      <c r="FR103" t="b">
        <f ca="1">AND($BV103,FR$67&gt;=INDEX('Static Data'!$E$3:$X$21,$BW103,1)+0,FR$68&gt;=INDEX('Static Data'!$E$3:$X$21,$BW103,2)+0,FR$69&gt;=INDEX('Static Data'!$E$3:$X$21,$BW103,3)+0,FR$70&gt;=INDEX('Static Data'!$E$3:$X$21,$BW103,4)+0,FR$71&gt;=INDEX('Static Data'!$E$3:$X$21,$BW103,5)+0,FR$72&gt;=INDEX('Static Data'!$E$3:$X$21,$BW103,6)+0,FR$73&gt;=INDEX('Static Data'!$E$3:$X$21,$BW103,7)+0,FR$74&gt;=INDEX('Static Data'!$E$3:$X$21,$BW103,8)+0,FR$75&gt;=INDEX('Static Data'!$E$3:$X$21,$BW103,9)+0,FR$76&gt;=INDEX('Static Data'!$E$3:$X$21,$BW103,10)+0,FR$77&gt;=INDEX('Static Data'!$E$3:$X$21,$BW103,11)+0,FR$78&gt;=INDEX('Static Data'!$E$3:$X$21,$BW103,12)+0,FR$79&gt;=INDEX('Static Data'!$E$3:$X$21,$BW103,13)+0,FR$80&gt;=INDEX('Static Data'!$E$3:$X$21,$BW103,14)+0,FR$81&gt;=INDEX('Static Data'!$E$3:$X$21,$BW103,15)+0,FR$82&gt;=INDEX('Static Data'!$E$3:$X$21,$BW103,16)+0,FR$83&gt;=INDEX('Static Data'!$E$3:$X$21,$BW103,17)+0,FR$84&gt;=INDEX('Static Data'!$E$3:$X$21,$BW103,18)+0,FR$85&gt;=INDEX('Static Data'!$E$3:$X$21,$BW103,19)+0,FR$86&gt;=INDEX('Static Data'!$E$3:$X$21,$BW103,20)+0)</f>
        <v>0</v>
      </c>
      <c r="FS103" t="b">
        <f ca="1">AND($BV103,FS$67&gt;=INDEX('Static Data'!$E$3:$X$21,$BW103,1)+0,FS$68&gt;=INDEX('Static Data'!$E$3:$X$21,$BW103,2)+0,FS$69&gt;=INDEX('Static Data'!$E$3:$X$21,$BW103,3)+0,FS$70&gt;=INDEX('Static Data'!$E$3:$X$21,$BW103,4)+0,FS$71&gt;=INDEX('Static Data'!$E$3:$X$21,$BW103,5)+0,FS$72&gt;=INDEX('Static Data'!$E$3:$X$21,$BW103,6)+0,FS$73&gt;=INDEX('Static Data'!$E$3:$X$21,$BW103,7)+0,FS$74&gt;=INDEX('Static Data'!$E$3:$X$21,$BW103,8)+0,FS$75&gt;=INDEX('Static Data'!$E$3:$X$21,$BW103,9)+0,FS$76&gt;=INDEX('Static Data'!$E$3:$X$21,$BW103,10)+0,FS$77&gt;=INDEX('Static Data'!$E$3:$X$21,$BW103,11)+0,FS$78&gt;=INDEX('Static Data'!$E$3:$X$21,$BW103,12)+0,FS$79&gt;=INDEX('Static Data'!$E$3:$X$21,$BW103,13)+0,FS$80&gt;=INDEX('Static Data'!$E$3:$X$21,$BW103,14)+0,FS$81&gt;=INDEX('Static Data'!$E$3:$X$21,$BW103,15)+0,FS$82&gt;=INDEX('Static Data'!$E$3:$X$21,$BW103,16)+0,FS$83&gt;=INDEX('Static Data'!$E$3:$X$21,$BW103,17)+0,FS$84&gt;=INDEX('Static Data'!$E$3:$X$21,$BW103,18)+0,FS$85&gt;=INDEX('Static Data'!$E$3:$X$21,$BW103,19)+0,FS$86&gt;=INDEX('Static Data'!$E$3:$X$21,$BW103,20)+0)</f>
        <v>0</v>
      </c>
      <c r="FT103" t="b">
        <f ca="1">AND($BV103,FT$67&gt;=INDEX('Static Data'!$E$3:$X$21,$BW103,1)+0,FT$68&gt;=INDEX('Static Data'!$E$3:$X$21,$BW103,2)+0,FT$69&gt;=INDEX('Static Data'!$E$3:$X$21,$BW103,3)+0,FT$70&gt;=INDEX('Static Data'!$E$3:$X$21,$BW103,4)+0,FT$71&gt;=INDEX('Static Data'!$E$3:$X$21,$BW103,5)+0,FT$72&gt;=INDEX('Static Data'!$E$3:$X$21,$BW103,6)+0,FT$73&gt;=INDEX('Static Data'!$E$3:$X$21,$BW103,7)+0,FT$74&gt;=INDEX('Static Data'!$E$3:$X$21,$BW103,8)+0,FT$75&gt;=INDEX('Static Data'!$E$3:$X$21,$BW103,9)+0,FT$76&gt;=INDEX('Static Data'!$E$3:$X$21,$BW103,10)+0,FT$77&gt;=INDEX('Static Data'!$E$3:$X$21,$BW103,11)+0,FT$78&gt;=INDEX('Static Data'!$E$3:$X$21,$BW103,12)+0,FT$79&gt;=INDEX('Static Data'!$E$3:$X$21,$BW103,13)+0,FT$80&gt;=INDEX('Static Data'!$E$3:$X$21,$BW103,14)+0,FT$81&gt;=INDEX('Static Data'!$E$3:$X$21,$BW103,15)+0,FT$82&gt;=INDEX('Static Data'!$E$3:$X$21,$BW103,16)+0,FT$83&gt;=INDEX('Static Data'!$E$3:$X$21,$BW103,17)+0,FT$84&gt;=INDEX('Static Data'!$E$3:$X$21,$BW103,18)+0,FT$85&gt;=INDEX('Static Data'!$E$3:$X$21,$BW103,19)+0,FT$86&gt;=INDEX('Static Data'!$E$3:$X$21,$BW103,20)+0)</f>
        <v>0</v>
      </c>
      <c r="FU103" t="b">
        <f ca="1">AND($BV103,FU$67&gt;=INDEX('Static Data'!$E$3:$X$21,$BW103,1)+0,FU$68&gt;=INDEX('Static Data'!$E$3:$X$21,$BW103,2)+0,FU$69&gt;=INDEX('Static Data'!$E$3:$X$21,$BW103,3)+0,FU$70&gt;=INDEX('Static Data'!$E$3:$X$21,$BW103,4)+0,FU$71&gt;=INDEX('Static Data'!$E$3:$X$21,$BW103,5)+0,FU$72&gt;=INDEX('Static Data'!$E$3:$X$21,$BW103,6)+0,FU$73&gt;=INDEX('Static Data'!$E$3:$X$21,$BW103,7)+0,FU$74&gt;=INDEX('Static Data'!$E$3:$X$21,$BW103,8)+0,FU$75&gt;=INDEX('Static Data'!$E$3:$X$21,$BW103,9)+0,FU$76&gt;=INDEX('Static Data'!$E$3:$X$21,$BW103,10)+0,FU$77&gt;=INDEX('Static Data'!$E$3:$X$21,$BW103,11)+0,FU$78&gt;=INDEX('Static Data'!$E$3:$X$21,$BW103,12)+0,FU$79&gt;=INDEX('Static Data'!$E$3:$X$21,$BW103,13)+0,FU$80&gt;=INDEX('Static Data'!$E$3:$X$21,$BW103,14)+0,FU$81&gt;=INDEX('Static Data'!$E$3:$X$21,$BW103,15)+0,FU$82&gt;=INDEX('Static Data'!$E$3:$X$21,$BW103,16)+0,FU$83&gt;=INDEX('Static Data'!$E$3:$X$21,$BW103,17)+0,FU$84&gt;=INDEX('Static Data'!$E$3:$X$21,$BW103,18)+0,FU$85&gt;=INDEX('Static Data'!$E$3:$X$21,$BW103,19)+0,FU$86&gt;=INDEX('Static Data'!$E$3:$X$21,$BW103,20)+0)</f>
        <v>0</v>
      </c>
      <c r="FV103" t="b">
        <f ca="1">AND($BV103,FV$67&gt;=INDEX('Static Data'!$E$3:$X$21,$BW103,1)+0,FV$68&gt;=INDEX('Static Data'!$E$3:$X$21,$BW103,2)+0,FV$69&gt;=INDEX('Static Data'!$E$3:$X$21,$BW103,3)+0,FV$70&gt;=INDEX('Static Data'!$E$3:$X$21,$BW103,4)+0,FV$71&gt;=INDEX('Static Data'!$E$3:$X$21,$BW103,5)+0,FV$72&gt;=INDEX('Static Data'!$E$3:$X$21,$BW103,6)+0,FV$73&gt;=INDEX('Static Data'!$E$3:$X$21,$BW103,7)+0,FV$74&gt;=INDEX('Static Data'!$E$3:$X$21,$BW103,8)+0,FV$75&gt;=INDEX('Static Data'!$E$3:$X$21,$BW103,9)+0,FV$76&gt;=INDEX('Static Data'!$E$3:$X$21,$BW103,10)+0,FV$77&gt;=INDEX('Static Data'!$E$3:$X$21,$BW103,11)+0,FV$78&gt;=INDEX('Static Data'!$E$3:$X$21,$BW103,12)+0,FV$79&gt;=INDEX('Static Data'!$E$3:$X$21,$BW103,13)+0,FV$80&gt;=INDEX('Static Data'!$E$3:$X$21,$BW103,14)+0,FV$81&gt;=INDEX('Static Data'!$E$3:$X$21,$BW103,15)+0,FV$82&gt;=INDEX('Static Data'!$E$3:$X$21,$BW103,16)+0,FV$83&gt;=INDEX('Static Data'!$E$3:$X$21,$BW103,17)+0,FV$84&gt;=INDEX('Static Data'!$E$3:$X$21,$BW103,18)+0,FV$85&gt;=INDEX('Static Data'!$E$3:$X$21,$BW103,19)+0,FV$86&gt;=INDEX('Static Data'!$E$3:$X$21,$BW103,20)+0)</f>
        <v>0</v>
      </c>
      <c r="FW103" t="b">
        <f ca="1">AND($BV103,FW$67&gt;=INDEX('Static Data'!$E$3:$X$21,$BW103,1)+0,FW$68&gt;=INDEX('Static Data'!$E$3:$X$21,$BW103,2)+0,FW$69&gt;=INDEX('Static Data'!$E$3:$X$21,$BW103,3)+0,FW$70&gt;=INDEX('Static Data'!$E$3:$X$21,$BW103,4)+0,FW$71&gt;=INDEX('Static Data'!$E$3:$X$21,$BW103,5)+0,FW$72&gt;=INDEX('Static Data'!$E$3:$X$21,$BW103,6)+0,FW$73&gt;=INDEX('Static Data'!$E$3:$X$21,$BW103,7)+0,FW$74&gt;=INDEX('Static Data'!$E$3:$X$21,$BW103,8)+0,FW$75&gt;=INDEX('Static Data'!$E$3:$X$21,$BW103,9)+0,FW$76&gt;=INDEX('Static Data'!$E$3:$X$21,$BW103,10)+0,FW$77&gt;=INDEX('Static Data'!$E$3:$X$21,$BW103,11)+0,FW$78&gt;=INDEX('Static Data'!$E$3:$X$21,$BW103,12)+0,FW$79&gt;=INDEX('Static Data'!$E$3:$X$21,$BW103,13)+0,FW$80&gt;=INDEX('Static Data'!$E$3:$X$21,$BW103,14)+0,FW$81&gt;=INDEX('Static Data'!$E$3:$X$21,$BW103,15)+0,FW$82&gt;=INDEX('Static Data'!$E$3:$X$21,$BW103,16)+0,FW$83&gt;=INDEX('Static Data'!$E$3:$X$21,$BW103,17)+0,FW$84&gt;=INDEX('Static Data'!$E$3:$X$21,$BW103,18)+0,FW$85&gt;=INDEX('Static Data'!$E$3:$X$21,$BW103,19)+0,FW$86&gt;=INDEX('Static Data'!$E$3:$X$21,$BW103,20)+0)</f>
        <v>0</v>
      </c>
      <c r="FX103" t="b">
        <f ca="1">AND($BV103,FX$67&gt;=INDEX('Static Data'!$E$3:$X$21,$BW103,1)+0,FX$68&gt;=INDEX('Static Data'!$E$3:$X$21,$BW103,2)+0,FX$69&gt;=INDEX('Static Data'!$E$3:$X$21,$BW103,3)+0,FX$70&gt;=INDEX('Static Data'!$E$3:$X$21,$BW103,4)+0,FX$71&gt;=INDEX('Static Data'!$E$3:$X$21,$BW103,5)+0,FX$72&gt;=INDEX('Static Data'!$E$3:$X$21,$BW103,6)+0,FX$73&gt;=INDEX('Static Data'!$E$3:$X$21,$BW103,7)+0,FX$74&gt;=INDEX('Static Data'!$E$3:$X$21,$BW103,8)+0,FX$75&gt;=INDEX('Static Data'!$E$3:$X$21,$BW103,9)+0,FX$76&gt;=INDEX('Static Data'!$E$3:$X$21,$BW103,10)+0,FX$77&gt;=INDEX('Static Data'!$E$3:$X$21,$BW103,11)+0,FX$78&gt;=INDEX('Static Data'!$E$3:$X$21,$BW103,12)+0,FX$79&gt;=INDEX('Static Data'!$E$3:$X$21,$BW103,13)+0,FX$80&gt;=INDEX('Static Data'!$E$3:$X$21,$BW103,14)+0,FX$81&gt;=INDEX('Static Data'!$E$3:$X$21,$BW103,15)+0,FX$82&gt;=INDEX('Static Data'!$E$3:$X$21,$BW103,16)+0,FX$83&gt;=INDEX('Static Data'!$E$3:$X$21,$BW103,17)+0,FX$84&gt;=INDEX('Static Data'!$E$3:$X$21,$BW103,18)+0,FX$85&gt;=INDEX('Static Data'!$E$3:$X$21,$BW103,19)+0,FX$86&gt;=INDEX('Static Data'!$E$3:$X$21,$BW103,20)+0)</f>
        <v>0</v>
      </c>
      <c r="FY103" t="b">
        <f ca="1">AND($BV103,FY$67&gt;=INDEX('Static Data'!$E$3:$X$21,$BW103,1)+0,FY$68&gt;=INDEX('Static Data'!$E$3:$X$21,$BW103,2)+0,FY$69&gt;=INDEX('Static Data'!$E$3:$X$21,$BW103,3)+0,FY$70&gt;=INDEX('Static Data'!$E$3:$X$21,$BW103,4)+0,FY$71&gt;=INDEX('Static Data'!$E$3:$X$21,$BW103,5)+0,FY$72&gt;=INDEX('Static Data'!$E$3:$X$21,$BW103,6)+0,FY$73&gt;=INDEX('Static Data'!$E$3:$X$21,$BW103,7)+0,FY$74&gt;=INDEX('Static Data'!$E$3:$X$21,$BW103,8)+0,FY$75&gt;=INDEX('Static Data'!$E$3:$X$21,$BW103,9)+0,FY$76&gt;=INDEX('Static Data'!$E$3:$X$21,$BW103,10)+0,FY$77&gt;=INDEX('Static Data'!$E$3:$X$21,$BW103,11)+0,FY$78&gt;=INDEX('Static Data'!$E$3:$X$21,$BW103,12)+0,FY$79&gt;=INDEX('Static Data'!$E$3:$X$21,$BW103,13)+0,FY$80&gt;=INDEX('Static Data'!$E$3:$X$21,$BW103,14)+0,FY$81&gt;=INDEX('Static Data'!$E$3:$X$21,$BW103,15)+0,FY$82&gt;=INDEX('Static Data'!$E$3:$X$21,$BW103,16)+0,FY$83&gt;=INDEX('Static Data'!$E$3:$X$21,$BW103,17)+0,FY$84&gt;=INDEX('Static Data'!$E$3:$X$21,$BW103,18)+0,FY$85&gt;=INDEX('Static Data'!$E$3:$X$21,$BW103,19)+0,FY$86&gt;=INDEX('Static Data'!$E$3:$X$21,$BW103,20)+0)</f>
        <v>0</v>
      </c>
      <c r="FZ103" t="b">
        <f ca="1">AND($BV103,FZ$67&gt;=INDEX('Static Data'!$E$3:$X$21,$BW103,1)+0,FZ$68&gt;=INDEX('Static Data'!$E$3:$X$21,$BW103,2)+0,FZ$69&gt;=INDEX('Static Data'!$E$3:$X$21,$BW103,3)+0,FZ$70&gt;=INDEX('Static Data'!$E$3:$X$21,$BW103,4)+0,FZ$71&gt;=INDEX('Static Data'!$E$3:$X$21,$BW103,5)+0,FZ$72&gt;=INDEX('Static Data'!$E$3:$X$21,$BW103,6)+0,FZ$73&gt;=INDEX('Static Data'!$E$3:$X$21,$BW103,7)+0,FZ$74&gt;=INDEX('Static Data'!$E$3:$X$21,$BW103,8)+0,FZ$75&gt;=INDEX('Static Data'!$E$3:$X$21,$BW103,9)+0,FZ$76&gt;=INDEX('Static Data'!$E$3:$X$21,$BW103,10)+0,FZ$77&gt;=INDEX('Static Data'!$E$3:$X$21,$BW103,11)+0,FZ$78&gt;=INDEX('Static Data'!$E$3:$X$21,$BW103,12)+0,FZ$79&gt;=INDEX('Static Data'!$E$3:$X$21,$BW103,13)+0,FZ$80&gt;=INDEX('Static Data'!$E$3:$X$21,$BW103,14)+0,FZ$81&gt;=INDEX('Static Data'!$E$3:$X$21,$BW103,15)+0,FZ$82&gt;=INDEX('Static Data'!$E$3:$X$21,$BW103,16)+0,FZ$83&gt;=INDEX('Static Data'!$E$3:$X$21,$BW103,17)+0,FZ$84&gt;=INDEX('Static Data'!$E$3:$X$21,$BW103,18)+0,FZ$85&gt;=INDEX('Static Data'!$E$3:$X$21,$BW103,19)+0,FZ$86&gt;=INDEX('Static Data'!$E$3:$X$21,$BW103,20)+0)</f>
        <v>0</v>
      </c>
      <c r="GA103" t="b">
        <f ca="1">AND($BV103,GA$67&gt;=INDEX('Static Data'!$E$3:$X$21,$BW103,1)+0,GA$68&gt;=INDEX('Static Data'!$E$3:$X$21,$BW103,2)+0,GA$69&gt;=INDEX('Static Data'!$E$3:$X$21,$BW103,3)+0,GA$70&gt;=INDEX('Static Data'!$E$3:$X$21,$BW103,4)+0,GA$71&gt;=INDEX('Static Data'!$E$3:$X$21,$BW103,5)+0,GA$72&gt;=INDEX('Static Data'!$E$3:$X$21,$BW103,6)+0,GA$73&gt;=INDEX('Static Data'!$E$3:$X$21,$BW103,7)+0,GA$74&gt;=INDEX('Static Data'!$E$3:$X$21,$BW103,8)+0,GA$75&gt;=INDEX('Static Data'!$E$3:$X$21,$BW103,9)+0,GA$76&gt;=INDEX('Static Data'!$E$3:$X$21,$BW103,10)+0,GA$77&gt;=INDEX('Static Data'!$E$3:$X$21,$BW103,11)+0,GA$78&gt;=INDEX('Static Data'!$E$3:$X$21,$BW103,12)+0,GA$79&gt;=INDEX('Static Data'!$E$3:$X$21,$BW103,13)+0,GA$80&gt;=INDEX('Static Data'!$E$3:$X$21,$BW103,14)+0,GA$81&gt;=INDEX('Static Data'!$E$3:$X$21,$BW103,15)+0,GA$82&gt;=INDEX('Static Data'!$E$3:$X$21,$BW103,16)+0,GA$83&gt;=INDEX('Static Data'!$E$3:$X$21,$BW103,17)+0,GA$84&gt;=INDEX('Static Data'!$E$3:$X$21,$BW103,18)+0,GA$85&gt;=INDEX('Static Data'!$E$3:$X$21,$BW103,19)+0,GA$86&gt;=INDEX('Static Data'!$E$3:$X$21,$BW103,20)+0)</f>
        <v>0</v>
      </c>
      <c r="GB103" t="b">
        <f ca="1">AND($BV103,GB$67&gt;=INDEX('Static Data'!$E$3:$X$21,$BW103,1)+0,GB$68&gt;=INDEX('Static Data'!$E$3:$X$21,$BW103,2)+0,GB$69&gt;=INDEX('Static Data'!$E$3:$X$21,$BW103,3)+0,GB$70&gt;=INDEX('Static Data'!$E$3:$X$21,$BW103,4)+0,GB$71&gt;=INDEX('Static Data'!$E$3:$X$21,$BW103,5)+0,GB$72&gt;=INDEX('Static Data'!$E$3:$X$21,$BW103,6)+0,GB$73&gt;=INDEX('Static Data'!$E$3:$X$21,$BW103,7)+0,GB$74&gt;=INDEX('Static Data'!$E$3:$X$21,$BW103,8)+0,GB$75&gt;=INDEX('Static Data'!$E$3:$X$21,$BW103,9)+0,GB$76&gt;=INDEX('Static Data'!$E$3:$X$21,$BW103,10)+0,GB$77&gt;=INDEX('Static Data'!$E$3:$X$21,$BW103,11)+0,GB$78&gt;=INDEX('Static Data'!$E$3:$X$21,$BW103,12)+0,GB$79&gt;=INDEX('Static Data'!$E$3:$X$21,$BW103,13)+0,GB$80&gt;=INDEX('Static Data'!$E$3:$X$21,$BW103,14)+0,GB$81&gt;=INDEX('Static Data'!$E$3:$X$21,$BW103,15)+0,GB$82&gt;=INDEX('Static Data'!$E$3:$X$21,$BW103,16)+0,GB$83&gt;=INDEX('Static Data'!$E$3:$X$21,$BW103,17)+0,GB$84&gt;=INDEX('Static Data'!$E$3:$X$21,$BW103,18)+0,GB$85&gt;=INDEX('Static Data'!$E$3:$X$21,$BW103,19)+0,GB$86&gt;=INDEX('Static Data'!$E$3:$X$21,$BW103,20)+0)</f>
        <v>0</v>
      </c>
      <c r="GC103" t="b">
        <f ca="1">AND($BV103,GC$67&gt;=INDEX('Static Data'!$E$3:$X$21,$BW103,1)+0,GC$68&gt;=INDEX('Static Data'!$E$3:$X$21,$BW103,2)+0,GC$69&gt;=INDEX('Static Data'!$E$3:$X$21,$BW103,3)+0,GC$70&gt;=INDEX('Static Data'!$E$3:$X$21,$BW103,4)+0,GC$71&gt;=INDEX('Static Data'!$E$3:$X$21,$BW103,5)+0,GC$72&gt;=INDEX('Static Data'!$E$3:$X$21,$BW103,6)+0,GC$73&gt;=INDEX('Static Data'!$E$3:$X$21,$BW103,7)+0,GC$74&gt;=INDEX('Static Data'!$E$3:$X$21,$BW103,8)+0,GC$75&gt;=INDEX('Static Data'!$E$3:$X$21,$BW103,9)+0,GC$76&gt;=INDEX('Static Data'!$E$3:$X$21,$BW103,10)+0,GC$77&gt;=INDEX('Static Data'!$E$3:$X$21,$BW103,11)+0,GC$78&gt;=INDEX('Static Data'!$E$3:$X$21,$BW103,12)+0,GC$79&gt;=INDEX('Static Data'!$E$3:$X$21,$BW103,13)+0,GC$80&gt;=INDEX('Static Data'!$E$3:$X$21,$BW103,14)+0,GC$81&gt;=INDEX('Static Data'!$E$3:$X$21,$BW103,15)+0,GC$82&gt;=INDEX('Static Data'!$E$3:$X$21,$BW103,16)+0,GC$83&gt;=INDEX('Static Data'!$E$3:$X$21,$BW103,17)+0,GC$84&gt;=INDEX('Static Data'!$E$3:$X$21,$BW103,18)+0,GC$85&gt;=INDEX('Static Data'!$E$3:$X$21,$BW103,19)+0,GC$86&gt;=INDEX('Static Data'!$E$3:$X$21,$BW103,20)+0)</f>
        <v>0</v>
      </c>
      <c r="GD103" t="b">
        <f ca="1">AND($BV103,GD$67&gt;=INDEX('Static Data'!$E$3:$X$21,$BW103,1)+0,GD$68&gt;=INDEX('Static Data'!$E$3:$X$21,$BW103,2)+0,GD$69&gt;=INDEX('Static Data'!$E$3:$X$21,$BW103,3)+0,GD$70&gt;=INDEX('Static Data'!$E$3:$X$21,$BW103,4)+0,GD$71&gt;=INDEX('Static Data'!$E$3:$X$21,$BW103,5)+0,GD$72&gt;=INDEX('Static Data'!$E$3:$X$21,$BW103,6)+0,GD$73&gt;=INDEX('Static Data'!$E$3:$X$21,$BW103,7)+0,GD$74&gt;=INDEX('Static Data'!$E$3:$X$21,$BW103,8)+0,GD$75&gt;=INDEX('Static Data'!$E$3:$X$21,$BW103,9)+0,GD$76&gt;=INDEX('Static Data'!$E$3:$X$21,$BW103,10)+0,GD$77&gt;=INDEX('Static Data'!$E$3:$X$21,$BW103,11)+0,GD$78&gt;=INDEX('Static Data'!$E$3:$X$21,$BW103,12)+0,GD$79&gt;=INDEX('Static Data'!$E$3:$X$21,$BW103,13)+0,GD$80&gt;=INDEX('Static Data'!$E$3:$X$21,$BW103,14)+0,GD$81&gt;=INDEX('Static Data'!$E$3:$X$21,$BW103,15)+0,GD$82&gt;=INDEX('Static Data'!$E$3:$X$21,$BW103,16)+0,GD$83&gt;=INDEX('Static Data'!$E$3:$X$21,$BW103,17)+0,GD$84&gt;=INDEX('Static Data'!$E$3:$X$21,$BW103,18)+0,GD$85&gt;=INDEX('Static Data'!$E$3:$X$21,$BW103,19)+0,GD$86&gt;=INDEX('Static Data'!$E$3:$X$21,$BW103,20)+0)</f>
        <v>0</v>
      </c>
      <c r="GE103" t="b">
        <f ca="1">AND($BV103,GE$67&gt;=INDEX('Static Data'!$E$3:$X$21,$BW103,1)+0,GE$68&gt;=INDEX('Static Data'!$E$3:$X$21,$BW103,2)+0,GE$69&gt;=INDEX('Static Data'!$E$3:$X$21,$BW103,3)+0,GE$70&gt;=INDEX('Static Data'!$E$3:$X$21,$BW103,4)+0,GE$71&gt;=INDEX('Static Data'!$E$3:$X$21,$BW103,5)+0,GE$72&gt;=INDEX('Static Data'!$E$3:$X$21,$BW103,6)+0,GE$73&gt;=INDEX('Static Data'!$E$3:$X$21,$BW103,7)+0,GE$74&gt;=INDEX('Static Data'!$E$3:$X$21,$BW103,8)+0,GE$75&gt;=INDEX('Static Data'!$E$3:$X$21,$BW103,9)+0,GE$76&gt;=INDEX('Static Data'!$E$3:$X$21,$BW103,10)+0,GE$77&gt;=INDEX('Static Data'!$E$3:$X$21,$BW103,11)+0,GE$78&gt;=INDEX('Static Data'!$E$3:$X$21,$BW103,12)+0,GE$79&gt;=INDEX('Static Data'!$E$3:$X$21,$BW103,13)+0,GE$80&gt;=INDEX('Static Data'!$E$3:$X$21,$BW103,14)+0,GE$81&gt;=INDEX('Static Data'!$E$3:$X$21,$BW103,15)+0,GE$82&gt;=INDEX('Static Data'!$E$3:$X$21,$BW103,16)+0,GE$83&gt;=INDEX('Static Data'!$E$3:$X$21,$BW103,17)+0,GE$84&gt;=INDEX('Static Data'!$E$3:$X$21,$BW103,18)+0,GE$85&gt;=INDEX('Static Data'!$E$3:$X$21,$BW103,19)+0,GE$86&gt;=INDEX('Static Data'!$E$3:$X$21,$BW103,20)+0)</f>
        <v>0</v>
      </c>
      <c r="GF103" t="b">
        <f ca="1">AND($BV103,GF$67&gt;=INDEX('Static Data'!$E$3:$X$21,$BW103,1)+0,GF$68&gt;=INDEX('Static Data'!$E$3:$X$21,$BW103,2)+0,GF$69&gt;=INDEX('Static Data'!$E$3:$X$21,$BW103,3)+0,GF$70&gt;=INDEX('Static Data'!$E$3:$X$21,$BW103,4)+0,GF$71&gt;=INDEX('Static Data'!$E$3:$X$21,$BW103,5)+0,GF$72&gt;=INDEX('Static Data'!$E$3:$X$21,$BW103,6)+0,GF$73&gt;=INDEX('Static Data'!$E$3:$X$21,$BW103,7)+0,GF$74&gt;=INDEX('Static Data'!$E$3:$X$21,$BW103,8)+0,GF$75&gt;=INDEX('Static Data'!$E$3:$X$21,$BW103,9)+0,GF$76&gt;=INDEX('Static Data'!$E$3:$X$21,$BW103,10)+0,GF$77&gt;=INDEX('Static Data'!$E$3:$X$21,$BW103,11)+0,GF$78&gt;=INDEX('Static Data'!$E$3:$X$21,$BW103,12)+0,GF$79&gt;=INDEX('Static Data'!$E$3:$X$21,$BW103,13)+0,GF$80&gt;=INDEX('Static Data'!$E$3:$X$21,$BW103,14)+0,GF$81&gt;=INDEX('Static Data'!$E$3:$X$21,$BW103,15)+0,GF$82&gt;=INDEX('Static Data'!$E$3:$X$21,$BW103,16)+0,GF$83&gt;=INDEX('Static Data'!$E$3:$X$21,$BW103,17)+0,GF$84&gt;=INDEX('Static Data'!$E$3:$X$21,$BW103,18)+0,GF$85&gt;=INDEX('Static Data'!$E$3:$X$21,$BW103,19)+0,GF$86&gt;=INDEX('Static Data'!$E$3:$X$21,$BW103,20)+0)</f>
        <v>0</v>
      </c>
      <c r="GG103" t="b">
        <f ca="1">AND($BV103,GG$67&gt;=INDEX('Static Data'!$E$3:$X$21,$BW103,1)+0,GG$68&gt;=INDEX('Static Data'!$E$3:$X$21,$BW103,2)+0,GG$69&gt;=INDEX('Static Data'!$E$3:$X$21,$BW103,3)+0,GG$70&gt;=INDEX('Static Data'!$E$3:$X$21,$BW103,4)+0,GG$71&gt;=INDEX('Static Data'!$E$3:$X$21,$BW103,5)+0,GG$72&gt;=INDEX('Static Data'!$E$3:$X$21,$BW103,6)+0,GG$73&gt;=INDEX('Static Data'!$E$3:$X$21,$BW103,7)+0,GG$74&gt;=INDEX('Static Data'!$E$3:$X$21,$BW103,8)+0,GG$75&gt;=INDEX('Static Data'!$E$3:$X$21,$BW103,9)+0,GG$76&gt;=INDEX('Static Data'!$E$3:$X$21,$BW103,10)+0,GG$77&gt;=INDEX('Static Data'!$E$3:$X$21,$BW103,11)+0,GG$78&gt;=INDEX('Static Data'!$E$3:$X$21,$BW103,12)+0,GG$79&gt;=INDEX('Static Data'!$E$3:$X$21,$BW103,13)+0,GG$80&gt;=INDEX('Static Data'!$E$3:$X$21,$BW103,14)+0,GG$81&gt;=INDEX('Static Data'!$E$3:$X$21,$BW103,15)+0,GG$82&gt;=INDEX('Static Data'!$E$3:$X$21,$BW103,16)+0,GG$83&gt;=INDEX('Static Data'!$E$3:$X$21,$BW103,17)+0,GG$84&gt;=INDEX('Static Data'!$E$3:$X$21,$BW103,18)+0,GG$85&gt;=INDEX('Static Data'!$E$3:$X$21,$BW103,19)+0,GG$86&gt;=INDEX('Static Data'!$E$3:$X$21,$BW103,20)+0)</f>
        <v>0</v>
      </c>
      <c r="GH103" t="b">
        <f ca="1">AND($BV103,GH$67&gt;=INDEX('Static Data'!$E$3:$X$21,$BW103,1)+0,GH$68&gt;=INDEX('Static Data'!$E$3:$X$21,$BW103,2)+0,GH$69&gt;=INDEX('Static Data'!$E$3:$X$21,$BW103,3)+0,GH$70&gt;=INDEX('Static Data'!$E$3:$X$21,$BW103,4)+0,GH$71&gt;=INDEX('Static Data'!$E$3:$X$21,$BW103,5)+0,GH$72&gt;=INDEX('Static Data'!$E$3:$X$21,$BW103,6)+0,GH$73&gt;=INDEX('Static Data'!$E$3:$X$21,$BW103,7)+0,GH$74&gt;=INDEX('Static Data'!$E$3:$X$21,$BW103,8)+0,GH$75&gt;=INDEX('Static Data'!$E$3:$X$21,$BW103,9)+0,GH$76&gt;=INDEX('Static Data'!$E$3:$X$21,$BW103,10)+0,GH$77&gt;=INDEX('Static Data'!$E$3:$X$21,$BW103,11)+0,GH$78&gt;=INDEX('Static Data'!$E$3:$X$21,$BW103,12)+0,GH$79&gt;=INDEX('Static Data'!$E$3:$X$21,$BW103,13)+0,GH$80&gt;=INDEX('Static Data'!$E$3:$X$21,$BW103,14)+0,GH$81&gt;=INDEX('Static Data'!$E$3:$X$21,$BW103,15)+0,GH$82&gt;=INDEX('Static Data'!$E$3:$X$21,$BW103,16)+0,GH$83&gt;=INDEX('Static Data'!$E$3:$X$21,$BW103,17)+0,GH$84&gt;=INDEX('Static Data'!$E$3:$X$21,$BW103,18)+0,GH$85&gt;=INDEX('Static Data'!$E$3:$X$21,$BW103,19)+0,GH$86&gt;=INDEX('Static Data'!$E$3:$X$21,$BW103,20)+0)</f>
        <v>0</v>
      </c>
      <c r="GI103" t="b">
        <f ca="1">AND($BV103,GI$67&gt;=INDEX('Static Data'!$E$3:$X$21,$BW103,1)+0,GI$68&gt;=INDEX('Static Data'!$E$3:$X$21,$BW103,2)+0,GI$69&gt;=INDEX('Static Data'!$E$3:$X$21,$BW103,3)+0,GI$70&gt;=INDEX('Static Data'!$E$3:$X$21,$BW103,4)+0,GI$71&gt;=INDEX('Static Data'!$E$3:$X$21,$BW103,5)+0,GI$72&gt;=INDEX('Static Data'!$E$3:$X$21,$BW103,6)+0,GI$73&gt;=INDEX('Static Data'!$E$3:$X$21,$BW103,7)+0,GI$74&gt;=INDEX('Static Data'!$E$3:$X$21,$BW103,8)+0,GI$75&gt;=INDEX('Static Data'!$E$3:$X$21,$BW103,9)+0,GI$76&gt;=INDEX('Static Data'!$E$3:$X$21,$BW103,10)+0,GI$77&gt;=INDEX('Static Data'!$E$3:$X$21,$BW103,11)+0,GI$78&gt;=INDEX('Static Data'!$E$3:$X$21,$BW103,12)+0,GI$79&gt;=INDEX('Static Data'!$E$3:$X$21,$BW103,13)+0,GI$80&gt;=INDEX('Static Data'!$E$3:$X$21,$BW103,14)+0,GI$81&gt;=INDEX('Static Data'!$E$3:$X$21,$BW103,15)+0,GI$82&gt;=INDEX('Static Data'!$E$3:$X$21,$BW103,16)+0,GI$83&gt;=INDEX('Static Data'!$E$3:$X$21,$BW103,17)+0,GI$84&gt;=INDEX('Static Data'!$E$3:$X$21,$BW103,18)+0,GI$85&gt;=INDEX('Static Data'!$E$3:$X$21,$BW103,19)+0,GI$86&gt;=INDEX('Static Data'!$E$3:$X$21,$BW103,20)+0)</f>
        <v>0</v>
      </c>
      <c r="GJ103" t="b">
        <f ca="1">AND($BV103,GJ$67&gt;=INDEX('Static Data'!$E$3:$X$21,$BW103,1)+0,GJ$68&gt;=INDEX('Static Data'!$E$3:$X$21,$BW103,2)+0,GJ$69&gt;=INDEX('Static Data'!$E$3:$X$21,$BW103,3)+0,GJ$70&gt;=INDEX('Static Data'!$E$3:$X$21,$BW103,4)+0,GJ$71&gt;=INDEX('Static Data'!$E$3:$X$21,$BW103,5)+0,GJ$72&gt;=INDEX('Static Data'!$E$3:$X$21,$BW103,6)+0,GJ$73&gt;=INDEX('Static Data'!$E$3:$X$21,$BW103,7)+0,GJ$74&gt;=INDEX('Static Data'!$E$3:$X$21,$BW103,8)+0,GJ$75&gt;=INDEX('Static Data'!$E$3:$X$21,$BW103,9)+0,GJ$76&gt;=INDEX('Static Data'!$E$3:$X$21,$BW103,10)+0,GJ$77&gt;=INDEX('Static Data'!$E$3:$X$21,$BW103,11)+0,GJ$78&gt;=INDEX('Static Data'!$E$3:$X$21,$BW103,12)+0,GJ$79&gt;=INDEX('Static Data'!$E$3:$X$21,$BW103,13)+0,GJ$80&gt;=INDEX('Static Data'!$E$3:$X$21,$BW103,14)+0,GJ$81&gt;=INDEX('Static Data'!$E$3:$X$21,$BW103,15)+0,GJ$82&gt;=INDEX('Static Data'!$E$3:$X$21,$BW103,16)+0,GJ$83&gt;=INDEX('Static Data'!$E$3:$X$21,$BW103,17)+0,GJ$84&gt;=INDEX('Static Data'!$E$3:$X$21,$BW103,18)+0,GJ$85&gt;=INDEX('Static Data'!$E$3:$X$21,$BW103,19)+0,GJ$86&gt;=INDEX('Static Data'!$E$3:$X$21,$BW103,20)+0)</f>
        <v>0</v>
      </c>
      <c r="GK103" t="b">
        <f ca="1">AND($BV103,GK$67&gt;=INDEX('Static Data'!$E$3:$X$21,$BW103,1)+0,GK$68&gt;=INDEX('Static Data'!$E$3:$X$21,$BW103,2)+0,GK$69&gt;=INDEX('Static Data'!$E$3:$X$21,$BW103,3)+0,GK$70&gt;=INDEX('Static Data'!$E$3:$X$21,$BW103,4)+0,GK$71&gt;=INDEX('Static Data'!$E$3:$X$21,$BW103,5)+0,GK$72&gt;=INDEX('Static Data'!$E$3:$X$21,$BW103,6)+0,GK$73&gt;=INDEX('Static Data'!$E$3:$X$21,$BW103,7)+0,GK$74&gt;=INDEX('Static Data'!$E$3:$X$21,$BW103,8)+0,GK$75&gt;=INDEX('Static Data'!$E$3:$X$21,$BW103,9)+0,GK$76&gt;=INDEX('Static Data'!$E$3:$X$21,$BW103,10)+0,GK$77&gt;=INDEX('Static Data'!$E$3:$X$21,$BW103,11)+0,GK$78&gt;=INDEX('Static Data'!$E$3:$X$21,$BW103,12)+0,GK$79&gt;=INDEX('Static Data'!$E$3:$X$21,$BW103,13)+0,GK$80&gt;=INDEX('Static Data'!$E$3:$X$21,$BW103,14)+0,GK$81&gt;=INDEX('Static Data'!$E$3:$X$21,$BW103,15)+0,GK$82&gt;=INDEX('Static Data'!$E$3:$X$21,$BW103,16)+0,GK$83&gt;=INDEX('Static Data'!$E$3:$X$21,$BW103,17)+0,GK$84&gt;=INDEX('Static Data'!$E$3:$X$21,$BW103,18)+0,GK$85&gt;=INDEX('Static Data'!$E$3:$X$21,$BW103,19)+0,GK$86&gt;=INDEX('Static Data'!$E$3:$X$21,$BW103,20)+0)</f>
        <v>0</v>
      </c>
      <c r="GL103" t="b">
        <f ca="1">AND($BV103,GL$67&gt;=INDEX('Static Data'!$E$3:$X$21,$BW103,1)+0,GL$68&gt;=INDEX('Static Data'!$E$3:$X$21,$BW103,2)+0,GL$69&gt;=INDEX('Static Data'!$E$3:$X$21,$BW103,3)+0,GL$70&gt;=INDEX('Static Data'!$E$3:$X$21,$BW103,4)+0,GL$71&gt;=INDEX('Static Data'!$E$3:$X$21,$BW103,5)+0,GL$72&gt;=INDEX('Static Data'!$E$3:$X$21,$BW103,6)+0,GL$73&gt;=INDEX('Static Data'!$E$3:$X$21,$BW103,7)+0,GL$74&gt;=INDEX('Static Data'!$E$3:$X$21,$BW103,8)+0,GL$75&gt;=INDEX('Static Data'!$E$3:$X$21,$BW103,9)+0,GL$76&gt;=INDEX('Static Data'!$E$3:$X$21,$BW103,10)+0,GL$77&gt;=INDEX('Static Data'!$E$3:$X$21,$BW103,11)+0,GL$78&gt;=INDEX('Static Data'!$E$3:$X$21,$BW103,12)+0,GL$79&gt;=INDEX('Static Data'!$E$3:$X$21,$BW103,13)+0,GL$80&gt;=INDEX('Static Data'!$E$3:$X$21,$BW103,14)+0,GL$81&gt;=INDEX('Static Data'!$E$3:$X$21,$BW103,15)+0,GL$82&gt;=INDEX('Static Data'!$E$3:$X$21,$BW103,16)+0,GL$83&gt;=INDEX('Static Data'!$E$3:$X$21,$BW103,17)+0,GL$84&gt;=INDEX('Static Data'!$E$3:$X$21,$BW103,18)+0,GL$85&gt;=INDEX('Static Data'!$E$3:$X$21,$BW103,19)+0,GL$86&gt;=INDEX('Static Data'!$E$3:$X$21,$BW103,20)+0)</f>
        <v>0</v>
      </c>
      <c r="GM103" t="b">
        <f ca="1">AND($BV103,GM$67&gt;=INDEX('Static Data'!$E$3:$X$21,$BW103,1)+0,GM$68&gt;=INDEX('Static Data'!$E$3:$X$21,$BW103,2)+0,GM$69&gt;=INDEX('Static Data'!$E$3:$X$21,$BW103,3)+0,GM$70&gt;=INDEX('Static Data'!$E$3:$X$21,$BW103,4)+0,GM$71&gt;=INDEX('Static Data'!$E$3:$X$21,$BW103,5)+0,GM$72&gt;=INDEX('Static Data'!$E$3:$X$21,$BW103,6)+0,GM$73&gt;=INDEX('Static Data'!$E$3:$X$21,$BW103,7)+0,GM$74&gt;=INDEX('Static Data'!$E$3:$X$21,$BW103,8)+0,GM$75&gt;=INDEX('Static Data'!$E$3:$X$21,$BW103,9)+0,GM$76&gt;=INDEX('Static Data'!$E$3:$X$21,$BW103,10)+0,GM$77&gt;=INDEX('Static Data'!$E$3:$X$21,$BW103,11)+0,GM$78&gt;=INDEX('Static Data'!$E$3:$X$21,$BW103,12)+0,GM$79&gt;=INDEX('Static Data'!$E$3:$X$21,$BW103,13)+0,GM$80&gt;=INDEX('Static Data'!$E$3:$X$21,$BW103,14)+0,GM$81&gt;=INDEX('Static Data'!$E$3:$X$21,$BW103,15)+0,GM$82&gt;=INDEX('Static Data'!$E$3:$X$21,$BW103,16)+0,GM$83&gt;=INDEX('Static Data'!$E$3:$X$21,$BW103,17)+0,GM$84&gt;=INDEX('Static Data'!$E$3:$X$21,$BW103,18)+0,GM$85&gt;=INDEX('Static Data'!$E$3:$X$21,$BW103,19)+0,GM$86&gt;=INDEX('Static Data'!$E$3:$X$21,$BW103,20)+0)</f>
        <v>0</v>
      </c>
      <c r="GN103" t="b">
        <f ca="1">AND($BV103,GN$67&gt;=INDEX('Static Data'!$E$3:$X$21,$BW103,1)+0,GN$68&gt;=INDEX('Static Data'!$E$3:$X$21,$BW103,2)+0,GN$69&gt;=INDEX('Static Data'!$E$3:$X$21,$BW103,3)+0,GN$70&gt;=INDEX('Static Data'!$E$3:$X$21,$BW103,4)+0,GN$71&gt;=INDEX('Static Data'!$E$3:$X$21,$BW103,5)+0,GN$72&gt;=INDEX('Static Data'!$E$3:$X$21,$BW103,6)+0,GN$73&gt;=INDEX('Static Data'!$E$3:$X$21,$BW103,7)+0,GN$74&gt;=INDEX('Static Data'!$E$3:$X$21,$BW103,8)+0,GN$75&gt;=INDEX('Static Data'!$E$3:$X$21,$BW103,9)+0,GN$76&gt;=INDEX('Static Data'!$E$3:$X$21,$BW103,10)+0,GN$77&gt;=INDEX('Static Data'!$E$3:$X$21,$BW103,11)+0,GN$78&gt;=INDEX('Static Data'!$E$3:$X$21,$BW103,12)+0,GN$79&gt;=INDEX('Static Data'!$E$3:$X$21,$BW103,13)+0,GN$80&gt;=INDEX('Static Data'!$E$3:$X$21,$BW103,14)+0,GN$81&gt;=INDEX('Static Data'!$E$3:$X$21,$BW103,15)+0,GN$82&gt;=INDEX('Static Data'!$E$3:$X$21,$BW103,16)+0,GN$83&gt;=INDEX('Static Data'!$E$3:$X$21,$BW103,17)+0,GN$84&gt;=INDEX('Static Data'!$E$3:$X$21,$BW103,18)+0,GN$85&gt;=INDEX('Static Data'!$E$3:$X$21,$BW103,19)+0,GN$86&gt;=INDEX('Static Data'!$E$3:$X$21,$BW103,20)+0)</f>
        <v>0</v>
      </c>
      <c r="GO103" t="b">
        <f ca="1">AND($BV103,GO$67&gt;=INDEX('Static Data'!$E$3:$X$21,$BW103,1)+0,GO$68&gt;=INDEX('Static Data'!$E$3:$X$21,$BW103,2)+0,GO$69&gt;=INDEX('Static Data'!$E$3:$X$21,$BW103,3)+0,GO$70&gt;=INDEX('Static Data'!$E$3:$X$21,$BW103,4)+0,GO$71&gt;=INDEX('Static Data'!$E$3:$X$21,$BW103,5)+0,GO$72&gt;=INDEX('Static Data'!$E$3:$X$21,$BW103,6)+0,GO$73&gt;=INDEX('Static Data'!$E$3:$X$21,$BW103,7)+0,GO$74&gt;=INDEX('Static Data'!$E$3:$X$21,$BW103,8)+0,GO$75&gt;=INDEX('Static Data'!$E$3:$X$21,$BW103,9)+0,GO$76&gt;=INDEX('Static Data'!$E$3:$X$21,$BW103,10)+0,GO$77&gt;=INDEX('Static Data'!$E$3:$X$21,$BW103,11)+0,GO$78&gt;=INDEX('Static Data'!$E$3:$X$21,$BW103,12)+0,GO$79&gt;=INDEX('Static Data'!$E$3:$X$21,$BW103,13)+0,GO$80&gt;=INDEX('Static Data'!$E$3:$X$21,$BW103,14)+0,GO$81&gt;=INDEX('Static Data'!$E$3:$X$21,$BW103,15)+0,GO$82&gt;=INDEX('Static Data'!$E$3:$X$21,$BW103,16)+0,GO$83&gt;=INDEX('Static Data'!$E$3:$X$21,$BW103,17)+0,GO$84&gt;=INDEX('Static Data'!$E$3:$X$21,$BW103,18)+0,GO$85&gt;=INDEX('Static Data'!$E$3:$X$21,$BW103,19)+0,GO$86&gt;=INDEX('Static Data'!$E$3:$X$21,$BW103,20)+0)</f>
        <v>0</v>
      </c>
      <c r="GP103" t="b">
        <f ca="1">AND($BV103,GP$67&gt;=INDEX('Static Data'!$E$3:$X$21,$BW103,1)+0,GP$68&gt;=INDEX('Static Data'!$E$3:$X$21,$BW103,2)+0,GP$69&gt;=INDEX('Static Data'!$E$3:$X$21,$BW103,3)+0,GP$70&gt;=INDEX('Static Data'!$E$3:$X$21,$BW103,4)+0,GP$71&gt;=INDEX('Static Data'!$E$3:$X$21,$BW103,5)+0,GP$72&gt;=INDEX('Static Data'!$E$3:$X$21,$BW103,6)+0,GP$73&gt;=INDEX('Static Data'!$E$3:$X$21,$BW103,7)+0,GP$74&gt;=INDEX('Static Data'!$E$3:$X$21,$BW103,8)+0,GP$75&gt;=INDEX('Static Data'!$E$3:$X$21,$BW103,9)+0,GP$76&gt;=INDEX('Static Data'!$E$3:$X$21,$BW103,10)+0,GP$77&gt;=INDEX('Static Data'!$E$3:$X$21,$BW103,11)+0,GP$78&gt;=INDEX('Static Data'!$E$3:$X$21,$BW103,12)+0,GP$79&gt;=INDEX('Static Data'!$E$3:$X$21,$BW103,13)+0,GP$80&gt;=INDEX('Static Data'!$E$3:$X$21,$BW103,14)+0,GP$81&gt;=INDEX('Static Data'!$E$3:$X$21,$BW103,15)+0,GP$82&gt;=INDEX('Static Data'!$E$3:$X$21,$BW103,16)+0,GP$83&gt;=INDEX('Static Data'!$E$3:$X$21,$BW103,17)+0,GP$84&gt;=INDEX('Static Data'!$E$3:$X$21,$BW103,18)+0,GP$85&gt;=INDEX('Static Data'!$E$3:$X$21,$BW103,19)+0,GP$86&gt;=INDEX('Static Data'!$E$3:$X$21,$BW103,20)+0)</f>
        <v>0</v>
      </c>
      <c r="GQ103" t="b">
        <f ca="1">AND($BV103,GQ$67&gt;=INDEX('Static Data'!$E$3:$X$21,$BW103,1)+0,GQ$68&gt;=INDEX('Static Data'!$E$3:$X$21,$BW103,2)+0,GQ$69&gt;=INDEX('Static Data'!$E$3:$X$21,$BW103,3)+0,GQ$70&gt;=INDEX('Static Data'!$E$3:$X$21,$BW103,4)+0,GQ$71&gt;=INDEX('Static Data'!$E$3:$X$21,$BW103,5)+0,GQ$72&gt;=INDEX('Static Data'!$E$3:$X$21,$BW103,6)+0,GQ$73&gt;=INDEX('Static Data'!$E$3:$X$21,$BW103,7)+0,GQ$74&gt;=INDEX('Static Data'!$E$3:$X$21,$BW103,8)+0,GQ$75&gt;=INDEX('Static Data'!$E$3:$X$21,$BW103,9)+0,GQ$76&gt;=INDEX('Static Data'!$E$3:$X$21,$BW103,10)+0,GQ$77&gt;=INDEX('Static Data'!$E$3:$X$21,$BW103,11)+0,GQ$78&gt;=INDEX('Static Data'!$E$3:$X$21,$BW103,12)+0,GQ$79&gt;=INDEX('Static Data'!$E$3:$X$21,$BW103,13)+0,GQ$80&gt;=INDEX('Static Data'!$E$3:$X$21,$BW103,14)+0,GQ$81&gt;=INDEX('Static Data'!$E$3:$X$21,$BW103,15)+0,GQ$82&gt;=INDEX('Static Data'!$E$3:$X$21,$BW103,16)+0,GQ$83&gt;=INDEX('Static Data'!$E$3:$X$21,$BW103,17)+0,GQ$84&gt;=INDEX('Static Data'!$E$3:$X$21,$BW103,18)+0,GQ$85&gt;=INDEX('Static Data'!$E$3:$X$21,$BW103,19)+0,GQ$86&gt;=INDEX('Static Data'!$E$3:$X$21,$BW103,20)+0)</f>
        <v>0</v>
      </c>
      <c r="GR103" t="b">
        <f ca="1">AND($BV103,GR$67&gt;=INDEX('Static Data'!$E$3:$X$21,$BW103,1)+0,GR$68&gt;=INDEX('Static Data'!$E$3:$X$21,$BW103,2)+0,GR$69&gt;=INDEX('Static Data'!$E$3:$X$21,$BW103,3)+0,GR$70&gt;=INDEX('Static Data'!$E$3:$X$21,$BW103,4)+0,GR$71&gt;=INDEX('Static Data'!$E$3:$X$21,$BW103,5)+0,GR$72&gt;=INDEX('Static Data'!$E$3:$X$21,$BW103,6)+0,GR$73&gt;=INDEX('Static Data'!$E$3:$X$21,$BW103,7)+0,GR$74&gt;=INDEX('Static Data'!$E$3:$X$21,$BW103,8)+0,GR$75&gt;=INDEX('Static Data'!$E$3:$X$21,$BW103,9)+0,GR$76&gt;=INDEX('Static Data'!$E$3:$X$21,$BW103,10)+0,GR$77&gt;=INDEX('Static Data'!$E$3:$X$21,$BW103,11)+0,GR$78&gt;=INDEX('Static Data'!$E$3:$X$21,$BW103,12)+0,GR$79&gt;=INDEX('Static Data'!$E$3:$X$21,$BW103,13)+0,GR$80&gt;=INDEX('Static Data'!$E$3:$X$21,$BW103,14)+0,GR$81&gt;=INDEX('Static Data'!$E$3:$X$21,$BW103,15)+0,GR$82&gt;=INDEX('Static Data'!$E$3:$X$21,$BW103,16)+0,GR$83&gt;=INDEX('Static Data'!$E$3:$X$21,$BW103,17)+0,GR$84&gt;=INDEX('Static Data'!$E$3:$X$21,$BW103,18)+0,GR$85&gt;=INDEX('Static Data'!$E$3:$X$21,$BW103,19)+0,GR$86&gt;=INDEX('Static Data'!$E$3:$X$21,$BW103,20)+0)</f>
        <v>0</v>
      </c>
      <c r="GS103" t="b">
        <f ca="1">AND($BV103,GS$67&gt;=INDEX('Static Data'!$E$3:$X$21,$BW103,1)+0,GS$68&gt;=INDEX('Static Data'!$E$3:$X$21,$BW103,2)+0,GS$69&gt;=INDEX('Static Data'!$E$3:$X$21,$BW103,3)+0,GS$70&gt;=INDEX('Static Data'!$E$3:$X$21,$BW103,4)+0,GS$71&gt;=INDEX('Static Data'!$E$3:$X$21,$BW103,5)+0,GS$72&gt;=INDEX('Static Data'!$E$3:$X$21,$BW103,6)+0,GS$73&gt;=INDEX('Static Data'!$E$3:$X$21,$BW103,7)+0,GS$74&gt;=INDEX('Static Data'!$E$3:$X$21,$BW103,8)+0,GS$75&gt;=INDEX('Static Data'!$E$3:$X$21,$BW103,9)+0,GS$76&gt;=INDEX('Static Data'!$E$3:$X$21,$BW103,10)+0,GS$77&gt;=INDEX('Static Data'!$E$3:$X$21,$BW103,11)+0,GS$78&gt;=INDEX('Static Data'!$E$3:$X$21,$BW103,12)+0,GS$79&gt;=INDEX('Static Data'!$E$3:$X$21,$BW103,13)+0,GS$80&gt;=INDEX('Static Data'!$E$3:$X$21,$BW103,14)+0,GS$81&gt;=INDEX('Static Data'!$E$3:$X$21,$BW103,15)+0,GS$82&gt;=INDEX('Static Data'!$E$3:$X$21,$BW103,16)+0,GS$83&gt;=INDEX('Static Data'!$E$3:$X$21,$BW103,17)+0,GS$84&gt;=INDEX('Static Data'!$E$3:$X$21,$BW103,18)+0,GS$85&gt;=INDEX('Static Data'!$E$3:$X$21,$BW103,19)+0,GS$86&gt;=INDEX('Static Data'!$E$3:$X$21,$BW103,20)+0)</f>
        <v>0</v>
      </c>
      <c r="GT103" t="b">
        <f ca="1">AND($BV103,GT$67&gt;=INDEX('Static Data'!$E$3:$X$21,$BW103,1)+0,GT$68&gt;=INDEX('Static Data'!$E$3:$X$21,$BW103,2)+0,GT$69&gt;=INDEX('Static Data'!$E$3:$X$21,$BW103,3)+0,GT$70&gt;=INDEX('Static Data'!$E$3:$X$21,$BW103,4)+0,GT$71&gt;=INDEX('Static Data'!$E$3:$X$21,$BW103,5)+0,GT$72&gt;=INDEX('Static Data'!$E$3:$X$21,$BW103,6)+0,GT$73&gt;=INDEX('Static Data'!$E$3:$X$21,$BW103,7)+0,GT$74&gt;=INDEX('Static Data'!$E$3:$X$21,$BW103,8)+0,GT$75&gt;=INDEX('Static Data'!$E$3:$X$21,$BW103,9)+0,GT$76&gt;=INDEX('Static Data'!$E$3:$X$21,$BW103,10)+0,GT$77&gt;=INDEX('Static Data'!$E$3:$X$21,$BW103,11)+0,GT$78&gt;=INDEX('Static Data'!$E$3:$X$21,$BW103,12)+0,GT$79&gt;=INDEX('Static Data'!$E$3:$X$21,$BW103,13)+0,GT$80&gt;=INDEX('Static Data'!$E$3:$X$21,$BW103,14)+0,GT$81&gt;=INDEX('Static Data'!$E$3:$X$21,$BW103,15)+0,GT$82&gt;=INDEX('Static Data'!$E$3:$X$21,$BW103,16)+0,GT$83&gt;=INDEX('Static Data'!$E$3:$X$21,$BW103,17)+0,GT$84&gt;=INDEX('Static Data'!$E$3:$X$21,$BW103,18)+0,GT$85&gt;=INDEX('Static Data'!$E$3:$X$21,$BW103,19)+0,GT$86&gt;=INDEX('Static Data'!$E$3:$X$21,$BW103,20)+0)</f>
        <v>0</v>
      </c>
      <c r="GU103" t="b">
        <f ca="1">AND($BV103,GU$67&gt;=INDEX('Static Data'!$E$3:$X$21,$BW103,1)+0,GU$68&gt;=INDEX('Static Data'!$E$3:$X$21,$BW103,2)+0,GU$69&gt;=INDEX('Static Data'!$E$3:$X$21,$BW103,3)+0,GU$70&gt;=INDEX('Static Data'!$E$3:$X$21,$BW103,4)+0,GU$71&gt;=INDEX('Static Data'!$E$3:$X$21,$BW103,5)+0,GU$72&gt;=INDEX('Static Data'!$E$3:$X$21,$BW103,6)+0,GU$73&gt;=INDEX('Static Data'!$E$3:$X$21,$BW103,7)+0,GU$74&gt;=INDEX('Static Data'!$E$3:$X$21,$BW103,8)+0,GU$75&gt;=INDEX('Static Data'!$E$3:$X$21,$BW103,9)+0,GU$76&gt;=INDEX('Static Data'!$E$3:$X$21,$BW103,10)+0,GU$77&gt;=INDEX('Static Data'!$E$3:$X$21,$BW103,11)+0,GU$78&gt;=INDEX('Static Data'!$E$3:$X$21,$BW103,12)+0,GU$79&gt;=INDEX('Static Data'!$E$3:$X$21,$BW103,13)+0,GU$80&gt;=INDEX('Static Data'!$E$3:$X$21,$BW103,14)+0,GU$81&gt;=INDEX('Static Data'!$E$3:$X$21,$BW103,15)+0,GU$82&gt;=INDEX('Static Data'!$E$3:$X$21,$BW103,16)+0,GU$83&gt;=INDEX('Static Data'!$E$3:$X$21,$BW103,17)+0,GU$84&gt;=INDEX('Static Data'!$E$3:$X$21,$BW103,18)+0,GU$85&gt;=INDEX('Static Data'!$E$3:$X$21,$BW103,19)+0,GU$86&gt;=INDEX('Static Data'!$E$3:$X$21,$BW103,20)+0)</f>
        <v>0</v>
      </c>
    </row>
    <row r="104" spans="9:203">
      <c r="I104" s="11"/>
      <c r="M104" s="1">
        <f t="shared" si="39"/>
        <v>67</v>
      </c>
      <c r="N104" s="1" t="str">
        <f t="shared" si="212"/>
        <v>008267</v>
      </c>
      <c r="R104" s="90" t="str">
        <f t="shared" si="213"/>
        <v>678200</v>
      </c>
      <c r="T104" s="60">
        <f>T103+1</f>
        <v>97</v>
      </c>
      <c r="U104" s="123">
        <f t="shared" si="208"/>
        <v>954.53920677422218</v>
      </c>
      <c r="V104" s="62">
        <f t="shared" ref="V104:V106" si="214">INT(U104/$J$134)</f>
        <v>58189</v>
      </c>
      <c r="W104" s="59">
        <f t="shared" si="207"/>
        <v>97</v>
      </c>
      <c r="BV104" t="b">
        <f>TRUE()</f>
        <v>1</v>
      </c>
      <c r="BW104">
        <f t="shared" si="211"/>
        <v>16</v>
      </c>
      <c r="BX104" t="b">
        <f ca="1">AND($BV104,BX$67&gt;=INDEX('Static Data'!$E$3:$X$21,$BW104,1)+0,BX$68&gt;=INDEX('Static Data'!$E$3:$X$21,$BW104,2)+0,BX$69&gt;=INDEX('Static Data'!$E$3:$X$21,$BW104,3)+0,BX$70&gt;=INDEX('Static Data'!$E$3:$X$21,$BW104,4)+0,BX$71&gt;=INDEX('Static Data'!$E$3:$X$21,$BW104,5)+0,BX$72&gt;=INDEX('Static Data'!$E$3:$X$21,$BW104,6)+0,BX$73&gt;=INDEX('Static Data'!$E$3:$X$21,$BW104,7)+0,BX$74&gt;=INDEX('Static Data'!$E$3:$X$21,$BW104,8)+0,BX$75&gt;=INDEX('Static Data'!$E$3:$X$21,$BW104,9)+0,BX$76&gt;=INDEX('Static Data'!$E$3:$X$21,$BW104,10)+0,BX$77&gt;=INDEX('Static Data'!$E$3:$X$21,$BW104,11)+0,BX$78&gt;=INDEX('Static Data'!$E$3:$X$21,$BW104,12)+0,BX$79&gt;=INDEX('Static Data'!$E$3:$X$21,$BW104,13)+0,BX$80&gt;=INDEX('Static Data'!$E$3:$X$21,$BW104,14)+0,BX$81&gt;=INDEX('Static Data'!$E$3:$X$21,$BW104,15)+0,BX$82&gt;=INDEX('Static Data'!$E$3:$X$21,$BW104,16)+0,BX$83&gt;=INDEX('Static Data'!$E$3:$X$21,$BW104,17)+0,BX$84&gt;=INDEX('Static Data'!$E$3:$X$21,$BW104,18)+0,BX$85&gt;=INDEX('Static Data'!$E$3:$X$21,$BW104,19)+0,BX$86&gt;=INDEX('Static Data'!$E$3:$X$21,$BW104,20)+0)</f>
        <v>0</v>
      </c>
      <c r="BY104" t="b">
        <f ca="1">AND($BV104,BY$67&gt;=INDEX('Static Data'!$E$3:$X$21,$BW104,1)+0,BY$68&gt;=INDEX('Static Data'!$E$3:$X$21,$BW104,2)+0,BY$69&gt;=INDEX('Static Data'!$E$3:$X$21,$BW104,3)+0,BY$70&gt;=INDEX('Static Data'!$E$3:$X$21,$BW104,4)+0,BY$71&gt;=INDEX('Static Data'!$E$3:$X$21,$BW104,5)+0,BY$72&gt;=INDEX('Static Data'!$E$3:$X$21,$BW104,6)+0,BY$73&gt;=INDEX('Static Data'!$E$3:$X$21,$BW104,7)+0,BY$74&gt;=INDEX('Static Data'!$E$3:$X$21,$BW104,8)+0,BY$75&gt;=INDEX('Static Data'!$E$3:$X$21,$BW104,9)+0,BY$76&gt;=INDEX('Static Data'!$E$3:$X$21,$BW104,10)+0,BY$77&gt;=INDEX('Static Data'!$E$3:$X$21,$BW104,11)+0,BY$78&gt;=INDEX('Static Data'!$E$3:$X$21,$BW104,12)+0,BY$79&gt;=INDEX('Static Data'!$E$3:$X$21,$BW104,13)+0,BY$80&gt;=INDEX('Static Data'!$E$3:$X$21,$BW104,14)+0,BY$81&gt;=INDEX('Static Data'!$E$3:$X$21,$BW104,15)+0,BY$82&gt;=INDEX('Static Data'!$E$3:$X$21,$BW104,16)+0,BY$83&gt;=INDEX('Static Data'!$E$3:$X$21,$BW104,17)+0,BY$84&gt;=INDEX('Static Data'!$E$3:$X$21,$BW104,18)+0,BY$85&gt;=INDEX('Static Data'!$E$3:$X$21,$BW104,19)+0,BY$86&gt;=INDEX('Static Data'!$E$3:$X$21,$BW104,20)+0)</f>
        <v>0</v>
      </c>
      <c r="BZ104" t="b">
        <f ca="1">AND($BV104,BZ$67&gt;=INDEX('Static Data'!$E$3:$X$21,$BW104,1)+0,BZ$68&gt;=INDEX('Static Data'!$E$3:$X$21,$BW104,2)+0,BZ$69&gt;=INDEX('Static Data'!$E$3:$X$21,$BW104,3)+0,BZ$70&gt;=INDEX('Static Data'!$E$3:$X$21,$BW104,4)+0,BZ$71&gt;=INDEX('Static Data'!$E$3:$X$21,$BW104,5)+0,BZ$72&gt;=INDEX('Static Data'!$E$3:$X$21,$BW104,6)+0,BZ$73&gt;=INDEX('Static Data'!$E$3:$X$21,$BW104,7)+0,BZ$74&gt;=INDEX('Static Data'!$E$3:$X$21,$BW104,8)+0,BZ$75&gt;=INDEX('Static Data'!$E$3:$X$21,$BW104,9)+0,BZ$76&gt;=INDEX('Static Data'!$E$3:$X$21,$BW104,10)+0,BZ$77&gt;=INDEX('Static Data'!$E$3:$X$21,$BW104,11)+0,BZ$78&gt;=INDEX('Static Data'!$E$3:$X$21,$BW104,12)+0,BZ$79&gt;=INDEX('Static Data'!$E$3:$X$21,$BW104,13)+0,BZ$80&gt;=INDEX('Static Data'!$E$3:$X$21,$BW104,14)+0,BZ$81&gt;=INDEX('Static Data'!$E$3:$X$21,$BW104,15)+0,BZ$82&gt;=INDEX('Static Data'!$E$3:$X$21,$BW104,16)+0,BZ$83&gt;=INDEX('Static Data'!$E$3:$X$21,$BW104,17)+0,BZ$84&gt;=INDEX('Static Data'!$E$3:$X$21,$BW104,18)+0,BZ$85&gt;=INDEX('Static Data'!$E$3:$X$21,$BW104,19)+0,BZ$86&gt;=INDEX('Static Data'!$E$3:$X$21,$BW104,20)+0)</f>
        <v>0</v>
      </c>
      <c r="CA104" t="b">
        <f ca="1">AND($BV104,CA$67&gt;=INDEX('Static Data'!$E$3:$X$21,$BW104,1)+0,CA$68&gt;=INDEX('Static Data'!$E$3:$X$21,$BW104,2)+0,CA$69&gt;=INDEX('Static Data'!$E$3:$X$21,$BW104,3)+0,CA$70&gt;=INDEX('Static Data'!$E$3:$X$21,$BW104,4)+0,CA$71&gt;=INDEX('Static Data'!$E$3:$X$21,$BW104,5)+0,CA$72&gt;=INDEX('Static Data'!$E$3:$X$21,$BW104,6)+0,CA$73&gt;=INDEX('Static Data'!$E$3:$X$21,$BW104,7)+0,CA$74&gt;=INDEX('Static Data'!$E$3:$X$21,$BW104,8)+0,CA$75&gt;=INDEX('Static Data'!$E$3:$X$21,$BW104,9)+0,CA$76&gt;=INDEX('Static Data'!$E$3:$X$21,$BW104,10)+0,CA$77&gt;=INDEX('Static Data'!$E$3:$X$21,$BW104,11)+0,CA$78&gt;=INDEX('Static Data'!$E$3:$X$21,$BW104,12)+0,CA$79&gt;=INDEX('Static Data'!$E$3:$X$21,$BW104,13)+0,CA$80&gt;=INDEX('Static Data'!$E$3:$X$21,$BW104,14)+0,CA$81&gt;=INDEX('Static Data'!$E$3:$X$21,$BW104,15)+0,CA$82&gt;=INDEX('Static Data'!$E$3:$X$21,$BW104,16)+0,CA$83&gt;=INDEX('Static Data'!$E$3:$X$21,$BW104,17)+0,CA$84&gt;=INDEX('Static Data'!$E$3:$X$21,$BW104,18)+0,CA$85&gt;=INDEX('Static Data'!$E$3:$X$21,$BW104,19)+0,CA$86&gt;=INDEX('Static Data'!$E$3:$X$21,$BW104,20)+0)</f>
        <v>0</v>
      </c>
      <c r="CB104" t="b">
        <f ca="1">AND($BV104,CB$67&gt;=INDEX('Static Data'!$E$3:$X$21,$BW104,1)+0,CB$68&gt;=INDEX('Static Data'!$E$3:$X$21,$BW104,2)+0,CB$69&gt;=INDEX('Static Data'!$E$3:$X$21,$BW104,3)+0,CB$70&gt;=INDEX('Static Data'!$E$3:$X$21,$BW104,4)+0,CB$71&gt;=INDEX('Static Data'!$E$3:$X$21,$BW104,5)+0,CB$72&gt;=INDEX('Static Data'!$E$3:$X$21,$BW104,6)+0,CB$73&gt;=INDEX('Static Data'!$E$3:$X$21,$BW104,7)+0,CB$74&gt;=INDEX('Static Data'!$E$3:$X$21,$BW104,8)+0,CB$75&gt;=INDEX('Static Data'!$E$3:$X$21,$BW104,9)+0,CB$76&gt;=INDEX('Static Data'!$E$3:$X$21,$BW104,10)+0,CB$77&gt;=INDEX('Static Data'!$E$3:$X$21,$BW104,11)+0,CB$78&gt;=INDEX('Static Data'!$E$3:$X$21,$BW104,12)+0,CB$79&gt;=INDEX('Static Data'!$E$3:$X$21,$BW104,13)+0,CB$80&gt;=INDEX('Static Data'!$E$3:$X$21,$BW104,14)+0,CB$81&gt;=INDEX('Static Data'!$E$3:$X$21,$BW104,15)+0,CB$82&gt;=INDEX('Static Data'!$E$3:$X$21,$BW104,16)+0,CB$83&gt;=INDEX('Static Data'!$E$3:$X$21,$BW104,17)+0,CB$84&gt;=INDEX('Static Data'!$E$3:$X$21,$BW104,18)+0,CB$85&gt;=INDEX('Static Data'!$E$3:$X$21,$BW104,19)+0,CB$86&gt;=INDEX('Static Data'!$E$3:$X$21,$BW104,20)+0)</f>
        <v>0</v>
      </c>
      <c r="CC104" t="b">
        <f ca="1">AND($BV104,CC$67&gt;=INDEX('Static Data'!$E$3:$X$21,$BW104,1)+0,CC$68&gt;=INDEX('Static Data'!$E$3:$X$21,$BW104,2)+0,CC$69&gt;=INDEX('Static Data'!$E$3:$X$21,$BW104,3)+0,CC$70&gt;=INDEX('Static Data'!$E$3:$X$21,$BW104,4)+0,CC$71&gt;=INDEX('Static Data'!$E$3:$X$21,$BW104,5)+0,CC$72&gt;=INDEX('Static Data'!$E$3:$X$21,$BW104,6)+0,CC$73&gt;=INDEX('Static Data'!$E$3:$X$21,$BW104,7)+0,CC$74&gt;=INDEX('Static Data'!$E$3:$X$21,$BW104,8)+0,CC$75&gt;=INDEX('Static Data'!$E$3:$X$21,$BW104,9)+0,CC$76&gt;=INDEX('Static Data'!$E$3:$X$21,$BW104,10)+0,CC$77&gt;=INDEX('Static Data'!$E$3:$X$21,$BW104,11)+0,CC$78&gt;=INDEX('Static Data'!$E$3:$X$21,$BW104,12)+0,CC$79&gt;=INDEX('Static Data'!$E$3:$X$21,$BW104,13)+0,CC$80&gt;=INDEX('Static Data'!$E$3:$X$21,$BW104,14)+0,CC$81&gt;=INDEX('Static Data'!$E$3:$X$21,$BW104,15)+0,CC$82&gt;=INDEX('Static Data'!$E$3:$X$21,$BW104,16)+0,CC$83&gt;=INDEX('Static Data'!$E$3:$X$21,$BW104,17)+0,CC$84&gt;=INDEX('Static Data'!$E$3:$X$21,$BW104,18)+0,CC$85&gt;=INDEX('Static Data'!$E$3:$X$21,$BW104,19)+0,CC$86&gt;=INDEX('Static Data'!$E$3:$X$21,$BW104,20)+0)</f>
        <v>0</v>
      </c>
      <c r="CD104" t="b">
        <f ca="1">AND($BV104,CD$67&gt;=INDEX('Static Data'!$E$3:$X$21,$BW104,1)+0,CD$68&gt;=INDEX('Static Data'!$E$3:$X$21,$BW104,2)+0,CD$69&gt;=INDEX('Static Data'!$E$3:$X$21,$BW104,3)+0,CD$70&gt;=INDEX('Static Data'!$E$3:$X$21,$BW104,4)+0,CD$71&gt;=INDEX('Static Data'!$E$3:$X$21,$BW104,5)+0,CD$72&gt;=INDEX('Static Data'!$E$3:$X$21,$BW104,6)+0,CD$73&gt;=INDEX('Static Data'!$E$3:$X$21,$BW104,7)+0,CD$74&gt;=INDEX('Static Data'!$E$3:$X$21,$BW104,8)+0,CD$75&gt;=INDEX('Static Data'!$E$3:$X$21,$BW104,9)+0,CD$76&gt;=INDEX('Static Data'!$E$3:$X$21,$BW104,10)+0,CD$77&gt;=INDEX('Static Data'!$E$3:$X$21,$BW104,11)+0,CD$78&gt;=INDEX('Static Data'!$E$3:$X$21,$BW104,12)+0,CD$79&gt;=INDEX('Static Data'!$E$3:$X$21,$BW104,13)+0,CD$80&gt;=INDEX('Static Data'!$E$3:$X$21,$BW104,14)+0,CD$81&gt;=INDEX('Static Data'!$E$3:$X$21,$BW104,15)+0,CD$82&gt;=INDEX('Static Data'!$E$3:$X$21,$BW104,16)+0,CD$83&gt;=INDEX('Static Data'!$E$3:$X$21,$BW104,17)+0,CD$84&gt;=INDEX('Static Data'!$E$3:$X$21,$BW104,18)+0,CD$85&gt;=INDEX('Static Data'!$E$3:$X$21,$BW104,19)+0,CD$86&gt;=INDEX('Static Data'!$E$3:$X$21,$BW104,20)+0)</f>
        <v>0</v>
      </c>
      <c r="CE104" t="b">
        <f ca="1">AND($BV104,CE$67&gt;=INDEX('Static Data'!$E$3:$X$21,$BW104,1)+0,CE$68&gt;=INDEX('Static Data'!$E$3:$X$21,$BW104,2)+0,CE$69&gt;=INDEX('Static Data'!$E$3:$X$21,$BW104,3)+0,CE$70&gt;=INDEX('Static Data'!$E$3:$X$21,$BW104,4)+0,CE$71&gt;=INDEX('Static Data'!$E$3:$X$21,$BW104,5)+0,CE$72&gt;=INDEX('Static Data'!$E$3:$X$21,$BW104,6)+0,CE$73&gt;=INDEX('Static Data'!$E$3:$X$21,$BW104,7)+0,CE$74&gt;=INDEX('Static Data'!$E$3:$X$21,$BW104,8)+0,CE$75&gt;=INDEX('Static Data'!$E$3:$X$21,$BW104,9)+0,CE$76&gt;=INDEX('Static Data'!$E$3:$X$21,$BW104,10)+0,CE$77&gt;=INDEX('Static Data'!$E$3:$X$21,$BW104,11)+0,CE$78&gt;=INDEX('Static Data'!$E$3:$X$21,$BW104,12)+0,CE$79&gt;=INDEX('Static Data'!$E$3:$X$21,$BW104,13)+0,CE$80&gt;=INDEX('Static Data'!$E$3:$X$21,$BW104,14)+0,CE$81&gt;=INDEX('Static Data'!$E$3:$X$21,$BW104,15)+0,CE$82&gt;=INDEX('Static Data'!$E$3:$X$21,$BW104,16)+0,CE$83&gt;=INDEX('Static Data'!$E$3:$X$21,$BW104,17)+0,CE$84&gt;=INDEX('Static Data'!$E$3:$X$21,$BW104,18)+0,CE$85&gt;=INDEX('Static Data'!$E$3:$X$21,$BW104,19)+0,CE$86&gt;=INDEX('Static Data'!$E$3:$X$21,$BW104,20)+0)</f>
        <v>0</v>
      </c>
      <c r="CF104" t="b">
        <f ca="1">AND($BV104,CF$67&gt;=INDEX('Static Data'!$E$3:$X$21,$BW104,1)+0,CF$68&gt;=INDEX('Static Data'!$E$3:$X$21,$BW104,2)+0,CF$69&gt;=INDEX('Static Data'!$E$3:$X$21,$BW104,3)+0,CF$70&gt;=INDEX('Static Data'!$E$3:$X$21,$BW104,4)+0,CF$71&gt;=INDEX('Static Data'!$E$3:$X$21,$BW104,5)+0,CF$72&gt;=INDEX('Static Data'!$E$3:$X$21,$BW104,6)+0,CF$73&gt;=INDEX('Static Data'!$E$3:$X$21,$BW104,7)+0,CF$74&gt;=INDEX('Static Data'!$E$3:$X$21,$BW104,8)+0,CF$75&gt;=INDEX('Static Data'!$E$3:$X$21,$BW104,9)+0,CF$76&gt;=INDEX('Static Data'!$E$3:$X$21,$BW104,10)+0,CF$77&gt;=INDEX('Static Data'!$E$3:$X$21,$BW104,11)+0,CF$78&gt;=INDEX('Static Data'!$E$3:$X$21,$BW104,12)+0,CF$79&gt;=INDEX('Static Data'!$E$3:$X$21,$BW104,13)+0,CF$80&gt;=INDEX('Static Data'!$E$3:$X$21,$BW104,14)+0,CF$81&gt;=INDEX('Static Data'!$E$3:$X$21,$BW104,15)+0,CF$82&gt;=INDEX('Static Data'!$E$3:$X$21,$BW104,16)+0,CF$83&gt;=INDEX('Static Data'!$E$3:$X$21,$BW104,17)+0,CF$84&gt;=INDEX('Static Data'!$E$3:$X$21,$BW104,18)+0,CF$85&gt;=INDEX('Static Data'!$E$3:$X$21,$BW104,19)+0,CF$86&gt;=INDEX('Static Data'!$E$3:$X$21,$BW104,20)+0)</f>
        <v>0</v>
      </c>
      <c r="CG104" t="b">
        <f ca="1">AND($BV104,CG$67&gt;=INDEX('Static Data'!$E$3:$X$21,$BW104,1)+0,CG$68&gt;=INDEX('Static Data'!$E$3:$X$21,$BW104,2)+0,CG$69&gt;=INDEX('Static Data'!$E$3:$X$21,$BW104,3)+0,CG$70&gt;=INDEX('Static Data'!$E$3:$X$21,$BW104,4)+0,CG$71&gt;=INDEX('Static Data'!$E$3:$X$21,$BW104,5)+0,CG$72&gt;=INDEX('Static Data'!$E$3:$X$21,$BW104,6)+0,CG$73&gt;=INDEX('Static Data'!$E$3:$X$21,$BW104,7)+0,CG$74&gt;=INDEX('Static Data'!$E$3:$X$21,$BW104,8)+0,CG$75&gt;=INDEX('Static Data'!$E$3:$X$21,$BW104,9)+0,CG$76&gt;=INDEX('Static Data'!$E$3:$X$21,$BW104,10)+0,CG$77&gt;=INDEX('Static Data'!$E$3:$X$21,$BW104,11)+0,CG$78&gt;=INDEX('Static Data'!$E$3:$X$21,$BW104,12)+0,CG$79&gt;=INDEX('Static Data'!$E$3:$X$21,$BW104,13)+0,CG$80&gt;=INDEX('Static Data'!$E$3:$X$21,$BW104,14)+0,CG$81&gt;=INDEX('Static Data'!$E$3:$X$21,$BW104,15)+0,CG$82&gt;=INDEX('Static Data'!$E$3:$X$21,$BW104,16)+0,CG$83&gt;=INDEX('Static Data'!$E$3:$X$21,$BW104,17)+0,CG$84&gt;=INDEX('Static Data'!$E$3:$X$21,$BW104,18)+0,CG$85&gt;=INDEX('Static Data'!$E$3:$X$21,$BW104,19)+0,CG$86&gt;=INDEX('Static Data'!$E$3:$X$21,$BW104,20)+0)</f>
        <v>0</v>
      </c>
      <c r="CH104" t="b">
        <f ca="1">AND($BV104,CH$67&gt;=INDEX('Static Data'!$E$3:$X$21,$BW104,1)+0,CH$68&gt;=INDEX('Static Data'!$E$3:$X$21,$BW104,2)+0,CH$69&gt;=INDEX('Static Data'!$E$3:$X$21,$BW104,3)+0,CH$70&gt;=INDEX('Static Data'!$E$3:$X$21,$BW104,4)+0,CH$71&gt;=INDEX('Static Data'!$E$3:$X$21,$BW104,5)+0,CH$72&gt;=INDEX('Static Data'!$E$3:$X$21,$BW104,6)+0,CH$73&gt;=INDEX('Static Data'!$E$3:$X$21,$BW104,7)+0,CH$74&gt;=INDEX('Static Data'!$E$3:$X$21,$BW104,8)+0,CH$75&gt;=INDEX('Static Data'!$E$3:$X$21,$BW104,9)+0,CH$76&gt;=INDEX('Static Data'!$E$3:$X$21,$BW104,10)+0,CH$77&gt;=INDEX('Static Data'!$E$3:$X$21,$BW104,11)+0,CH$78&gt;=INDEX('Static Data'!$E$3:$X$21,$BW104,12)+0,CH$79&gt;=INDEX('Static Data'!$E$3:$X$21,$BW104,13)+0,CH$80&gt;=INDEX('Static Data'!$E$3:$X$21,$BW104,14)+0,CH$81&gt;=INDEX('Static Data'!$E$3:$X$21,$BW104,15)+0,CH$82&gt;=INDEX('Static Data'!$E$3:$X$21,$BW104,16)+0,CH$83&gt;=INDEX('Static Data'!$E$3:$X$21,$BW104,17)+0,CH$84&gt;=INDEX('Static Data'!$E$3:$X$21,$BW104,18)+0,CH$85&gt;=INDEX('Static Data'!$E$3:$X$21,$BW104,19)+0,CH$86&gt;=INDEX('Static Data'!$E$3:$X$21,$BW104,20)+0)</f>
        <v>0</v>
      </c>
      <c r="CI104" t="b">
        <f ca="1">AND($BV104,CI$67&gt;=INDEX('Static Data'!$E$3:$X$21,$BW104,1)+0,CI$68&gt;=INDEX('Static Data'!$E$3:$X$21,$BW104,2)+0,CI$69&gt;=INDEX('Static Data'!$E$3:$X$21,$BW104,3)+0,CI$70&gt;=INDEX('Static Data'!$E$3:$X$21,$BW104,4)+0,CI$71&gt;=INDEX('Static Data'!$E$3:$X$21,$BW104,5)+0,CI$72&gt;=INDEX('Static Data'!$E$3:$X$21,$BW104,6)+0,CI$73&gt;=INDEX('Static Data'!$E$3:$X$21,$BW104,7)+0,CI$74&gt;=INDEX('Static Data'!$E$3:$X$21,$BW104,8)+0,CI$75&gt;=INDEX('Static Data'!$E$3:$X$21,$BW104,9)+0,CI$76&gt;=INDEX('Static Data'!$E$3:$X$21,$BW104,10)+0,CI$77&gt;=INDEX('Static Data'!$E$3:$X$21,$BW104,11)+0,CI$78&gt;=INDEX('Static Data'!$E$3:$X$21,$BW104,12)+0,CI$79&gt;=INDEX('Static Data'!$E$3:$X$21,$BW104,13)+0,CI$80&gt;=INDEX('Static Data'!$E$3:$X$21,$BW104,14)+0,CI$81&gt;=INDEX('Static Data'!$E$3:$X$21,$BW104,15)+0,CI$82&gt;=INDEX('Static Data'!$E$3:$X$21,$BW104,16)+0,CI$83&gt;=INDEX('Static Data'!$E$3:$X$21,$BW104,17)+0,CI$84&gt;=INDEX('Static Data'!$E$3:$X$21,$BW104,18)+0,CI$85&gt;=INDEX('Static Data'!$E$3:$X$21,$BW104,19)+0,CI$86&gt;=INDEX('Static Data'!$E$3:$X$21,$BW104,20)+0)</f>
        <v>0</v>
      </c>
      <c r="CJ104" t="b">
        <f ca="1">AND($BV104,CJ$67&gt;=INDEX('Static Data'!$E$3:$X$21,$BW104,1)+0,CJ$68&gt;=INDEX('Static Data'!$E$3:$X$21,$BW104,2)+0,CJ$69&gt;=INDEX('Static Data'!$E$3:$X$21,$BW104,3)+0,CJ$70&gt;=INDEX('Static Data'!$E$3:$X$21,$BW104,4)+0,CJ$71&gt;=INDEX('Static Data'!$E$3:$X$21,$BW104,5)+0,CJ$72&gt;=INDEX('Static Data'!$E$3:$X$21,$BW104,6)+0,CJ$73&gt;=INDEX('Static Data'!$E$3:$X$21,$BW104,7)+0,CJ$74&gt;=INDEX('Static Data'!$E$3:$X$21,$BW104,8)+0,CJ$75&gt;=INDEX('Static Data'!$E$3:$X$21,$BW104,9)+0,CJ$76&gt;=INDEX('Static Data'!$E$3:$X$21,$BW104,10)+0,CJ$77&gt;=INDEX('Static Data'!$E$3:$X$21,$BW104,11)+0,CJ$78&gt;=INDEX('Static Data'!$E$3:$X$21,$BW104,12)+0,CJ$79&gt;=INDEX('Static Data'!$E$3:$X$21,$BW104,13)+0,CJ$80&gt;=INDEX('Static Data'!$E$3:$X$21,$BW104,14)+0,CJ$81&gt;=INDEX('Static Data'!$E$3:$X$21,$BW104,15)+0,CJ$82&gt;=INDEX('Static Data'!$E$3:$X$21,$BW104,16)+0,CJ$83&gt;=INDEX('Static Data'!$E$3:$X$21,$BW104,17)+0,CJ$84&gt;=INDEX('Static Data'!$E$3:$X$21,$BW104,18)+0,CJ$85&gt;=INDEX('Static Data'!$E$3:$X$21,$BW104,19)+0,CJ$86&gt;=INDEX('Static Data'!$E$3:$X$21,$BW104,20)+0)</f>
        <v>0</v>
      </c>
      <c r="CK104" t="b">
        <f ca="1">AND($BV104,CK$67&gt;=INDEX('Static Data'!$E$3:$X$21,$BW104,1)+0,CK$68&gt;=INDEX('Static Data'!$E$3:$X$21,$BW104,2)+0,CK$69&gt;=INDEX('Static Data'!$E$3:$X$21,$BW104,3)+0,CK$70&gt;=INDEX('Static Data'!$E$3:$X$21,$BW104,4)+0,CK$71&gt;=INDEX('Static Data'!$E$3:$X$21,$BW104,5)+0,CK$72&gt;=INDEX('Static Data'!$E$3:$X$21,$BW104,6)+0,CK$73&gt;=INDEX('Static Data'!$E$3:$X$21,$BW104,7)+0,CK$74&gt;=INDEX('Static Data'!$E$3:$X$21,$BW104,8)+0,CK$75&gt;=INDEX('Static Data'!$E$3:$X$21,$BW104,9)+0,CK$76&gt;=INDEX('Static Data'!$E$3:$X$21,$BW104,10)+0,CK$77&gt;=INDEX('Static Data'!$E$3:$X$21,$BW104,11)+0,CK$78&gt;=INDEX('Static Data'!$E$3:$X$21,$BW104,12)+0,CK$79&gt;=INDEX('Static Data'!$E$3:$X$21,$BW104,13)+0,CK$80&gt;=INDEX('Static Data'!$E$3:$X$21,$BW104,14)+0,CK$81&gt;=INDEX('Static Data'!$E$3:$X$21,$BW104,15)+0,CK$82&gt;=INDEX('Static Data'!$E$3:$X$21,$BW104,16)+0,CK$83&gt;=INDEX('Static Data'!$E$3:$X$21,$BW104,17)+0,CK$84&gt;=INDEX('Static Data'!$E$3:$X$21,$BW104,18)+0,CK$85&gt;=INDEX('Static Data'!$E$3:$X$21,$BW104,19)+0,CK$86&gt;=INDEX('Static Data'!$E$3:$X$21,$BW104,20)+0)</f>
        <v>0</v>
      </c>
      <c r="CL104" t="b">
        <f ca="1">AND($BV104,CL$67&gt;=INDEX('Static Data'!$E$3:$X$21,$BW104,1)+0,CL$68&gt;=INDEX('Static Data'!$E$3:$X$21,$BW104,2)+0,CL$69&gt;=INDEX('Static Data'!$E$3:$X$21,$BW104,3)+0,CL$70&gt;=INDEX('Static Data'!$E$3:$X$21,$BW104,4)+0,CL$71&gt;=INDEX('Static Data'!$E$3:$X$21,$BW104,5)+0,CL$72&gt;=INDEX('Static Data'!$E$3:$X$21,$BW104,6)+0,CL$73&gt;=INDEX('Static Data'!$E$3:$X$21,$BW104,7)+0,CL$74&gt;=INDEX('Static Data'!$E$3:$X$21,$BW104,8)+0,CL$75&gt;=INDEX('Static Data'!$E$3:$X$21,$BW104,9)+0,CL$76&gt;=INDEX('Static Data'!$E$3:$X$21,$BW104,10)+0,CL$77&gt;=INDEX('Static Data'!$E$3:$X$21,$BW104,11)+0,CL$78&gt;=INDEX('Static Data'!$E$3:$X$21,$BW104,12)+0,CL$79&gt;=INDEX('Static Data'!$E$3:$X$21,$BW104,13)+0,CL$80&gt;=INDEX('Static Data'!$E$3:$X$21,$BW104,14)+0,CL$81&gt;=INDEX('Static Data'!$E$3:$X$21,$BW104,15)+0,CL$82&gt;=INDEX('Static Data'!$E$3:$X$21,$BW104,16)+0,CL$83&gt;=INDEX('Static Data'!$E$3:$X$21,$BW104,17)+0,CL$84&gt;=INDEX('Static Data'!$E$3:$X$21,$BW104,18)+0,CL$85&gt;=INDEX('Static Data'!$E$3:$X$21,$BW104,19)+0,CL$86&gt;=INDEX('Static Data'!$E$3:$X$21,$BW104,20)+0)</f>
        <v>0</v>
      </c>
      <c r="CM104" t="b">
        <f ca="1">AND($BV104,CM$67&gt;=INDEX('Static Data'!$E$3:$X$21,$BW104,1)+0,CM$68&gt;=INDEX('Static Data'!$E$3:$X$21,$BW104,2)+0,CM$69&gt;=INDEX('Static Data'!$E$3:$X$21,$BW104,3)+0,CM$70&gt;=INDEX('Static Data'!$E$3:$X$21,$BW104,4)+0,CM$71&gt;=INDEX('Static Data'!$E$3:$X$21,$BW104,5)+0,CM$72&gt;=INDEX('Static Data'!$E$3:$X$21,$BW104,6)+0,CM$73&gt;=INDEX('Static Data'!$E$3:$X$21,$BW104,7)+0,CM$74&gt;=INDEX('Static Data'!$E$3:$X$21,$BW104,8)+0,CM$75&gt;=INDEX('Static Data'!$E$3:$X$21,$BW104,9)+0,CM$76&gt;=INDEX('Static Data'!$E$3:$X$21,$BW104,10)+0,CM$77&gt;=INDEX('Static Data'!$E$3:$X$21,$BW104,11)+0,CM$78&gt;=INDEX('Static Data'!$E$3:$X$21,$BW104,12)+0,CM$79&gt;=INDEX('Static Data'!$E$3:$X$21,$BW104,13)+0,CM$80&gt;=INDEX('Static Data'!$E$3:$X$21,$BW104,14)+0,CM$81&gt;=INDEX('Static Data'!$E$3:$X$21,$BW104,15)+0,CM$82&gt;=INDEX('Static Data'!$E$3:$X$21,$BW104,16)+0,CM$83&gt;=INDEX('Static Data'!$E$3:$X$21,$BW104,17)+0,CM$84&gt;=INDEX('Static Data'!$E$3:$X$21,$BW104,18)+0,CM$85&gt;=INDEX('Static Data'!$E$3:$X$21,$BW104,19)+0,CM$86&gt;=INDEX('Static Data'!$E$3:$X$21,$BW104,20)+0)</f>
        <v>0</v>
      </c>
      <c r="CN104" t="b">
        <f ca="1">AND($BV104,CN$67&gt;=INDEX('Static Data'!$E$3:$X$21,$BW104,1)+0,CN$68&gt;=INDEX('Static Data'!$E$3:$X$21,$BW104,2)+0,CN$69&gt;=INDEX('Static Data'!$E$3:$X$21,$BW104,3)+0,CN$70&gt;=INDEX('Static Data'!$E$3:$X$21,$BW104,4)+0,CN$71&gt;=INDEX('Static Data'!$E$3:$X$21,$BW104,5)+0,CN$72&gt;=INDEX('Static Data'!$E$3:$X$21,$BW104,6)+0,CN$73&gt;=INDEX('Static Data'!$E$3:$X$21,$BW104,7)+0,CN$74&gt;=INDEX('Static Data'!$E$3:$X$21,$BW104,8)+0,CN$75&gt;=INDEX('Static Data'!$E$3:$X$21,$BW104,9)+0,CN$76&gt;=INDEX('Static Data'!$E$3:$X$21,$BW104,10)+0,CN$77&gt;=INDEX('Static Data'!$E$3:$X$21,$BW104,11)+0,CN$78&gt;=INDEX('Static Data'!$E$3:$X$21,$BW104,12)+0,CN$79&gt;=INDEX('Static Data'!$E$3:$X$21,$BW104,13)+0,CN$80&gt;=INDEX('Static Data'!$E$3:$X$21,$BW104,14)+0,CN$81&gt;=INDEX('Static Data'!$E$3:$X$21,$BW104,15)+0,CN$82&gt;=INDEX('Static Data'!$E$3:$X$21,$BW104,16)+0,CN$83&gt;=INDEX('Static Data'!$E$3:$X$21,$BW104,17)+0,CN$84&gt;=INDEX('Static Data'!$E$3:$X$21,$BW104,18)+0,CN$85&gt;=INDEX('Static Data'!$E$3:$X$21,$BW104,19)+0,CN$86&gt;=INDEX('Static Data'!$E$3:$X$21,$BW104,20)+0)</f>
        <v>0</v>
      </c>
      <c r="CO104" t="b">
        <f ca="1">AND($BV104,CO$67&gt;=INDEX('Static Data'!$E$3:$X$21,$BW104,1)+0,CO$68&gt;=INDEX('Static Data'!$E$3:$X$21,$BW104,2)+0,CO$69&gt;=INDEX('Static Data'!$E$3:$X$21,$BW104,3)+0,CO$70&gt;=INDEX('Static Data'!$E$3:$X$21,$BW104,4)+0,CO$71&gt;=INDEX('Static Data'!$E$3:$X$21,$BW104,5)+0,CO$72&gt;=INDEX('Static Data'!$E$3:$X$21,$BW104,6)+0,CO$73&gt;=INDEX('Static Data'!$E$3:$X$21,$BW104,7)+0,CO$74&gt;=INDEX('Static Data'!$E$3:$X$21,$BW104,8)+0,CO$75&gt;=INDEX('Static Data'!$E$3:$X$21,$BW104,9)+0,CO$76&gt;=INDEX('Static Data'!$E$3:$X$21,$BW104,10)+0,CO$77&gt;=INDEX('Static Data'!$E$3:$X$21,$BW104,11)+0,CO$78&gt;=INDEX('Static Data'!$E$3:$X$21,$BW104,12)+0,CO$79&gt;=INDEX('Static Data'!$E$3:$X$21,$BW104,13)+0,CO$80&gt;=INDEX('Static Data'!$E$3:$X$21,$BW104,14)+0,CO$81&gt;=INDEX('Static Data'!$E$3:$X$21,$BW104,15)+0,CO$82&gt;=INDEX('Static Data'!$E$3:$X$21,$BW104,16)+0,CO$83&gt;=INDEX('Static Data'!$E$3:$X$21,$BW104,17)+0,CO$84&gt;=INDEX('Static Data'!$E$3:$X$21,$BW104,18)+0,CO$85&gt;=INDEX('Static Data'!$E$3:$X$21,$BW104,19)+0,CO$86&gt;=INDEX('Static Data'!$E$3:$X$21,$BW104,20)+0)</f>
        <v>0</v>
      </c>
      <c r="CP104" t="b">
        <f ca="1">AND($BV104,CP$67&gt;=INDEX('Static Data'!$E$3:$X$21,$BW104,1)+0,CP$68&gt;=INDEX('Static Data'!$E$3:$X$21,$BW104,2)+0,CP$69&gt;=INDEX('Static Data'!$E$3:$X$21,$BW104,3)+0,CP$70&gt;=INDEX('Static Data'!$E$3:$X$21,$BW104,4)+0,CP$71&gt;=INDEX('Static Data'!$E$3:$X$21,$BW104,5)+0,CP$72&gt;=INDEX('Static Data'!$E$3:$X$21,$BW104,6)+0,CP$73&gt;=INDEX('Static Data'!$E$3:$X$21,$BW104,7)+0,CP$74&gt;=INDEX('Static Data'!$E$3:$X$21,$BW104,8)+0,CP$75&gt;=INDEX('Static Data'!$E$3:$X$21,$BW104,9)+0,CP$76&gt;=INDEX('Static Data'!$E$3:$X$21,$BW104,10)+0,CP$77&gt;=INDEX('Static Data'!$E$3:$X$21,$BW104,11)+0,CP$78&gt;=INDEX('Static Data'!$E$3:$X$21,$BW104,12)+0,CP$79&gt;=INDEX('Static Data'!$E$3:$X$21,$BW104,13)+0,CP$80&gt;=INDEX('Static Data'!$E$3:$X$21,$BW104,14)+0,CP$81&gt;=INDEX('Static Data'!$E$3:$X$21,$BW104,15)+0,CP$82&gt;=INDEX('Static Data'!$E$3:$X$21,$BW104,16)+0,CP$83&gt;=INDEX('Static Data'!$E$3:$X$21,$BW104,17)+0,CP$84&gt;=INDEX('Static Data'!$E$3:$X$21,$BW104,18)+0,CP$85&gt;=INDEX('Static Data'!$E$3:$X$21,$BW104,19)+0,CP$86&gt;=INDEX('Static Data'!$E$3:$X$21,$BW104,20)+0)</f>
        <v>0</v>
      </c>
      <c r="CQ104" t="b">
        <f ca="1">AND($BV104,CQ$67&gt;=INDEX('Static Data'!$E$3:$X$21,$BW104,1)+0,CQ$68&gt;=INDEX('Static Data'!$E$3:$X$21,$BW104,2)+0,CQ$69&gt;=INDEX('Static Data'!$E$3:$X$21,$BW104,3)+0,CQ$70&gt;=INDEX('Static Data'!$E$3:$X$21,$BW104,4)+0,CQ$71&gt;=INDEX('Static Data'!$E$3:$X$21,$BW104,5)+0,CQ$72&gt;=INDEX('Static Data'!$E$3:$X$21,$BW104,6)+0,CQ$73&gt;=INDEX('Static Data'!$E$3:$X$21,$BW104,7)+0,CQ$74&gt;=INDEX('Static Data'!$E$3:$X$21,$BW104,8)+0,CQ$75&gt;=INDEX('Static Data'!$E$3:$X$21,$BW104,9)+0,CQ$76&gt;=INDEX('Static Data'!$E$3:$X$21,$BW104,10)+0,CQ$77&gt;=INDEX('Static Data'!$E$3:$X$21,$BW104,11)+0,CQ$78&gt;=INDEX('Static Data'!$E$3:$X$21,$BW104,12)+0,CQ$79&gt;=INDEX('Static Data'!$E$3:$X$21,$BW104,13)+0,CQ$80&gt;=INDEX('Static Data'!$E$3:$X$21,$BW104,14)+0,CQ$81&gt;=INDEX('Static Data'!$E$3:$X$21,$BW104,15)+0,CQ$82&gt;=INDEX('Static Data'!$E$3:$X$21,$BW104,16)+0,CQ$83&gt;=INDEX('Static Data'!$E$3:$X$21,$BW104,17)+0,CQ$84&gt;=INDEX('Static Data'!$E$3:$X$21,$BW104,18)+0,CQ$85&gt;=INDEX('Static Data'!$E$3:$X$21,$BW104,19)+0,CQ$86&gt;=INDEX('Static Data'!$E$3:$X$21,$BW104,20)+0)</f>
        <v>0</v>
      </c>
      <c r="CR104" t="b">
        <f ca="1">AND($BV104,CR$67&gt;=INDEX('Static Data'!$E$3:$X$21,$BW104,1)+0,CR$68&gt;=INDEX('Static Data'!$E$3:$X$21,$BW104,2)+0,CR$69&gt;=INDEX('Static Data'!$E$3:$X$21,$BW104,3)+0,CR$70&gt;=INDEX('Static Data'!$E$3:$X$21,$BW104,4)+0,CR$71&gt;=INDEX('Static Data'!$E$3:$X$21,$BW104,5)+0,CR$72&gt;=INDEX('Static Data'!$E$3:$X$21,$BW104,6)+0,CR$73&gt;=INDEX('Static Data'!$E$3:$X$21,$BW104,7)+0,CR$74&gt;=INDEX('Static Data'!$E$3:$X$21,$BW104,8)+0,CR$75&gt;=INDEX('Static Data'!$E$3:$X$21,$BW104,9)+0,CR$76&gt;=INDEX('Static Data'!$E$3:$X$21,$BW104,10)+0,CR$77&gt;=INDEX('Static Data'!$E$3:$X$21,$BW104,11)+0,CR$78&gt;=INDEX('Static Data'!$E$3:$X$21,$BW104,12)+0,CR$79&gt;=INDEX('Static Data'!$E$3:$X$21,$BW104,13)+0,CR$80&gt;=INDEX('Static Data'!$E$3:$X$21,$BW104,14)+0,CR$81&gt;=INDEX('Static Data'!$E$3:$X$21,$BW104,15)+0,CR$82&gt;=INDEX('Static Data'!$E$3:$X$21,$BW104,16)+0,CR$83&gt;=INDEX('Static Data'!$E$3:$X$21,$BW104,17)+0,CR$84&gt;=INDEX('Static Data'!$E$3:$X$21,$BW104,18)+0,CR$85&gt;=INDEX('Static Data'!$E$3:$X$21,$BW104,19)+0,CR$86&gt;=INDEX('Static Data'!$E$3:$X$21,$BW104,20)+0)</f>
        <v>0</v>
      </c>
      <c r="CS104" t="b">
        <f ca="1">AND($BV104,CS$67&gt;=INDEX('Static Data'!$E$3:$X$21,$BW104,1)+0,CS$68&gt;=INDEX('Static Data'!$E$3:$X$21,$BW104,2)+0,CS$69&gt;=INDEX('Static Data'!$E$3:$X$21,$BW104,3)+0,CS$70&gt;=INDEX('Static Data'!$E$3:$X$21,$BW104,4)+0,CS$71&gt;=INDEX('Static Data'!$E$3:$X$21,$BW104,5)+0,CS$72&gt;=INDEX('Static Data'!$E$3:$X$21,$BW104,6)+0,CS$73&gt;=INDEX('Static Data'!$E$3:$X$21,$BW104,7)+0,CS$74&gt;=INDEX('Static Data'!$E$3:$X$21,$BW104,8)+0,CS$75&gt;=INDEX('Static Data'!$E$3:$X$21,$BW104,9)+0,CS$76&gt;=INDEX('Static Data'!$E$3:$X$21,$BW104,10)+0,CS$77&gt;=INDEX('Static Data'!$E$3:$X$21,$BW104,11)+0,CS$78&gt;=INDEX('Static Data'!$E$3:$X$21,$BW104,12)+0,CS$79&gt;=INDEX('Static Data'!$E$3:$X$21,$BW104,13)+0,CS$80&gt;=INDEX('Static Data'!$E$3:$X$21,$BW104,14)+0,CS$81&gt;=INDEX('Static Data'!$E$3:$X$21,$BW104,15)+0,CS$82&gt;=INDEX('Static Data'!$E$3:$X$21,$BW104,16)+0,CS$83&gt;=INDEX('Static Data'!$E$3:$X$21,$BW104,17)+0,CS$84&gt;=INDEX('Static Data'!$E$3:$X$21,$BW104,18)+0,CS$85&gt;=INDEX('Static Data'!$E$3:$X$21,$BW104,19)+0,CS$86&gt;=INDEX('Static Data'!$E$3:$X$21,$BW104,20)+0)</f>
        <v>0</v>
      </c>
      <c r="CT104" t="b">
        <f ca="1">AND($BV104,CT$67&gt;=INDEX('Static Data'!$E$3:$X$21,$BW104,1)+0,CT$68&gt;=INDEX('Static Data'!$E$3:$X$21,$BW104,2)+0,CT$69&gt;=INDEX('Static Data'!$E$3:$X$21,$BW104,3)+0,CT$70&gt;=INDEX('Static Data'!$E$3:$X$21,$BW104,4)+0,CT$71&gt;=INDEX('Static Data'!$E$3:$X$21,$BW104,5)+0,CT$72&gt;=INDEX('Static Data'!$E$3:$X$21,$BW104,6)+0,CT$73&gt;=INDEX('Static Data'!$E$3:$X$21,$BW104,7)+0,CT$74&gt;=INDEX('Static Data'!$E$3:$X$21,$BW104,8)+0,CT$75&gt;=INDEX('Static Data'!$E$3:$X$21,$BW104,9)+0,CT$76&gt;=INDEX('Static Data'!$E$3:$X$21,$BW104,10)+0,CT$77&gt;=INDEX('Static Data'!$E$3:$X$21,$BW104,11)+0,CT$78&gt;=INDEX('Static Data'!$E$3:$X$21,$BW104,12)+0,CT$79&gt;=INDEX('Static Data'!$E$3:$X$21,$BW104,13)+0,CT$80&gt;=INDEX('Static Data'!$E$3:$X$21,$BW104,14)+0,CT$81&gt;=INDEX('Static Data'!$E$3:$X$21,$BW104,15)+0,CT$82&gt;=INDEX('Static Data'!$E$3:$X$21,$BW104,16)+0,CT$83&gt;=INDEX('Static Data'!$E$3:$X$21,$BW104,17)+0,CT$84&gt;=INDEX('Static Data'!$E$3:$X$21,$BW104,18)+0,CT$85&gt;=INDEX('Static Data'!$E$3:$X$21,$BW104,19)+0,CT$86&gt;=INDEX('Static Data'!$E$3:$X$21,$BW104,20)+0)</f>
        <v>0</v>
      </c>
      <c r="CU104" t="b">
        <f ca="1">AND($BV104,CU$67&gt;=INDEX('Static Data'!$E$3:$X$21,$BW104,1)+0,CU$68&gt;=INDEX('Static Data'!$E$3:$X$21,$BW104,2)+0,CU$69&gt;=INDEX('Static Data'!$E$3:$X$21,$BW104,3)+0,CU$70&gt;=INDEX('Static Data'!$E$3:$X$21,$BW104,4)+0,CU$71&gt;=INDEX('Static Data'!$E$3:$X$21,$BW104,5)+0,CU$72&gt;=INDEX('Static Data'!$E$3:$X$21,$BW104,6)+0,CU$73&gt;=INDEX('Static Data'!$E$3:$X$21,$BW104,7)+0,CU$74&gt;=INDEX('Static Data'!$E$3:$X$21,$BW104,8)+0,CU$75&gt;=INDEX('Static Data'!$E$3:$X$21,$BW104,9)+0,CU$76&gt;=INDEX('Static Data'!$E$3:$X$21,$BW104,10)+0,CU$77&gt;=INDEX('Static Data'!$E$3:$X$21,$BW104,11)+0,CU$78&gt;=INDEX('Static Data'!$E$3:$X$21,$BW104,12)+0,CU$79&gt;=INDEX('Static Data'!$E$3:$X$21,$BW104,13)+0,CU$80&gt;=INDEX('Static Data'!$E$3:$X$21,$BW104,14)+0,CU$81&gt;=INDEX('Static Data'!$E$3:$X$21,$BW104,15)+0,CU$82&gt;=INDEX('Static Data'!$E$3:$X$21,$BW104,16)+0,CU$83&gt;=INDEX('Static Data'!$E$3:$X$21,$BW104,17)+0,CU$84&gt;=INDEX('Static Data'!$E$3:$X$21,$BW104,18)+0,CU$85&gt;=INDEX('Static Data'!$E$3:$X$21,$BW104,19)+0,CU$86&gt;=INDEX('Static Data'!$E$3:$X$21,$BW104,20)+0)</f>
        <v>0</v>
      </c>
      <c r="CV104" t="b">
        <f ca="1">AND($BV104,CV$67&gt;=INDEX('Static Data'!$E$3:$X$21,$BW104,1)+0,CV$68&gt;=INDEX('Static Data'!$E$3:$X$21,$BW104,2)+0,CV$69&gt;=INDEX('Static Data'!$E$3:$X$21,$BW104,3)+0,CV$70&gt;=INDEX('Static Data'!$E$3:$X$21,$BW104,4)+0,CV$71&gt;=INDEX('Static Data'!$E$3:$X$21,$BW104,5)+0,CV$72&gt;=INDEX('Static Data'!$E$3:$X$21,$BW104,6)+0,CV$73&gt;=INDEX('Static Data'!$E$3:$X$21,$BW104,7)+0,CV$74&gt;=INDEX('Static Data'!$E$3:$X$21,$BW104,8)+0,CV$75&gt;=INDEX('Static Data'!$E$3:$X$21,$BW104,9)+0,CV$76&gt;=INDEX('Static Data'!$E$3:$X$21,$BW104,10)+0,CV$77&gt;=INDEX('Static Data'!$E$3:$X$21,$BW104,11)+0,CV$78&gt;=INDEX('Static Data'!$E$3:$X$21,$BW104,12)+0,CV$79&gt;=INDEX('Static Data'!$E$3:$X$21,$BW104,13)+0,CV$80&gt;=INDEX('Static Data'!$E$3:$X$21,$BW104,14)+0,CV$81&gt;=INDEX('Static Data'!$E$3:$X$21,$BW104,15)+0,CV$82&gt;=INDEX('Static Data'!$E$3:$X$21,$BW104,16)+0,CV$83&gt;=INDEX('Static Data'!$E$3:$X$21,$BW104,17)+0,CV$84&gt;=INDEX('Static Data'!$E$3:$X$21,$BW104,18)+0,CV$85&gt;=INDEX('Static Data'!$E$3:$X$21,$BW104,19)+0,CV$86&gt;=INDEX('Static Data'!$E$3:$X$21,$BW104,20)+0)</f>
        <v>0</v>
      </c>
      <c r="CW104" t="b">
        <f ca="1">AND($BV104,CW$67&gt;=INDEX('Static Data'!$E$3:$X$21,$BW104,1)+0,CW$68&gt;=INDEX('Static Data'!$E$3:$X$21,$BW104,2)+0,CW$69&gt;=INDEX('Static Data'!$E$3:$X$21,$BW104,3)+0,CW$70&gt;=INDEX('Static Data'!$E$3:$X$21,$BW104,4)+0,CW$71&gt;=INDEX('Static Data'!$E$3:$X$21,$BW104,5)+0,CW$72&gt;=INDEX('Static Data'!$E$3:$X$21,$BW104,6)+0,CW$73&gt;=INDEX('Static Data'!$E$3:$X$21,$BW104,7)+0,CW$74&gt;=INDEX('Static Data'!$E$3:$X$21,$BW104,8)+0,CW$75&gt;=INDEX('Static Data'!$E$3:$X$21,$BW104,9)+0,CW$76&gt;=INDEX('Static Data'!$E$3:$X$21,$BW104,10)+0,CW$77&gt;=INDEX('Static Data'!$E$3:$X$21,$BW104,11)+0,CW$78&gt;=INDEX('Static Data'!$E$3:$X$21,$BW104,12)+0,CW$79&gt;=INDEX('Static Data'!$E$3:$X$21,$BW104,13)+0,CW$80&gt;=INDEX('Static Data'!$E$3:$X$21,$BW104,14)+0,CW$81&gt;=INDEX('Static Data'!$E$3:$X$21,$BW104,15)+0,CW$82&gt;=INDEX('Static Data'!$E$3:$X$21,$BW104,16)+0,CW$83&gt;=INDEX('Static Data'!$E$3:$X$21,$BW104,17)+0,CW$84&gt;=INDEX('Static Data'!$E$3:$X$21,$BW104,18)+0,CW$85&gt;=INDEX('Static Data'!$E$3:$X$21,$BW104,19)+0,CW$86&gt;=INDEX('Static Data'!$E$3:$X$21,$BW104,20)+0)</f>
        <v>0</v>
      </c>
      <c r="CX104" t="b">
        <f ca="1">AND($BV104,CX$67&gt;=INDEX('Static Data'!$E$3:$X$21,$BW104,1)+0,CX$68&gt;=INDEX('Static Data'!$E$3:$X$21,$BW104,2)+0,CX$69&gt;=INDEX('Static Data'!$E$3:$X$21,$BW104,3)+0,CX$70&gt;=INDEX('Static Data'!$E$3:$X$21,$BW104,4)+0,CX$71&gt;=INDEX('Static Data'!$E$3:$X$21,$BW104,5)+0,CX$72&gt;=INDEX('Static Data'!$E$3:$X$21,$BW104,6)+0,CX$73&gt;=INDEX('Static Data'!$E$3:$X$21,$BW104,7)+0,CX$74&gt;=INDEX('Static Data'!$E$3:$X$21,$BW104,8)+0,CX$75&gt;=INDEX('Static Data'!$E$3:$X$21,$BW104,9)+0,CX$76&gt;=INDEX('Static Data'!$E$3:$X$21,$BW104,10)+0,CX$77&gt;=INDEX('Static Data'!$E$3:$X$21,$BW104,11)+0,CX$78&gt;=INDEX('Static Data'!$E$3:$X$21,$BW104,12)+0,CX$79&gt;=INDEX('Static Data'!$E$3:$X$21,$BW104,13)+0,CX$80&gt;=INDEX('Static Data'!$E$3:$X$21,$BW104,14)+0,CX$81&gt;=INDEX('Static Data'!$E$3:$X$21,$BW104,15)+0,CX$82&gt;=INDEX('Static Data'!$E$3:$X$21,$BW104,16)+0,CX$83&gt;=INDEX('Static Data'!$E$3:$X$21,$BW104,17)+0,CX$84&gt;=INDEX('Static Data'!$E$3:$X$21,$BW104,18)+0,CX$85&gt;=INDEX('Static Data'!$E$3:$X$21,$BW104,19)+0,CX$86&gt;=INDEX('Static Data'!$E$3:$X$21,$BW104,20)+0)</f>
        <v>0</v>
      </c>
      <c r="CY104" t="b">
        <f ca="1">AND($BV104,CY$67&gt;=INDEX('Static Data'!$E$3:$X$21,$BW104,1)+0,CY$68&gt;=INDEX('Static Data'!$E$3:$X$21,$BW104,2)+0,CY$69&gt;=INDEX('Static Data'!$E$3:$X$21,$BW104,3)+0,CY$70&gt;=INDEX('Static Data'!$E$3:$X$21,$BW104,4)+0,CY$71&gt;=INDEX('Static Data'!$E$3:$X$21,$BW104,5)+0,CY$72&gt;=INDEX('Static Data'!$E$3:$X$21,$BW104,6)+0,CY$73&gt;=INDEX('Static Data'!$E$3:$X$21,$BW104,7)+0,CY$74&gt;=INDEX('Static Data'!$E$3:$X$21,$BW104,8)+0,CY$75&gt;=INDEX('Static Data'!$E$3:$X$21,$BW104,9)+0,CY$76&gt;=INDEX('Static Data'!$E$3:$X$21,$BW104,10)+0,CY$77&gt;=INDEX('Static Data'!$E$3:$X$21,$BW104,11)+0,CY$78&gt;=INDEX('Static Data'!$E$3:$X$21,$BW104,12)+0,CY$79&gt;=INDEX('Static Data'!$E$3:$X$21,$BW104,13)+0,CY$80&gt;=INDEX('Static Data'!$E$3:$X$21,$BW104,14)+0,CY$81&gt;=INDEX('Static Data'!$E$3:$X$21,$BW104,15)+0,CY$82&gt;=INDEX('Static Data'!$E$3:$X$21,$BW104,16)+0,CY$83&gt;=INDEX('Static Data'!$E$3:$X$21,$BW104,17)+0,CY$84&gt;=INDEX('Static Data'!$E$3:$X$21,$BW104,18)+0,CY$85&gt;=INDEX('Static Data'!$E$3:$X$21,$BW104,19)+0,CY$86&gt;=INDEX('Static Data'!$E$3:$X$21,$BW104,20)+0)</f>
        <v>0</v>
      </c>
      <c r="CZ104" t="b">
        <f ca="1">AND($BV104,CZ$67&gt;=INDEX('Static Data'!$E$3:$X$21,$BW104,1)+0,CZ$68&gt;=INDEX('Static Data'!$E$3:$X$21,$BW104,2)+0,CZ$69&gt;=INDEX('Static Data'!$E$3:$X$21,$BW104,3)+0,CZ$70&gt;=INDEX('Static Data'!$E$3:$X$21,$BW104,4)+0,CZ$71&gt;=INDEX('Static Data'!$E$3:$X$21,$BW104,5)+0,CZ$72&gt;=INDEX('Static Data'!$E$3:$X$21,$BW104,6)+0,CZ$73&gt;=INDEX('Static Data'!$E$3:$X$21,$BW104,7)+0,CZ$74&gt;=INDEX('Static Data'!$E$3:$X$21,$BW104,8)+0,CZ$75&gt;=INDEX('Static Data'!$E$3:$X$21,$BW104,9)+0,CZ$76&gt;=INDEX('Static Data'!$E$3:$X$21,$BW104,10)+0,CZ$77&gt;=INDEX('Static Data'!$E$3:$X$21,$BW104,11)+0,CZ$78&gt;=INDEX('Static Data'!$E$3:$X$21,$BW104,12)+0,CZ$79&gt;=INDEX('Static Data'!$E$3:$X$21,$BW104,13)+0,CZ$80&gt;=INDEX('Static Data'!$E$3:$X$21,$BW104,14)+0,CZ$81&gt;=INDEX('Static Data'!$E$3:$X$21,$BW104,15)+0,CZ$82&gt;=INDEX('Static Data'!$E$3:$X$21,$BW104,16)+0,CZ$83&gt;=INDEX('Static Data'!$E$3:$X$21,$BW104,17)+0,CZ$84&gt;=INDEX('Static Data'!$E$3:$X$21,$BW104,18)+0,CZ$85&gt;=INDEX('Static Data'!$E$3:$X$21,$BW104,19)+0,CZ$86&gt;=INDEX('Static Data'!$E$3:$X$21,$BW104,20)+0)</f>
        <v>0</v>
      </c>
      <c r="DA104" t="b">
        <f ca="1">AND($BV104,DA$67&gt;=INDEX('Static Data'!$E$3:$X$21,$BW104,1)+0,DA$68&gt;=INDEX('Static Data'!$E$3:$X$21,$BW104,2)+0,DA$69&gt;=INDEX('Static Data'!$E$3:$X$21,$BW104,3)+0,DA$70&gt;=INDEX('Static Data'!$E$3:$X$21,$BW104,4)+0,DA$71&gt;=INDEX('Static Data'!$E$3:$X$21,$BW104,5)+0,DA$72&gt;=INDEX('Static Data'!$E$3:$X$21,$BW104,6)+0,DA$73&gt;=INDEX('Static Data'!$E$3:$X$21,$BW104,7)+0,DA$74&gt;=INDEX('Static Data'!$E$3:$X$21,$BW104,8)+0,DA$75&gt;=INDEX('Static Data'!$E$3:$X$21,$BW104,9)+0,DA$76&gt;=INDEX('Static Data'!$E$3:$X$21,$BW104,10)+0,DA$77&gt;=INDEX('Static Data'!$E$3:$X$21,$BW104,11)+0,DA$78&gt;=INDEX('Static Data'!$E$3:$X$21,$BW104,12)+0,DA$79&gt;=INDEX('Static Data'!$E$3:$X$21,$BW104,13)+0,DA$80&gt;=INDEX('Static Data'!$E$3:$X$21,$BW104,14)+0,DA$81&gt;=INDEX('Static Data'!$E$3:$X$21,$BW104,15)+0,DA$82&gt;=INDEX('Static Data'!$E$3:$X$21,$BW104,16)+0,DA$83&gt;=INDEX('Static Data'!$E$3:$X$21,$BW104,17)+0,DA$84&gt;=INDEX('Static Data'!$E$3:$X$21,$BW104,18)+0,DA$85&gt;=INDEX('Static Data'!$E$3:$X$21,$BW104,19)+0,DA$86&gt;=INDEX('Static Data'!$E$3:$X$21,$BW104,20)+0)</f>
        <v>0</v>
      </c>
      <c r="DB104" t="b">
        <f ca="1">AND($BV104,DB$67&gt;=INDEX('Static Data'!$E$3:$X$21,$BW104,1)+0,DB$68&gt;=INDEX('Static Data'!$E$3:$X$21,$BW104,2)+0,DB$69&gt;=INDEX('Static Data'!$E$3:$X$21,$BW104,3)+0,DB$70&gt;=INDEX('Static Data'!$E$3:$X$21,$BW104,4)+0,DB$71&gt;=INDEX('Static Data'!$E$3:$X$21,$BW104,5)+0,DB$72&gt;=INDEX('Static Data'!$E$3:$X$21,$BW104,6)+0,DB$73&gt;=INDEX('Static Data'!$E$3:$X$21,$BW104,7)+0,DB$74&gt;=INDEX('Static Data'!$E$3:$X$21,$BW104,8)+0,DB$75&gt;=INDEX('Static Data'!$E$3:$X$21,$BW104,9)+0,DB$76&gt;=INDEX('Static Data'!$E$3:$X$21,$BW104,10)+0,DB$77&gt;=INDEX('Static Data'!$E$3:$X$21,$BW104,11)+0,DB$78&gt;=INDEX('Static Data'!$E$3:$X$21,$BW104,12)+0,DB$79&gt;=INDEX('Static Data'!$E$3:$X$21,$BW104,13)+0,DB$80&gt;=INDEX('Static Data'!$E$3:$X$21,$BW104,14)+0,DB$81&gt;=INDEX('Static Data'!$E$3:$X$21,$BW104,15)+0,DB$82&gt;=INDEX('Static Data'!$E$3:$X$21,$BW104,16)+0,DB$83&gt;=INDEX('Static Data'!$E$3:$X$21,$BW104,17)+0,DB$84&gt;=INDEX('Static Data'!$E$3:$X$21,$BW104,18)+0,DB$85&gt;=INDEX('Static Data'!$E$3:$X$21,$BW104,19)+0,DB$86&gt;=INDEX('Static Data'!$E$3:$X$21,$BW104,20)+0)</f>
        <v>0</v>
      </c>
      <c r="DC104" t="b">
        <f ca="1">AND($BV104,DC$67&gt;=INDEX('Static Data'!$E$3:$X$21,$BW104,1)+0,DC$68&gt;=INDEX('Static Data'!$E$3:$X$21,$BW104,2)+0,DC$69&gt;=INDEX('Static Data'!$E$3:$X$21,$BW104,3)+0,DC$70&gt;=INDEX('Static Data'!$E$3:$X$21,$BW104,4)+0,DC$71&gt;=INDEX('Static Data'!$E$3:$X$21,$BW104,5)+0,DC$72&gt;=INDEX('Static Data'!$E$3:$X$21,$BW104,6)+0,DC$73&gt;=INDEX('Static Data'!$E$3:$X$21,$BW104,7)+0,DC$74&gt;=INDEX('Static Data'!$E$3:$X$21,$BW104,8)+0,DC$75&gt;=INDEX('Static Data'!$E$3:$X$21,$BW104,9)+0,DC$76&gt;=INDEX('Static Data'!$E$3:$X$21,$BW104,10)+0,DC$77&gt;=INDEX('Static Data'!$E$3:$X$21,$BW104,11)+0,DC$78&gt;=INDEX('Static Data'!$E$3:$X$21,$BW104,12)+0,DC$79&gt;=INDEX('Static Data'!$E$3:$X$21,$BW104,13)+0,DC$80&gt;=INDEX('Static Data'!$E$3:$X$21,$BW104,14)+0,DC$81&gt;=INDEX('Static Data'!$E$3:$X$21,$BW104,15)+0,DC$82&gt;=INDEX('Static Data'!$E$3:$X$21,$BW104,16)+0,DC$83&gt;=INDEX('Static Data'!$E$3:$X$21,$BW104,17)+0,DC$84&gt;=INDEX('Static Data'!$E$3:$X$21,$BW104,18)+0,DC$85&gt;=INDEX('Static Data'!$E$3:$X$21,$BW104,19)+0,DC$86&gt;=INDEX('Static Data'!$E$3:$X$21,$BW104,20)+0)</f>
        <v>0</v>
      </c>
      <c r="DD104" t="b">
        <f ca="1">AND($BV104,DD$67&gt;=INDEX('Static Data'!$E$3:$X$21,$BW104,1)+0,DD$68&gt;=INDEX('Static Data'!$E$3:$X$21,$BW104,2)+0,DD$69&gt;=INDEX('Static Data'!$E$3:$X$21,$BW104,3)+0,DD$70&gt;=INDEX('Static Data'!$E$3:$X$21,$BW104,4)+0,DD$71&gt;=INDEX('Static Data'!$E$3:$X$21,$BW104,5)+0,DD$72&gt;=INDEX('Static Data'!$E$3:$X$21,$BW104,6)+0,DD$73&gt;=INDEX('Static Data'!$E$3:$X$21,$BW104,7)+0,DD$74&gt;=INDEX('Static Data'!$E$3:$X$21,$BW104,8)+0,DD$75&gt;=INDEX('Static Data'!$E$3:$X$21,$BW104,9)+0,DD$76&gt;=INDEX('Static Data'!$E$3:$X$21,$BW104,10)+0,DD$77&gt;=INDEX('Static Data'!$E$3:$X$21,$BW104,11)+0,DD$78&gt;=INDEX('Static Data'!$E$3:$X$21,$BW104,12)+0,DD$79&gt;=INDEX('Static Data'!$E$3:$X$21,$BW104,13)+0,DD$80&gt;=INDEX('Static Data'!$E$3:$X$21,$BW104,14)+0,DD$81&gt;=INDEX('Static Data'!$E$3:$X$21,$BW104,15)+0,DD$82&gt;=INDEX('Static Data'!$E$3:$X$21,$BW104,16)+0,DD$83&gt;=INDEX('Static Data'!$E$3:$X$21,$BW104,17)+0,DD$84&gt;=INDEX('Static Data'!$E$3:$X$21,$BW104,18)+0,DD$85&gt;=INDEX('Static Data'!$E$3:$X$21,$BW104,19)+0,DD$86&gt;=INDEX('Static Data'!$E$3:$X$21,$BW104,20)+0)</f>
        <v>0</v>
      </c>
      <c r="DE104" t="b">
        <f ca="1">AND($BV104,DE$67&gt;=INDEX('Static Data'!$E$3:$X$21,$BW104,1)+0,DE$68&gt;=INDEX('Static Data'!$E$3:$X$21,$BW104,2)+0,DE$69&gt;=INDEX('Static Data'!$E$3:$X$21,$BW104,3)+0,DE$70&gt;=INDEX('Static Data'!$E$3:$X$21,$BW104,4)+0,DE$71&gt;=INDEX('Static Data'!$E$3:$X$21,$BW104,5)+0,DE$72&gt;=INDEX('Static Data'!$E$3:$X$21,$BW104,6)+0,DE$73&gt;=INDEX('Static Data'!$E$3:$X$21,$BW104,7)+0,DE$74&gt;=INDEX('Static Data'!$E$3:$X$21,$BW104,8)+0,DE$75&gt;=INDEX('Static Data'!$E$3:$X$21,$BW104,9)+0,DE$76&gt;=INDEX('Static Data'!$E$3:$X$21,$BW104,10)+0,DE$77&gt;=INDEX('Static Data'!$E$3:$X$21,$BW104,11)+0,DE$78&gt;=INDEX('Static Data'!$E$3:$X$21,$BW104,12)+0,DE$79&gt;=INDEX('Static Data'!$E$3:$X$21,$BW104,13)+0,DE$80&gt;=INDEX('Static Data'!$E$3:$X$21,$BW104,14)+0,DE$81&gt;=INDEX('Static Data'!$E$3:$X$21,$BW104,15)+0,DE$82&gt;=INDEX('Static Data'!$E$3:$X$21,$BW104,16)+0,DE$83&gt;=INDEX('Static Data'!$E$3:$X$21,$BW104,17)+0,DE$84&gt;=INDEX('Static Data'!$E$3:$X$21,$BW104,18)+0,DE$85&gt;=INDEX('Static Data'!$E$3:$X$21,$BW104,19)+0,DE$86&gt;=INDEX('Static Data'!$E$3:$X$21,$BW104,20)+0)</f>
        <v>0</v>
      </c>
      <c r="DF104" t="b">
        <f ca="1">AND($BV104,DF$67&gt;=INDEX('Static Data'!$E$3:$X$21,$BW104,1)+0,DF$68&gt;=INDEX('Static Data'!$E$3:$X$21,$BW104,2)+0,DF$69&gt;=INDEX('Static Data'!$E$3:$X$21,$BW104,3)+0,DF$70&gt;=INDEX('Static Data'!$E$3:$X$21,$BW104,4)+0,DF$71&gt;=INDEX('Static Data'!$E$3:$X$21,$BW104,5)+0,DF$72&gt;=INDEX('Static Data'!$E$3:$X$21,$BW104,6)+0,DF$73&gt;=INDEX('Static Data'!$E$3:$X$21,$BW104,7)+0,DF$74&gt;=INDEX('Static Data'!$E$3:$X$21,$BW104,8)+0,DF$75&gt;=INDEX('Static Data'!$E$3:$X$21,$BW104,9)+0,DF$76&gt;=INDEX('Static Data'!$E$3:$X$21,$BW104,10)+0,DF$77&gt;=INDEX('Static Data'!$E$3:$X$21,$BW104,11)+0,DF$78&gt;=INDEX('Static Data'!$E$3:$X$21,$BW104,12)+0,DF$79&gt;=INDEX('Static Data'!$E$3:$X$21,$BW104,13)+0,DF$80&gt;=INDEX('Static Data'!$E$3:$X$21,$BW104,14)+0,DF$81&gt;=INDEX('Static Data'!$E$3:$X$21,$BW104,15)+0,DF$82&gt;=INDEX('Static Data'!$E$3:$X$21,$BW104,16)+0,DF$83&gt;=INDEX('Static Data'!$E$3:$X$21,$BW104,17)+0,DF$84&gt;=INDEX('Static Data'!$E$3:$X$21,$BW104,18)+0,DF$85&gt;=INDEX('Static Data'!$E$3:$X$21,$BW104,19)+0,DF$86&gt;=INDEX('Static Data'!$E$3:$X$21,$BW104,20)+0)</f>
        <v>0</v>
      </c>
      <c r="DG104" t="b">
        <f ca="1">AND($BV104,DG$67&gt;=INDEX('Static Data'!$E$3:$X$21,$BW104,1)+0,DG$68&gt;=INDEX('Static Data'!$E$3:$X$21,$BW104,2)+0,DG$69&gt;=INDEX('Static Data'!$E$3:$X$21,$BW104,3)+0,DG$70&gt;=INDEX('Static Data'!$E$3:$X$21,$BW104,4)+0,DG$71&gt;=INDEX('Static Data'!$E$3:$X$21,$BW104,5)+0,DG$72&gt;=INDEX('Static Data'!$E$3:$X$21,$BW104,6)+0,DG$73&gt;=INDEX('Static Data'!$E$3:$X$21,$BW104,7)+0,DG$74&gt;=INDEX('Static Data'!$E$3:$X$21,$BW104,8)+0,DG$75&gt;=INDEX('Static Data'!$E$3:$X$21,$BW104,9)+0,DG$76&gt;=INDEX('Static Data'!$E$3:$X$21,$BW104,10)+0,DG$77&gt;=INDEX('Static Data'!$E$3:$X$21,$BW104,11)+0,DG$78&gt;=INDEX('Static Data'!$E$3:$X$21,$BW104,12)+0,DG$79&gt;=INDEX('Static Data'!$E$3:$X$21,$BW104,13)+0,DG$80&gt;=INDEX('Static Data'!$E$3:$X$21,$BW104,14)+0,DG$81&gt;=INDEX('Static Data'!$E$3:$X$21,$BW104,15)+0,DG$82&gt;=INDEX('Static Data'!$E$3:$X$21,$BW104,16)+0,DG$83&gt;=INDEX('Static Data'!$E$3:$X$21,$BW104,17)+0,DG$84&gt;=INDEX('Static Data'!$E$3:$X$21,$BW104,18)+0,DG$85&gt;=INDEX('Static Data'!$E$3:$X$21,$BW104,19)+0,DG$86&gt;=INDEX('Static Data'!$E$3:$X$21,$BW104,20)+0)</f>
        <v>0</v>
      </c>
      <c r="DH104" t="b">
        <f ca="1">AND($BV104,DH$67&gt;=INDEX('Static Data'!$E$3:$X$21,$BW104,1)+0,DH$68&gt;=INDEX('Static Data'!$E$3:$X$21,$BW104,2)+0,DH$69&gt;=INDEX('Static Data'!$E$3:$X$21,$BW104,3)+0,DH$70&gt;=INDEX('Static Data'!$E$3:$X$21,$BW104,4)+0,DH$71&gt;=INDEX('Static Data'!$E$3:$X$21,$BW104,5)+0,DH$72&gt;=INDEX('Static Data'!$E$3:$X$21,$BW104,6)+0,DH$73&gt;=INDEX('Static Data'!$E$3:$X$21,$BW104,7)+0,DH$74&gt;=INDEX('Static Data'!$E$3:$X$21,$BW104,8)+0,DH$75&gt;=INDEX('Static Data'!$E$3:$X$21,$BW104,9)+0,DH$76&gt;=INDEX('Static Data'!$E$3:$X$21,$BW104,10)+0,DH$77&gt;=INDEX('Static Data'!$E$3:$X$21,$BW104,11)+0,DH$78&gt;=INDEX('Static Data'!$E$3:$X$21,$BW104,12)+0,DH$79&gt;=INDEX('Static Data'!$E$3:$X$21,$BW104,13)+0,DH$80&gt;=INDEX('Static Data'!$E$3:$X$21,$BW104,14)+0,DH$81&gt;=INDEX('Static Data'!$E$3:$X$21,$BW104,15)+0,DH$82&gt;=INDEX('Static Data'!$E$3:$X$21,$BW104,16)+0,DH$83&gt;=INDEX('Static Data'!$E$3:$X$21,$BW104,17)+0,DH$84&gt;=INDEX('Static Data'!$E$3:$X$21,$BW104,18)+0,DH$85&gt;=INDEX('Static Data'!$E$3:$X$21,$BW104,19)+0,DH$86&gt;=INDEX('Static Data'!$E$3:$X$21,$BW104,20)+0)</f>
        <v>0</v>
      </c>
      <c r="DI104" t="b">
        <f ca="1">AND($BV104,DI$67&gt;=INDEX('Static Data'!$E$3:$X$21,$BW104,1)+0,DI$68&gt;=INDEX('Static Data'!$E$3:$X$21,$BW104,2)+0,DI$69&gt;=INDEX('Static Data'!$E$3:$X$21,$BW104,3)+0,DI$70&gt;=INDEX('Static Data'!$E$3:$X$21,$BW104,4)+0,DI$71&gt;=INDEX('Static Data'!$E$3:$X$21,$BW104,5)+0,DI$72&gt;=INDEX('Static Data'!$E$3:$X$21,$BW104,6)+0,DI$73&gt;=INDEX('Static Data'!$E$3:$X$21,$BW104,7)+0,DI$74&gt;=INDEX('Static Data'!$E$3:$X$21,$BW104,8)+0,DI$75&gt;=INDEX('Static Data'!$E$3:$X$21,$BW104,9)+0,DI$76&gt;=INDEX('Static Data'!$E$3:$X$21,$BW104,10)+0,DI$77&gt;=INDEX('Static Data'!$E$3:$X$21,$BW104,11)+0,DI$78&gt;=INDEX('Static Data'!$E$3:$X$21,$BW104,12)+0,DI$79&gt;=INDEX('Static Data'!$E$3:$X$21,$BW104,13)+0,DI$80&gt;=INDEX('Static Data'!$E$3:$X$21,$BW104,14)+0,DI$81&gt;=INDEX('Static Data'!$E$3:$X$21,$BW104,15)+0,DI$82&gt;=INDEX('Static Data'!$E$3:$X$21,$BW104,16)+0,DI$83&gt;=INDEX('Static Data'!$E$3:$X$21,$BW104,17)+0,DI$84&gt;=INDEX('Static Data'!$E$3:$X$21,$BW104,18)+0,DI$85&gt;=INDEX('Static Data'!$E$3:$X$21,$BW104,19)+0,DI$86&gt;=INDEX('Static Data'!$E$3:$X$21,$BW104,20)+0)</f>
        <v>0</v>
      </c>
      <c r="DJ104" t="b">
        <f ca="1">AND($BV104,DJ$67&gt;=INDEX('Static Data'!$E$3:$X$21,$BW104,1)+0,DJ$68&gt;=INDEX('Static Data'!$E$3:$X$21,$BW104,2)+0,DJ$69&gt;=INDEX('Static Data'!$E$3:$X$21,$BW104,3)+0,DJ$70&gt;=INDEX('Static Data'!$E$3:$X$21,$BW104,4)+0,DJ$71&gt;=INDEX('Static Data'!$E$3:$X$21,$BW104,5)+0,DJ$72&gt;=INDEX('Static Data'!$E$3:$X$21,$BW104,6)+0,DJ$73&gt;=INDEX('Static Data'!$E$3:$X$21,$BW104,7)+0,DJ$74&gt;=INDEX('Static Data'!$E$3:$X$21,$BW104,8)+0,DJ$75&gt;=INDEX('Static Data'!$E$3:$X$21,$BW104,9)+0,DJ$76&gt;=INDEX('Static Data'!$E$3:$X$21,$BW104,10)+0,DJ$77&gt;=INDEX('Static Data'!$E$3:$X$21,$BW104,11)+0,DJ$78&gt;=INDEX('Static Data'!$E$3:$X$21,$BW104,12)+0,DJ$79&gt;=INDEX('Static Data'!$E$3:$X$21,$BW104,13)+0,DJ$80&gt;=INDEX('Static Data'!$E$3:$X$21,$BW104,14)+0,DJ$81&gt;=INDEX('Static Data'!$E$3:$X$21,$BW104,15)+0,DJ$82&gt;=INDEX('Static Data'!$E$3:$X$21,$BW104,16)+0,DJ$83&gt;=INDEX('Static Data'!$E$3:$X$21,$BW104,17)+0,DJ$84&gt;=INDEX('Static Data'!$E$3:$X$21,$BW104,18)+0,DJ$85&gt;=INDEX('Static Data'!$E$3:$X$21,$BW104,19)+0,DJ$86&gt;=INDEX('Static Data'!$E$3:$X$21,$BW104,20)+0)</f>
        <v>0</v>
      </c>
      <c r="DK104" t="b">
        <f ca="1">AND($BV104,DK$67&gt;=INDEX('Static Data'!$E$3:$X$21,$BW104,1)+0,DK$68&gt;=INDEX('Static Data'!$E$3:$X$21,$BW104,2)+0,DK$69&gt;=INDEX('Static Data'!$E$3:$X$21,$BW104,3)+0,DK$70&gt;=INDEX('Static Data'!$E$3:$X$21,$BW104,4)+0,DK$71&gt;=INDEX('Static Data'!$E$3:$X$21,$BW104,5)+0,DK$72&gt;=INDEX('Static Data'!$E$3:$X$21,$BW104,6)+0,DK$73&gt;=INDEX('Static Data'!$E$3:$X$21,$BW104,7)+0,DK$74&gt;=INDEX('Static Data'!$E$3:$X$21,$BW104,8)+0,DK$75&gt;=INDEX('Static Data'!$E$3:$X$21,$BW104,9)+0,DK$76&gt;=INDEX('Static Data'!$E$3:$X$21,$BW104,10)+0,DK$77&gt;=INDEX('Static Data'!$E$3:$X$21,$BW104,11)+0,DK$78&gt;=INDEX('Static Data'!$E$3:$X$21,$BW104,12)+0,DK$79&gt;=INDEX('Static Data'!$E$3:$X$21,$BW104,13)+0,DK$80&gt;=INDEX('Static Data'!$E$3:$X$21,$BW104,14)+0,DK$81&gt;=INDEX('Static Data'!$E$3:$X$21,$BW104,15)+0,DK$82&gt;=INDEX('Static Data'!$E$3:$X$21,$BW104,16)+0,DK$83&gt;=INDEX('Static Data'!$E$3:$X$21,$BW104,17)+0,DK$84&gt;=INDEX('Static Data'!$E$3:$X$21,$BW104,18)+0,DK$85&gt;=INDEX('Static Data'!$E$3:$X$21,$BW104,19)+0,DK$86&gt;=INDEX('Static Data'!$E$3:$X$21,$BW104,20)+0)</f>
        <v>0</v>
      </c>
      <c r="DL104" t="b">
        <f ca="1">AND($BV104,DL$67&gt;=INDEX('Static Data'!$E$3:$X$21,$BW104,1)+0,DL$68&gt;=INDEX('Static Data'!$E$3:$X$21,$BW104,2)+0,DL$69&gt;=INDEX('Static Data'!$E$3:$X$21,$BW104,3)+0,DL$70&gt;=INDEX('Static Data'!$E$3:$X$21,$BW104,4)+0,DL$71&gt;=INDEX('Static Data'!$E$3:$X$21,$BW104,5)+0,DL$72&gt;=INDEX('Static Data'!$E$3:$X$21,$BW104,6)+0,DL$73&gt;=INDEX('Static Data'!$E$3:$X$21,$BW104,7)+0,DL$74&gt;=INDEX('Static Data'!$E$3:$X$21,$BW104,8)+0,DL$75&gt;=INDEX('Static Data'!$E$3:$X$21,$BW104,9)+0,DL$76&gt;=INDEX('Static Data'!$E$3:$X$21,$BW104,10)+0,DL$77&gt;=INDEX('Static Data'!$E$3:$X$21,$BW104,11)+0,DL$78&gt;=INDEX('Static Data'!$E$3:$X$21,$BW104,12)+0,DL$79&gt;=INDEX('Static Data'!$E$3:$X$21,$BW104,13)+0,DL$80&gt;=INDEX('Static Data'!$E$3:$X$21,$BW104,14)+0,DL$81&gt;=INDEX('Static Data'!$E$3:$X$21,$BW104,15)+0,DL$82&gt;=INDEX('Static Data'!$E$3:$X$21,$BW104,16)+0,DL$83&gt;=INDEX('Static Data'!$E$3:$X$21,$BW104,17)+0,DL$84&gt;=INDEX('Static Data'!$E$3:$X$21,$BW104,18)+0,DL$85&gt;=INDEX('Static Data'!$E$3:$X$21,$BW104,19)+0,DL$86&gt;=INDEX('Static Data'!$E$3:$X$21,$BW104,20)+0)</f>
        <v>0</v>
      </c>
      <c r="DM104" t="b">
        <f ca="1">AND($BV104,DM$67&gt;=INDEX('Static Data'!$E$3:$X$21,$BW104,1)+0,DM$68&gt;=INDEX('Static Data'!$E$3:$X$21,$BW104,2)+0,DM$69&gt;=INDEX('Static Data'!$E$3:$X$21,$BW104,3)+0,DM$70&gt;=INDEX('Static Data'!$E$3:$X$21,$BW104,4)+0,DM$71&gt;=INDEX('Static Data'!$E$3:$X$21,$BW104,5)+0,DM$72&gt;=INDEX('Static Data'!$E$3:$X$21,$BW104,6)+0,DM$73&gt;=INDEX('Static Data'!$E$3:$X$21,$BW104,7)+0,DM$74&gt;=INDEX('Static Data'!$E$3:$X$21,$BW104,8)+0,DM$75&gt;=INDEX('Static Data'!$E$3:$X$21,$BW104,9)+0,DM$76&gt;=INDEX('Static Data'!$E$3:$X$21,$BW104,10)+0,DM$77&gt;=INDEX('Static Data'!$E$3:$X$21,$BW104,11)+0,DM$78&gt;=INDEX('Static Data'!$E$3:$X$21,$BW104,12)+0,DM$79&gt;=INDEX('Static Data'!$E$3:$X$21,$BW104,13)+0,DM$80&gt;=INDEX('Static Data'!$E$3:$X$21,$BW104,14)+0,DM$81&gt;=INDEX('Static Data'!$E$3:$X$21,$BW104,15)+0,DM$82&gt;=INDEX('Static Data'!$E$3:$X$21,$BW104,16)+0,DM$83&gt;=INDEX('Static Data'!$E$3:$X$21,$BW104,17)+0,DM$84&gt;=INDEX('Static Data'!$E$3:$X$21,$BW104,18)+0,DM$85&gt;=INDEX('Static Data'!$E$3:$X$21,$BW104,19)+0,DM$86&gt;=INDEX('Static Data'!$E$3:$X$21,$BW104,20)+0)</f>
        <v>0</v>
      </c>
      <c r="DN104" t="b">
        <f ca="1">AND($BV104,DN$67&gt;=INDEX('Static Data'!$E$3:$X$21,$BW104,1)+0,DN$68&gt;=INDEX('Static Data'!$E$3:$X$21,$BW104,2)+0,DN$69&gt;=INDEX('Static Data'!$E$3:$X$21,$BW104,3)+0,DN$70&gt;=INDEX('Static Data'!$E$3:$X$21,$BW104,4)+0,DN$71&gt;=INDEX('Static Data'!$E$3:$X$21,$BW104,5)+0,DN$72&gt;=INDEX('Static Data'!$E$3:$X$21,$BW104,6)+0,DN$73&gt;=INDEX('Static Data'!$E$3:$X$21,$BW104,7)+0,DN$74&gt;=INDEX('Static Data'!$E$3:$X$21,$BW104,8)+0,DN$75&gt;=INDEX('Static Data'!$E$3:$X$21,$BW104,9)+0,DN$76&gt;=INDEX('Static Data'!$E$3:$X$21,$BW104,10)+0,DN$77&gt;=INDEX('Static Data'!$E$3:$X$21,$BW104,11)+0,DN$78&gt;=INDEX('Static Data'!$E$3:$X$21,$BW104,12)+0,DN$79&gt;=INDEX('Static Data'!$E$3:$X$21,$BW104,13)+0,DN$80&gt;=INDEX('Static Data'!$E$3:$X$21,$BW104,14)+0,DN$81&gt;=INDEX('Static Data'!$E$3:$X$21,$BW104,15)+0,DN$82&gt;=INDEX('Static Data'!$E$3:$X$21,$BW104,16)+0,DN$83&gt;=INDEX('Static Data'!$E$3:$X$21,$BW104,17)+0,DN$84&gt;=INDEX('Static Data'!$E$3:$X$21,$BW104,18)+0,DN$85&gt;=INDEX('Static Data'!$E$3:$X$21,$BW104,19)+0,DN$86&gt;=INDEX('Static Data'!$E$3:$X$21,$BW104,20)+0)</f>
        <v>0</v>
      </c>
      <c r="DO104" t="b">
        <f ca="1">AND($BV104,DO$67&gt;=INDEX('Static Data'!$E$3:$X$21,$BW104,1)+0,DO$68&gt;=INDEX('Static Data'!$E$3:$X$21,$BW104,2)+0,DO$69&gt;=INDEX('Static Data'!$E$3:$X$21,$BW104,3)+0,DO$70&gt;=INDEX('Static Data'!$E$3:$X$21,$BW104,4)+0,DO$71&gt;=INDEX('Static Data'!$E$3:$X$21,$BW104,5)+0,DO$72&gt;=INDEX('Static Data'!$E$3:$X$21,$BW104,6)+0,DO$73&gt;=INDEX('Static Data'!$E$3:$X$21,$BW104,7)+0,DO$74&gt;=INDEX('Static Data'!$E$3:$X$21,$BW104,8)+0,DO$75&gt;=INDEX('Static Data'!$E$3:$X$21,$BW104,9)+0,DO$76&gt;=INDEX('Static Data'!$E$3:$X$21,$BW104,10)+0,DO$77&gt;=INDEX('Static Data'!$E$3:$X$21,$BW104,11)+0,DO$78&gt;=INDEX('Static Data'!$E$3:$X$21,$BW104,12)+0,DO$79&gt;=INDEX('Static Data'!$E$3:$X$21,$BW104,13)+0,DO$80&gt;=INDEX('Static Data'!$E$3:$X$21,$BW104,14)+0,DO$81&gt;=INDEX('Static Data'!$E$3:$X$21,$BW104,15)+0,DO$82&gt;=INDEX('Static Data'!$E$3:$X$21,$BW104,16)+0,DO$83&gt;=INDEX('Static Data'!$E$3:$X$21,$BW104,17)+0,DO$84&gt;=INDEX('Static Data'!$E$3:$X$21,$BW104,18)+0,DO$85&gt;=INDEX('Static Data'!$E$3:$X$21,$BW104,19)+0,DO$86&gt;=INDEX('Static Data'!$E$3:$X$21,$BW104,20)+0)</f>
        <v>0</v>
      </c>
      <c r="DP104" t="b">
        <f ca="1">AND($BV104,DP$67&gt;=INDEX('Static Data'!$E$3:$X$21,$BW104,1)+0,DP$68&gt;=INDEX('Static Data'!$E$3:$X$21,$BW104,2)+0,DP$69&gt;=INDEX('Static Data'!$E$3:$X$21,$BW104,3)+0,DP$70&gt;=INDEX('Static Data'!$E$3:$X$21,$BW104,4)+0,DP$71&gt;=INDEX('Static Data'!$E$3:$X$21,$BW104,5)+0,DP$72&gt;=INDEX('Static Data'!$E$3:$X$21,$BW104,6)+0,DP$73&gt;=INDEX('Static Data'!$E$3:$X$21,$BW104,7)+0,DP$74&gt;=INDEX('Static Data'!$E$3:$X$21,$BW104,8)+0,DP$75&gt;=INDEX('Static Data'!$E$3:$X$21,$BW104,9)+0,DP$76&gt;=INDEX('Static Data'!$E$3:$X$21,$BW104,10)+0,DP$77&gt;=INDEX('Static Data'!$E$3:$X$21,$BW104,11)+0,DP$78&gt;=INDEX('Static Data'!$E$3:$X$21,$BW104,12)+0,DP$79&gt;=INDEX('Static Data'!$E$3:$X$21,$BW104,13)+0,DP$80&gt;=INDEX('Static Data'!$E$3:$X$21,$BW104,14)+0,DP$81&gt;=INDEX('Static Data'!$E$3:$X$21,$BW104,15)+0,DP$82&gt;=INDEX('Static Data'!$E$3:$X$21,$BW104,16)+0,DP$83&gt;=INDEX('Static Data'!$E$3:$X$21,$BW104,17)+0,DP$84&gt;=INDEX('Static Data'!$E$3:$X$21,$BW104,18)+0,DP$85&gt;=INDEX('Static Data'!$E$3:$X$21,$BW104,19)+0,DP$86&gt;=INDEX('Static Data'!$E$3:$X$21,$BW104,20)+0)</f>
        <v>0</v>
      </c>
      <c r="DQ104" t="b">
        <f ca="1">AND($BV104,DQ$67&gt;=INDEX('Static Data'!$E$3:$X$21,$BW104,1)+0,DQ$68&gt;=INDEX('Static Data'!$E$3:$X$21,$BW104,2)+0,DQ$69&gt;=INDEX('Static Data'!$E$3:$X$21,$BW104,3)+0,DQ$70&gt;=INDEX('Static Data'!$E$3:$X$21,$BW104,4)+0,DQ$71&gt;=INDEX('Static Data'!$E$3:$X$21,$BW104,5)+0,DQ$72&gt;=INDEX('Static Data'!$E$3:$X$21,$BW104,6)+0,DQ$73&gt;=INDEX('Static Data'!$E$3:$X$21,$BW104,7)+0,DQ$74&gt;=INDEX('Static Data'!$E$3:$X$21,$BW104,8)+0,DQ$75&gt;=INDEX('Static Data'!$E$3:$X$21,$BW104,9)+0,DQ$76&gt;=INDEX('Static Data'!$E$3:$X$21,$BW104,10)+0,DQ$77&gt;=INDEX('Static Data'!$E$3:$X$21,$BW104,11)+0,DQ$78&gt;=INDEX('Static Data'!$E$3:$X$21,$BW104,12)+0,DQ$79&gt;=INDEX('Static Data'!$E$3:$X$21,$BW104,13)+0,DQ$80&gt;=INDEX('Static Data'!$E$3:$X$21,$BW104,14)+0,DQ$81&gt;=INDEX('Static Data'!$E$3:$X$21,$BW104,15)+0,DQ$82&gt;=INDEX('Static Data'!$E$3:$X$21,$BW104,16)+0,DQ$83&gt;=INDEX('Static Data'!$E$3:$X$21,$BW104,17)+0,DQ$84&gt;=INDEX('Static Data'!$E$3:$X$21,$BW104,18)+0,DQ$85&gt;=INDEX('Static Data'!$E$3:$X$21,$BW104,19)+0,DQ$86&gt;=INDEX('Static Data'!$E$3:$X$21,$BW104,20)+0)</f>
        <v>0</v>
      </c>
      <c r="DR104" t="b">
        <f ca="1">AND($BV104,DR$67&gt;=INDEX('Static Data'!$E$3:$X$21,$BW104,1)+0,DR$68&gt;=INDEX('Static Data'!$E$3:$X$21,$BW104,2)+0,DR$69&gt;=INDEX('Static Data'!$E$3:$X$21,$BW104,3)+0,DR$70&gt;=INDEX('Static Data'!$E$3:$X$21,$BW104,4)+0,DR$71&gt;=INDEX('Static Data'!$E$3:$X$21,$BW104,5)+0,DR$72&gt;=INDEX('Static Data'!$E$3:$X$21,$BW104,6)+0,DR$73&gt;=INDEX('Static Data'!$E$3:$X$21,$BW104,7)+0,DR$74&gt;=INDEX('Static Data'!$E$3:$X$21,$BW104,8)+0,DR$75&gt;=INDEX('Static Data'!$E$3:$X$21,$BW104,9)+0,DR$76&gt;=INDEX('Static Data'!$E$3:$X$21,$BW104,10)+0,DR$77&gt;=INDEX('Static Data'!$E$3:$X$21,$BW104,11)+0,DR$78&gt;=INDEX('Static Data'!$E$3:$X$21,$BW104,12)+0,DR$79&gt;=INDEX('Static Data'!$E$3:$X$21,$BW104,13)+0,DR$80&gt;=INDEX('Static Data'!$E$3:$X$21,$BW104,14)+0,DR$81&gt;=INDEX('Static Data'!$E$3:$X$21,$BW104,15)+0,DR$82&gt;=INDEX('Static Data'!$E$3:$X$21,$BW104,16)+0,DR$83&gt;=INDEX('Static Data'!$E$3:$X$21,$BW104,17)+0,DR$84&gt;=INDEX('Static Data'!$E$3:$X$21,$BW104,18)+0,DR$85&gt;=INDEX('Static Data'!$E$3:$X$21,$BW104,19)+0,DR$86&gt;=INDEX('Static Data'!$E$3:$X$21,$BW104,20)+0)</f>
        <v>0</v>
      </c>
      <c r="DS104" t="b">
        <f ca="1">AND($BV104,DS$67&gt;=INDEX('Static Data'!$E$3:$X$21,$BW104,1)+0,DS$68&gt;=INDEX('Static Data'!$E$3:$X$21,$BW104,2)+0,DS$69&gt;=INDEX('Static Data'!$E$3:$X$21,$BW104,3)+0,DS$70&gt;=INDEX('Static Data'!$E$3:$X$21,$BW104,4)+0,DS$71&gt;=INDEX('Static Data'!$E$3:$X$21,$BW104,5)+0,DS$72&gt;=INDEX('Static Data'!$E$3:$X$21,$BW104,6)+0,DS$73&gt;=INDEX('Static Data'!$E$3:$X$21,$BW104,7)+0,DS$74&gt;=INDEX('Static Data'!$E$3:$X$21,$BW104,8)+0,DS$75&gt;=INDEX('Static Data'!$E$3:$X$21,$BW104,9)+0,DS$76&gt;=INDEX('Static Data'!$E$3:$X$21,$BW104,10)+0,DS$77&gt;=INDEX('Static Data'!$E$3:$X$21,$BW104,11)+0,DS$78&gt;=INDEX('Static Data'!$E$3:$X$21,$BW104,12)+0,DS$79&gt;=INDEX('Static Data'!$E$3:$X$21,$BW104,13)+0,DS$80&gt;=INDEX('Static Data'!$E$3:$X$21,$BW104,14)+0,DS$81&gt;=INDEX('Static Data'!$E$3:$X$21,$BW104,15)+0,DS$82&gt;=INDEX('Static Data'!$E$3:$X$21,$BW104,16)+0,DS$83&gt;=INDEX('Static Data'!$E$3:$X$21,$BW104,17)+0,DS$84&gt;=INDEX('Static Data'!$E$3:$X$21,$BW104,18)+0,DS$85&gt;=INDEX('Static Data'!$E$3:$X$21,$BW104,19)+0,DS$86&gt;=INDEX('Static Data'!$E$3:$X$21,$BW104,20)+0)</f>
        <v>0</v>
      </c>
      <c r="DT104" t="b">
        <f ca="1">AND($BV104,DT$67&gt;=INDEX('Static Data'!$E$3:$X$21,$BW104,1)+0,DT$68&gt;=INDEX('Static Data'!$E$3:$X$21,$BW104,2)+0,DT$69&gt;=INDEX('Static Data'!$E$3:$X$21,$BW104,3)+0,DT$70&gt;=INDEX('Static Data'!$E$3:$X$21,$BW104,4)+0,DT$71&gt;=INDEX('Static Data'!$E$3:$X$21,$BW104,5)+0,DT$72&gt;=INDEX('Static Data'!$E$3:$X$21,$BW104,6)+0,DT$73&gt;=INDEX('Static Data'!$E$3:$X$21,$BW104,7)+0,DT$74&gt;=INDEX('Static Data'!$E$3:$X$21,$BW104,8)+0,DT$75&gt;=INDEX('Static Data'!$E$3:$X$21,$BW104,9)+0,DT$76&gt;=INDEX('Static Data'!$E$3:$X$21,$BW104,10)+0,DT$77&gt;=INDEX('Static Data'!$E$3:$X$21,$BW104,11)+0,DT$78&gt;=INDEX('Static Data'!$E$3:$X$21,$BW104,12)+0,DT$79&gt;=INDEX('Static Data'!$E$3:$X$21,$BW104,13)+0,DT$80&gt;=INDEX('Static Data'!$E$3:$X$21,$BW104,14)+0,DT$81&gt;=INDEX('Static Data'!$E$3:$X$21,$BW104,15)+0,DT$82&gt;=INDEX('Static Data'!$E$3:$X$21,$BW104,16)+0,DT$83&gt;=INDEX('Static Data'!$E$3:$X$21,$BW104,17)+0,DT$84&gt;=INDEX('Static Data'!$E$3:$X$21,$BW104,18)+0,DT$85&gt;=INDEX('Static Data'!$E$3:$X$21,$BW104,19)+0,DT$86&gt;=INDEX('Static Data'!$E$3:$X$21,$BW104,20)+0)</f>
        <v>0</v>
      </c>
      <c r="DU104" t="b">
        <f ca="1">AND($BV104,DU$67&gt;=INDEX('Static Data'!$E$3:$X$21,$BW104,1)+0,DU$68&gt;=INDEX('Static Data'!$E$3:$X$21,$BW104,2)+0,DU$69&gt;=INDEX('Static Data'!$E$3:$X$21,$BW104,3)+0,DU$70&gt;=INDEX('Static Data'!$E$3:$X$21,$BW104,4)+0,DU$71&gt;=INDEX('Static Data'!$E$3:$X$21,$BW104,5)+0,DU$72&gt;=INDEX('Static Data'!$E$3:$X$21,$BW104,6)+0,DU$73&gt;=INDEX('Static Data'!$E$3:$X$21,$BW104,7)+0,DU$74&gt;=INDEX('Static Data'!$E$3:$X$21,$BW104,8)+0,DU$75&gt;=INDEX('Static Data'!$E$3:$X$21,$BW104,9)+0,DU$76&gt;=INDEX('Static Data'!$E$3:$X$21,$BW104,10)+0,DU$77&gt;=INDEX('Static Data'!$E$3:$X$21,$BW104,11)+0,DU$78&gt;=INDEX('Static Data'!$E$3:$X$21,$BW104,12)+0,DU$79&gt;=INDEX('Static Data'!$E$3:$X$21,$BW104,13)+0,DU$80&gt;=INDEX('Static Data'!$E$3:$X$21,$BW104,14)+0,DU$81&gt;=INDEX('Static Data'!$E$3:$X$21,$BW104,15)+0,DU$82&gt;=INDEX('Static Data'!$E$3:$X$21,$BW104,16)+0,DU$83&gt;=INDEX('Static Data'!$E$3:$X$21,$BW104,17)+0,DU$84&gt;=INDEX('Static Data'!$E$3:$X$21,$BW104,18)+0,DU$85&gt;=INDEX('Static Data'!$E$3:$X$21,$BW104,19)+0,DU$86&gt;=INDEX('Static Data'!$E$3:$X$21,$BW104,20)+0)</f>
        <v>0</v>
      </c>
      <c r="DV104" t="b">
        <f ca="1">AND($BV104,DV$67&gt;=INDEX('Static Data'!$E$3:$X$21,$BW104,1)+0,DV$68&gt;=INDEX('Static Data'!$E$3:$X$21,$BW104,2)+0,DV$69&gt;=INDEX('Static Data'!$E$3:$X$21,$BW104,3)+0,DV$70&gt;=INDEX('Static Data'!$E$3:$X$21,$BW104,4)+0,DV$71&gt;=INDEX('Static Data'!$E$3:$X$21,$BW104,5)+0,DV$72&gt;=INDEX('Static Data'!$E$3:$X$21,$BW104,6)+0,DV$73&gt;=INDEX('Static Data'!$E$3:$X$21,$BW104,7)+0,DV$74&gt;=INDEX('Static Data'!$E$3:$X$21,$BW104,8)+0,DV$75&gt;=INDEX('Static Data'!$E$3:$X$21,$BW104,9)+0,DV$76&gt;=INDEX('Static Data'!$E$3:$X$21,$BW104,10)+0,DV$77&gt;=INDEX('Static Data'!$E$3:$X$21,$BW104,11)+0,DV$78&gt;=INDEX('Static Data'!$E$3:$X$21,$BW104,12)+0,DV$79&gt;=INDEX('Static Data'!$E$3:$X$21,$BW104,13)+0,DV$80&gt;=INDEX('Static Data'!$E$3:$X$21,$BW104,14)+0,DV$81&gt;=INDEX('Static Data'!$E$3:$X$21,$BW104,15)+0,DV$82&gt;=INDEX('Static Data'!$E$3:$X$21,$BW104,16)+0,DV$83&gt;=INDEX('Static Data'!$E$3:$X$21,$BW104,17)+0,DV$84&gt;=INDEX('Static Data'!$E$3:$X$21,$BW104,18)+0,DV$85&gt;=INDEX('Static Data'!$E$3:$X$21,$BW104,19)+0,DV$86&gt;=INDEX('Static Data'!$E$3:$X$21,$BW104,20)+0)</f>
        <v>0</v>
      </c>
      <c r="DW104" t="b">
        <f ca="1">AND($BV104,DW$67&gt;=INDEX('Static Data'!$E$3:$X$21,$BW104,1)+0,DW$68&gt;=INDEX('Static Data'!$E$3:$X$21,$BW104,2)+0,DW$69&gt;=INDEX('Static Data'!$E$3:$X$21,$BW104,3)+0,DW$70&gt;=INDEX('Static Data'!$E$3:$X$21,$BW104,4)+0,DW$71&gt;=INDEX('Static Data'!$E$3:$X$21,$BW104,5)+0,DW$72&gt;=INDEX('Static Data'!$E$3:$X$21,$BW104,6)+0,DW$73&gt;=INDEX('Static Data'!$E$3:$X$21,$BW104,7)+0,DW$74&gt;=INDEX('Static Data'!$E$3:$X$21,$BW104,8)+0,DW$75&gt;=INDEX('Static Data'!$E$3:$X$21,$BW104,9)+0,DW$76&gt;=INDEX('Static Data'!$E$3:$X$21,$BW104,10)+0,DW$77&gt;=INDEX('Static Data'!$E$3:$X$21,$BW104,11)+0,DW$78&gt;=INDEX('Static Data'!$E$3:$X$21,$BW104,12)+0,DW$79&gt;=INDEX('Static Data'!$E$3:$X$21,$BW104,13)+0,DW$80&gt;=INDEX('Static Data'!$E$3:$X$21,$BW104,14)+0,DW$81&gt;=INDEX('Static Data'!$E$3:$X$21,$BW104,15)+0,DW$82&gt;=INDEX('Static Data'!$E$3:$X$21,$BW104,16)+0,DW$83&gt;=INDEX('Static Data'!$E$3:$X$21,$BW104,17)+0,DW$84&gt;=INDEX('Static Data'!$E$3:$X$21,$BW104,18)+0,DW$85&gt;=INDEX('Static Data'!$E$3:$X$21,$BW104,19)+0,DW$86&gt;=INDEX('Static Data'!$E$3:$X$21,$BW104,20)+0)</f>
        <v>0</v>
      </c>
      <c r="DX104" t="b">
        <f ca="1">AND($BV104,DX$67&gt;=INDEX('Static Data'!$E$3:$X$21,$BW104,1)+0,DX$68&gt;=INDEX('Static Data'!$E$3:$X$21,$BW104,2)+0,DX$69&gt;=INDEX('Static Data'!$E$3:$X$21,$BW104,3)+0,DX$70&gt;=INDEX('Static Data'!$E$3:$X$21,$BW104,4)+0,DX$71&gt;=INDEX('Static Data'!$E$3:$X$21,$BW104,5)+0,DX$72&gt;=INDEX('Static Data'!$E$3:$X$21,$BW104,6)+0,DX$73&gt;=INDEX('Static Data'!$E$3:$X$21,$BW104,7)+0,DX$74&gt;=INDEX('Static Data'!$E$3:$X$21,$BW104,8)+0,DX$75&gt;=INDEX('Static Data'!$E$3:$X$21,$BW104,9)+0,DX$76&gt;=INDEX('Static Data'!$E$3:$X$21,$BW104,10)+0,DX$77&gt;=INDEX('Static Data'!$E$3:$X$21,$BW104,11)+0,DX$78&gt;=INDEX('Static Data'!$E$3:$X$21,$BW104,12)+0,DX$79&gt;=INDEX('Static Data'!$E$3:$X$21,$BW104,13)+0,DX$80&gt;=INDEX('Static Data'!$E$3:$X$21,$BW104,14)+0,DX$81&gt;=INDEX('Static Data'!$E$3:$X$21,$BW104,15)+0,DX$82&gt;=INDEX('Static Data'!$E$3:$X$21,$BW104,16)+0,DX$83&gt;=INDEX('Static Data'!$E$3:$X$21,$BW104,17)+0,DX$84&gt;=INDEX('Static Data'!$E$3:$X$21,$BW104,18)+0,DX$85&gt;=INDEX('Static Data'!$E$3:$X$21,$BW104,19)+0,DX$86&gt;=INDEX('Static Data'!$E$3:$X$21,$BW104,20)+0)</f>
        <v>0</v>
      </c>
      <c r="DY104" t="b">
        <f ca="1">AND($BV104,DY$67&gt;=INDEX('Static Data'!$E$3:$X$21,$BW104,1)+0,DY$68&gt;=INDEX('Static Data'!$E$3:$X$21,$BW104,2)+0,DY$69&gt;=INDEX('Static Data'!$E$3:$X$21,$BW104,3)+0,DY$70&gt;=INDEX('Static Data'!$E$3:$X$21,$BW104,4)+0,DY$71&gt;=INDEX('Static Data'!$E$3:$X$21,$BW104,5)+0,DY$72&gt;=INDEX('Static Data'!$E$3:$X$21,$BW104,6)+0,DY$73&gt;=INDEX('Static Data'!$E$3:$X$21,$BW104,7)+0,DY$74&gt;=INDEX('Static Data'!$E$3:$X$21,$BW104,8)+0,DY$75&gt;=INDEX('Static Data'!$E$3:$X$21,$BW104,9)+0,DY$76&gt;=INDEX('Static Data'!$E$3:$X$21,$BW104,10)+0,DY$77&gt;=INDEX('Static Data'!$E$3:$X$21,$BW104,11)+0,DY$78&gt;=INDEX('Static Data'!$E$3:$X$21,$BW104,12)+0,DY$79&gt;=INDEX('Static Data'!$E$3:$X$21,$BW104,13)+0,DY$80&gt;=INDEX('Static Data'!$E$3:$X$21,$BW104,14)+0,DY$81&gt;=INDEX('Static Data'!$E$3:$X$21,$BW104,15)+0,DY$82&gt;=INDEX('Static Data'!$E$3:$X$21,$BW104,16)+0,DY$83&gt;=INDEX('Static Data'!$E$3:$X$21,$BW104,17)+0,DY$84&gt;=INDEX('Static Data'!$E$3:$X$21,$BW104,18)+0,DY$85&gt;=INDEX('Static Data'!$E$3:$X$21,$BW104,19)+0,DY$86&gt;=INDEX('Static Data'!$E$3:$X$21,$BW104,20)+0)</f>
        <v>0</v>
      </c>
      <c r="DZ104" t="b">
        <f ca="1">AND($BV104,DZ$67&gt;=INDEX('Static Data'!$E$3:$X$21,$BW104,1)+0,DZ$68&gt;=INDEX('Static Data'!$E$3:$X$21,$BW104,2)+0,DZ$69&gt;=INDEX('Static Data'!$E$3:$X$21,$BW104,3)+0,DZ$70&gt;=INDEX('Static Data'!$E$3:$X$21,$BW104,4)+0,DZ$71&gt;=INDEX('Static Data'!$E$3:$X$21,$BW104,5)+0,DZ$72&gt;=INDEX('Static Data'!$E$3:$X$21,$BW104,6)+0,DZ$73&gt;=INDEX('Static Data'!$E$3:$X$21,$BW104,7)+0,DZ$74&gt;=INDEX('Static Data'!$E$3:$X$21,$BW104,8)+0,DZ$75&gt;=INDEX('Static Data'!$E$3:$X$21,$BW104,9)+0,DZ$76&gt;=INDEX('Static Data'!$E$3:$X$21,$BW104,10)+0,DZ$77&gt;=INDEX('Static Data'!$E$3:$X$21,$BW104,11)+0,DZ$78&gt;=INDEX('Static Data'!$E$3:$X$21,$BW104,12)+0,DZ$79&gt;=INDEX('Static Data'!$E$3:$X$21,$BW104,13)+0,DZ$80&gt;=INDEX('Static Data'!$E$3:$X$21,$BW104,14)+0,DZ$81&gt;=INDEX('Static Data'!$E$3:$X$21,$BW104,15)+0,DZ$82&gt;=INDEX('Static Data'!$E$3:$X$21,$BW104,16)+0,DZ$83&gt;=INDEX('Static Data'!$E$3:$X$21,$BW104,17)+0,DZ$84&gt;=INDEX('Static Data'!$E$3:$X$21,$BW104,18)+0,DZ$85&gt;=INDEX('Static Data'!$E$3:$X$21,$BW104,19)+0,DZ$86&gt;=INDEX('Static Data'!$E$3:$X$21,$BW104,20)+0)</f>
        <v>0</v>
      </c>
      <c r="EA104" t="b">
        <f ca="1">AND($BV104,EA$67&gt;=INDEX('Static Data'!$E$3:$X$21,$BW104,1)+0,EA$68&gt;=INDEX('Static Data'!$E$3:$X$21,$BW104,2)+0,EA$69&gt;=INDEX('Static Data'!$E$3:$X$21,$BW104,3)+0,EA$70&gt;=INDEX('Static Data'!$E$3:$X$21,$BW104,4)+0,EA$71&gt;=INDEX('Static Data'!$E$3:$X$21,$BW104,5)+0,EA$72&gt;=INDEX('Static Data'!$E$3:$X$21,$BW104,6)+0,EA$73&gt;=INDEX('Static Data'!$E$3:$X$21,$BW104,7)+0,EA$74&gt;=INDEX('Static Data'!$E$3:$X$21,$BW104,8)+0,EA$75&gt;=INDEX('Static Data'!$E$3:$X$21,$BW104,9)+0,EA$76&gt;=INDEX('Static Data'!$E$3:$X$21,$BW104,10)+0,EA$77&gt;=INDEX('Static Data'!$E$3:$X$21,$BW104,11)+0,EA$78&gt;=INDEX('Static Data'!$E$3:$X$21,$BW104,12)+0,EA$79&gt;=INDEX('Static Data'!$E$3:$X$21,$BW104,13)+0,EA$80&gt;=INDEX('Static Data'!$E$3:$X$21,$BW104,14)+0,EA$81&gt;=INDEX('Static Data'!$E$3:$X$21,$BW104,15)+0,EA$82&gt;=INDEX('Static Data'!$E$3:$X$21,$BW104,16)+0,EA$83&gt;=INDEX('Static Data'!$E$3:$X$21,$BW104,17)+0,EA$84&gt;=INDEX('Static Data'!$E$3:$X$21,$BW104,18)+0,EA$85&gt;=INDEX('Static Data'!$E$3:$X$21,$BW104,19)+0,EA$86&gt;=INDEX('Static Data'!$E$3:$X$21,$BW104,20)+0)</f>
        <v>0</v>
      </c>
      <c r="EB104" t="b">
        <f ca="1">AND($BV104,EB$67&gt;=INDEX('Static Data'!$E$3:$X$21,$BW104,1)+0,EB$68&gt;=INDEX('Static Data'!$E$3:$X$21,$BW104,2)+0,EB$69&gt;=INDEX('Static Data'!$E$3:$X$21,$BW104,3)+0,EB$70&gt;=INDEX('Static Data'!$E$3:$X$21,$BW104,4)+0,EB$71&gt;=INDEX('Static Data'!$E$3:$X$21,$BW104,5)+0,EB$72&gt;=INDEX('Static Data'!$E$3:$X$21,$BW104,6)+0,EB$73&gt;=INDEX('Static Data'!$E$3:$X$21,$BW104,7)+0,EB$74&gt;=INDEX('Static Data'!$E$3:$X$21,$BW104,8)+0,EB$75&gt;=INDEX('Static Data'!$E$3:$X$21,$BW104,9)+0,EB$76&gt;=INDEX('Static Data'!$E$3:$X$21,$BW104,10)+0,EB$77&gt;=INDEX('Static Data'!$E$3:$X$21,$BW104,11)+0,EB$78&gt;=INDEX('Static Data'!$E$3:$X$21,$BW104,12)+0,EB$79&gt;=INDEX('Static Data'!$E$3:$X$21,$BW104,13)+0,EB$80&gt;=INDEX('Static Data'!$E$3:$X$21,$BW104,14)+0,EB$81&gt;=INDEX('Static Data'!$E$3:$X$21,$BW104,15)+0,EB$82&gt;=INDEX('Static Data'!$E$3:$X$21,$BW104,16)+0,EB$83&gt;=INDEX('Static Data'!$E$3:$X$21,$BW104,17)+0,EB$84&gt;=INDEX('Static Data'!$E$3:$X$21,$BW104,18)+0,EB$85&gt;=INDEX('Static Data'!$E$3:$X$21,$BW104,19)+0,EB$86&gt;=INDEX('Static Data'!$E$3:$X$21,$BW104,20)+0)</f>
        <v>0</v>
      </c>
      <c r="EC104" t="b">
        <f ca="1">AND($BV104,EC$67&gt;=INDEX('Static Data'!$E$3:$X$21,$BW104,1)+0,EC$68&gt;=INDEX('Static Data'!$E$3:$X$21,$BW104,2)+0,EC$69&gt;=INDEX('Static Data'!$E$3:$X$21,$BW104,3)+0,EC$70&gt;=INDEX('Static Data'!$E$3:$X$21,$BW104,4)+0,EC$71&gt;=INDEX('Static Data'!$E$3:$X$21,$BW104,5)+0,EC$72&gt;=INDEX('Static Data'!$E$3:$X$21,$BW104,6)+0,EC$73&gt;=INDEX('Static Data'!$E$3:$X$21,$BW104,7)+0,EC$74&gt;=INDEX('Static Data'!$E$3:$X$21,$BW104,8)+0,EC$75&gt;=INDEX('Static Data'!$E$3:$X$21,$BW104,9)+0,EC$76&gt;=INDEX('Static Data'!$E$3:$X$21,$BW104,10)+0,EC$77&gt;=INDEX('Static Data'!$E$3:$X$21,$BW104,11)+0,EC$78&gt;=INDEX('Static Data'!$E$3:$X$21,$BW104,12)+0,EC$79&gt;=INDEX('Static Data'!$E$3:$X$21,$BW104,13)+0,EC$80&gt;=INDEX('Static Data'!$E$3:$X$21,$BW104,14)+0,EC$81&gt;=INDEX('Static Data'!$E$3:$X$21,$BW104,15)+0,EC$82&gt;=INDEX('Static Data'!$E$3:$X$21,$BW104,16)+0,EC$83&gt;=INDEX('Static Data'!$E$3:$X$21,$BW104,17)+0,EC$84&gt;=INDEX('Static Data'!$E$3:$X$21,$BW104,18)+0,EC$85&gt;=INDEX('Static Data'!$E$3:$X$21,$BW104,19)+0,EC$86&gt;=INDEX('Static Data'!$E$3:$X$21,$BW104,20)+0)</f>
        <v>0</v>
      </c>
      <c r="ED104" t="b">
        <f ca="1">AND($BV104,ED$67&gt;=INDEX('Static Data'!$E$3:$X$21,$BW104,1)+0,ED$68&gt;=INDEX('Static Data'!$E$3:$X$21,$BW104,2)+0,ED$69&gt;=INDEX('Static Data'!$E$3:$X$21,$BW104,3)+0,ED$70&gt;=INDEX('Static Data'!$E$3:$X$21,$BW104,4)+0,ED$71&gt;=INDEX('Static Data'!$E$3:$X$21,$BW104,5)+0,ED$72&gt;=INDEX('Static Data'!$E$3:$X$21,$BW104,6)+0,ED$73&gt;=INDEX('Static Data'!$E$3:$X$21,$BW104,7)+0,ED$74&gt;=INDEX('Static Data'!$E$3:$X$21,$BW104,8)+0,ED$75&gt;=INDEX('Static Data'!$E$3:$X$21,$BW104,9)+0,ED$76&gt;=INDEX('Static Data'!$E$3:$X$21,$BW104,10)+0,ED$77&gt;=INDEX('Static Data'!$E$3:$X$21,$BW104,11)+0,ED$78&gt;=INDEX('Static Data'!$E$3:$X$21,$BW104,12)+0,ED$79&gt;=INDEX('Static Data'!$E$3:$X$21,$BW104,13)+0,ED$80&gt;=INDEX('Static Data'!$E$3:$X$21,$BW104,14)+0,ED$81&gt;=INDEX('Static Data'!$E$3:$X$21,$BW104,15)+0,ED$82&gt;=INDEX('Static Data'!$E$3:$X$21,$BW104,16)+0,ED$83&gt;=INDEX('Static Data'!$E$3:$X$21,$BW104,17)+0,ED$84&gt;=INDEX('Static Data'!$E$3:$X$21,$BW104,18)+0,ED$85&gt;=INDEX('Static Data'!$E$3:$X$21,$BW104,19)+0,ED$86&gt;=INDEX('Static Data'!$E$3:$X$21,$BW104,20)+0)</f>
        <v>0</v>
      </c>
      <c r="EE104" t="b">
        <f ca="1">AND($BV104,EE$67&gt;=INDEX('Static Data'!$E$3:$X$21,$BW104,1)+0,EE$68&gt;=INDEX('Static Data'!$E$3:$X$21,$BW104,2)+0,EE$69&gt;=INDEX('Static Data'!$E$3:$X$21,$BW104,3)+0,EE$70&gt;=INDEX('Static Data'!$E$3:$X$21,$BW104,4)+0,EE$71&gt;=INDEX('Static Data'!$E$3:$X$21,$BW104,5)+0,EE$72&gt;=INDEX('Static Data'!$E$3:$X$21,$BW104,6)+0,EE$73&gt;=INDEX('Static Data'!$E$3:$X$21,$BW104,7)+0,EE$74&gt;=INDEX('Static Data'!$E$3:$X$21,$BW104,8)+0,EE$75&gt;=INDEX('Static Data'!$E$3:$X$21,$BW104,9)+0,EE$76&gt;=INDEX('Static Data'!$E$3:$X$21,$BW104,10)+0,EE$77&gt;=INDEX('Static Data'!$E$3:$X$21,$BW104,11)+0,EE$78&gt;=INDEX('Static Data'!$E$3:$X$21,$BW104,12)+0,EE$79&gt;=INDEX('Static Data'!$E$3:$X$21,$BW104,13)+0,EE$80&gt;=INDEX('Static Data'!$E$3:$X$21,$BW104,14)+0,EE$81&gt;=INDEX('Static Data'!$E$3:$X$21,$BW104,15)+0,EE$82&gt;=INDEX('Static Data'!$E$3:$X$21,$BW104,16)+0,EE$83&gt;=INDEX('Static Data'!$E$3:$X$21,$BW104,17)+0,EE$84&gt;=INDEX('Static Data'!$E$3:$X$21,$BW104,18)+0,EE$85&gt;=INDEX('Static Data'!$E$3:$X$21,$BW104,19)+0,EE$86&gt;=INDEX('Static Data'!$E$3:$X$21,$BW104,20)+0)</f>
        <v>0</v>
      </c>
      <c r="EF104" t="b">
        <f ca="1">AND($BV104,EF$67&gt;=INDEX('Static Data'!$E$3:$X$21,$BW104,1)+0,EF$68&gt;=INDEX('Static Data'!$E$3:$X$21,$BW104,2)+0,EF$69&gt;=INDEX('Static Data'!$E$3:$X$21,$BW104,3)+0,EF$70&gt;=INDEX('Static Data'!$E$3:$X$21,$BW104,4)+0,EF$71&gt;=INDEX('Static Data'!$E$3:$X$21,$BW104,5)+0,EF$72&gt;=INDEX('Static Data'!$E$3:$X$21,$BW104,6)+0,EF$73&gt;=INDEX('Static Data'!$E$3:$X$21,$BW104,7)+0,EF$74&gt;=INDEX('Static Data'!$E$3:$X$21,$BW104,8)+0,EF$75&gt;=INDEX('Static Data'!$E$3:$X$21,$BW104,9)+0,EF$76&gt;=INDEX('Static Data'!$E$3:$X$21,$BW104,10)+0,EF$77&gt;=INDEX('Static Data'!$E$3:$X$21,$BW104,11)+0,EF$78&gt;=INDEX('Static Data'!$E$3:$X$21,$BW104,12)+0,EF$79&gt;=INDEX('Static Data'!$E$3:$X$21,$BW104,13)+0,EF$80&gt;=INDEX('Static Data'!$E$3:$X$21,$BW104,14)+0,EF$81&gt;=INDEX('Static Data'!$E$3:$X$21,$BW104,15)+0,EF$82&gt;=INDEX('Static Data'!$E$3:$X$21,$BW104,16)+0,EF$83&gt;=INDEX('Static Data'!$E$3:$X$21,$BW104,17)+0,EF$84&gt;=INDEX('Static Data'!$E$3:$X$21,$BW104,18)+0,EF$85&gt;=INDEX('Static Data'!$E$3:$X$21,$BW104,19)+0,EF$86&gt;=INDEX('Static Data'!$E$3:$X$21,$BW104,20)+0)</f>
        <v>0</v>
      </c>
      <c r="EG104" t="b">
        <f ca="1">AND($BV104,EG$67&gt;=INDEX('Static Data'!$E$3:$X$21,$BW104,1)+0,EG$68&gt;=INDEX('Static Data'!$E$3:$X$21,$BW104,2)+0,EG$69&gt;=INDEX('Static Data'!$E$3:$X$21,$BW104,3)+0,EG$70&gt;=INDEX('Static Data'!$E$3:$X$21,$BW104,4)+0,EG$71&gt;=INDEX('Static Data'!$E$3:$X$21,$BW104,5)+0,EG$72&gt;=INDEX('Static Data'!$E$3:$X$21,$BW104,6)+0,EG$73&gt;=INDEX('Static Data'!$E$3:$X$21,$BW104,7)+0,EG$74&gt;=INDEX('Static Data'!$E$3:$X$21,$BW104,8)+0,EG$75&gt;=INDEX('Static Data'!$E$3:$X$21,$BW104,9)+0,EG$76&gt;=INDEX('Static Data'!$E$3:$X$21,$BW104,10)+0,EG$77&gt;=INDEX('Static Data'!$E$3:$X$21,$BW104,11)+0,EG$78&gt;=INDEX('Static Data'!$E$3:$X$21,$BW104,12)+0,EG$79&gt;=INDEX('Static Data'!$E$3:$X$21,$BW104,13)+0,EG$80&gt;=INDEX('Static Data'!$E$3:$X$21,$BW104,14)+0,EG$81&gt;=INDEX('Static Data'!$E$3:$X$21,$BW104,15)+0,EG$82&gt;=INDEX('Static Data'!$E$3:$X$21,$BW104,16)+0,EG$83&gt;=INDEX('Static Data'!$E$3:$X$21,$BW104,17)+0,EG$84&gt;=INDEX('Static Data'!$E$3:$X$21,$BW104,18)+0,EG$85&gt;=INDEX('Static Data'!$E$3:$X$21,$BW104,19)+0,EG$86&gt;=INDEX('Static Data'!$E$3:$X$21,$BW104,20)+0)</f>
        <v>0</v>
      </c>
      <c r="EH104" t="b">
        <f ca="1">AND($BV104,EH$67&gt;=INDEX('Static Data'!$E$3:$X$21,$BW104,1)+0,EH$68&gt;=INDEX('Static Data'!$E$3:$X$21,$BW104,2)+0,EH$69&gt;=INDEX('Static Data'!$E$3:$X$21,$BW104,3)+0,EH$70&gt;=INDEX('Static Data'!$E$3:$X$21,$BW104,4)+0,EH$71&gt;=INDEX('Static Data'!$E$3:$X$21,$BW104,5)+0,EH$72&gt;=INDEX('Static Data'!$E$3:$X$21,$BW104,6)+0,EH$73&gt;=INDEX('Static Data'!$E$3:$X$21,$BW104,7)+0,EH$74&gt;=INDEX('Static Data'!$E$3:$X$21,$BW104,8)+0,EH$75&gt;=INDEX('Static Data'!$E$3:$X$21,$BW104,9)+0,EH$76&gt;=INDEX('Static Data'!$E$3:$X$21,$BW104,10)+0,EH$77&gt;=INDEX('Static Data'!$E$3:$X$21,$BW104,11)+0,EH$78&gt;=INDEX('Static Data'!$E$3:$X$21,$BW104,12)+0,EH$79&gt;=INDEX('Static Data'!$E$3:$X$21,$BW104,13)+0,EH$80&gt;=INDEX('Static Data'!$E$3:$X$21,$BW104,14)+0,EH$81&gt;=INDEX('Static Data'!$E$3:$X$21,$BW104,15)+0,EH$82&gt;=INDEX('Static Data'!$E$3:$X$21,$BW104,16)+0,EH$83&gt;=INDEX('Static Data'!$E$3:$X$21,$BW104,17)+0,EH$84&gt;=INDEX('Static Data'!$E$3:$X$21,$BW104,18)+0,EH$85&gt;=INDEX('Static Data'!$E$3:$X$21,$BW104,19)+0,EH$86&gt;=INDEX('Static Data'!$E$3:$X$21,$BW104,20)+0)</f>
        <v>0</v>
      </c>
      <c r="EI104" t="b">
        <f ca="1">AND($BV104,EI$67&gt;=INDEX('Static Data'!$E$3:$X$21,$BW104,1)+0,EI$68&gt;=INDEX('Static Data'!$E$3:$X$21,$BW104,2)+0,EI$69&gt;=INDEX('Static Data'!$E$3:$X$21,$BW104,3)+0,EI$70&gt;=INDEX('Static Data'!$E$3:$X$21,$BW104,4)+0,EI$71&gt;=INDEX('Static Data'!$E$3:$X$21,$BW104,5)+0,EI$72&gt;=INDEX('Static Data'!$E$3:$X$21,$BW104,6)+0,EI$73&gt;=INDEX('Static Data'!$E$3:$X$21,$BW104,7)+0,EI$74&gt;=INDEX('Static Data'!$E$3:$X$21,$BW104,8)+0,EI$75&gt;=INDEX('Static Data'!$E$3:$X$21,$BW104,9)+0,EI$76&gt;=INDEX('Static Data'!$E$3:$X$21,$BW104,10)+0,EI$77&gt;=INDEX('Static Data'!$E$3:$X$21,$BW104,11)+0,EI$78&gt;=INDEX('Static Data'!$E$3:$X$21,$BW104,12)+0,EI$79&gt;=INDEX('Static Data'!$E$3:$X$21,$BW104,13)+0,EI$80&gt;=INDEX('Static Data'!$E$3:$X$21,$BW104,14)+0,EI$81&gt;=INDEX('Static Data'!$E$3:$X$21,$BW104,15)+0,EI$82&gt;=INDEX('Static Data'!$E$3:$X$21,$BW104,16)+0,EI$83&gt;=INDEX('Static Data'!$E$3:$X$21,$BW104,17)+0,EI$84&gt;=INDEX('Static Data'!$E$3:$X$21,$BW104,18)+0,EI$85&gt;=INDEX('Static Data'!$E$3:$X$21,$BW104,19)+0,EI$86&gt;=INDEX('Static Data'!$E$3:$X$21,$BW104,20)+0)</f>
        <v>0</v>
      </c>
      <c r="EJ104" t="b">
        <f ca="1">AND($BV104,EJ$67&gt;=INDEX('Static Data'!$E$3:$X$21,$BW104,1)+0,EJ$68&gt;=INDEX('Static Data'!$E$3:$X$21,$BW104,2)+0,EJ$69&gt;=INDEX('Static Data'!$E$3:$X$21,$BW104,3)+0,EJ$70&gt;=INDEX('Static Data'!$E$3:$X$21,$BW104,4)+0,EJ$71&gt;=INDEX('Static Data'!$E$3:$X$21,$BW104,5)+0,EJ$72&gt;=INDEX('Static Data'!$E$3:$X$21,$BW104,6)+0,EJ$73&gt;=INDEX('Static Data'!$E$3:$X$21,$BW104,7)+0,EJ$74&gt;=INDEX('Static Data'!$E$3:$X$21,$BW104,8)+0,EJ$75&gt;=INDEX('Static Data'!$E$3:$X$21,$BW104,9)+0,EJ$76&gt;=INDEX('Static Data'!$E$3:$X$21,$BW104,10)+0,EJ$77&gt;=INDEX('Static Data'!$E$3:$X$21,$BW104,11)+0,EJ$78&gt;=INDEX('Static Data'!$E$3:$X$21,$BW104,12)+0,EJ$79&gt;=INDEX('Static Data'!$E$3:$X$21,$BW104,13)+0,EJ$80&gt;=INDEX('Static Data'!$E$3:$X$21,$BW104,14)+0,EJ$81&gt;=INDEX('Static Data'!$E$3:$X$21,$BW104,15)+0,EJ$82&gt;=INDEX('Static Data'!$E$3:$X$21,$BW104,16)+0,EJ$83&gt;=INDEX('Static Data'!$E$3:$X$21,$BW104,17)+0,EJ$84&gt;=INDEX('Static Data'!$E$3:$X$21,$BW104,18)+0,EJ$85&gt;=INDEX('Static Data'!$E$3:$X$21,$BW104,19)+0,EJ$86&gt;=INDEX('Static Data'!$E$3:$X$21,$BW104,20)+0)</f>
        <v>0</v>
      </c>
      <c r="EK104" t="b">
        <f ca="1">AND($BV104,EK$67&gt;=INDEX('Static Data'!$E$3:$X$21,$BW104,1)+0,EK$68&gt;=INDEX('Static Data'!$E$3:$X$21,$BW104,2)+0,EK$69&gt;=INDEX('Static Data'!$E$3:$X$21,$BW104,3)+0,EK$70&gt;=INDEX('Static Data'!$E$3:$X$21,$BW104,4)+0,EK$71&gt;=INDEX('Static Data'!$E$3:$X$21,$BW104,5)+0,EK$72&gt;=INDEX('Static Data'!$E$3:$X$21,$BW104,6)+0,EK$73&gt;=INDEX('Static Data'!$E$3:$X$21,$BW104,7)+0,EK$74&gt;=INDEX('Static Data'!$E$3:$X$21,$BW104,8)+0,EK$75&gt;=INDEX('Static Data'!$E$3:$X$21,$BW104,9)+0,EK$76&gt;=INDEX('Static Data'!$E$3:$X$21,$BW104,10)+0,EK$77&gt;=INDEX('Static Data'!$E$3:$X$21,$BW104,11)+0,EK$78&gt;=INDEX('Static Data'!$E$3:$X$21,$BW104,12)+0,EK$79&gt;=INDEX('Static Data'!$E$3:$X$21,$BW104,13)+0,EK$80&gt;=INDEX('Static Data'!$E$3:$X$21,$BW104,14)+0,EK$81&gt;=INDEX('Static Data'!$E$3:$X$21,$BW104,15)+0,EK$82&gt;=INDEX('Static Data'!$E$3:$X$21,$BW104,16)+0,EK$83&gt;=INDEX('Static Data'!$E$3:$X$21,$BW104,17)+0,EK$84&gt;=INDEX('Static Data'!$E$3:$X$21,$BW104,18)+0,EK$85&gt;=INDEX('Static Data'!$E$3:$X$21,$BW104,19)+0,EK$86&gt;=INDEX('Static Data'!$E$3:$X$21,$BW104,20)+0)</f>
        <v>0</v>
      </c>
      <c r="EL104" t="b">
        <f ca="1">AND($BV104,EL$67&gt;=INDEX('Static Data'!$E$3:$X$21,$BW104,1)+0,EL$68&gt;=INDEX('Static Data'!$E$3:$X$21,$BW104,2)+0,EL$69&gt;=INDEX('Static Data'!$E$3:$X$21,$BW104,3)+0,EL$70&gt;=INDEX('Static Data'!$E$3:$X$21,$BW104,4)+0,EL$71&gt;=INDEX('Static Data'!$E$3:$X$21,$BW104,5)+0,EL$72&gt;=INDEX('Static Data'!$E$3:$X$21,$BW104,6)+0,EL$73&gt;=INDEX('Static Data'!$E$3:$X$21,$BW104,7)+0,EL$74&gt;=INDEX('Static Data'!$E$3:$X$21,$BW104,8)+0,EL$75&gt;=INDEX('Static Data'!$E$3:$X$21,$BW104,9)+0,EL$76&gt;=INDEX('Static Data'!$E$3:$X$21,$BW104,10)+0,EL$77&gt;=INDEX('Static Data'!$E$3:$X$21,$BW104,11)+0,EL$78&gt;=INDEX('Static Data'!$E$3:$X$21,$BW104,12)+0,EL$79&gt;=INDEX('Static Data'!$E$3:$X$21,$BW104,13)+0,EL$80&gt;=INDEX('Static Data'!$E$3:$X$21,$BW104,14)+0,EL$81&gt;=INDEX('Static Data'!$E$3:$X$21,$BW104,15)+0,EL$82&gt;=INDEX('Static Data'!$E$3:$X$21,$BW104,16)+0,EL$83&gt;=INDEX('Static Data'!$E$3:$X$21,$BW104,17)+0,EL$84&gt;=INDEX('Static Data'!$E$3:$X$21,$BW104,18)+0,EL$85&gt;=INDEX('Static Data'!$E$3:$X$21,$BW104,19)+0,EL$86&gt;=INDEX('Static Data'!$E$3:$X$21,$BW104,20)+0)</f>
        <v>0</v>
      </c>
      <c r="EM104" t="b">
        <f ca="1">AND($BV104,EM$67&gt;=INDEX('Static Data'!$E$3:$X$21,$BW104,1)+0,EM$68&gt;=INDEX('Static Data'!$E$3:$X$21,$BW104,2)+0,EM$69&gt;=INDEX('Static Data'!$E$3:$X$21,$BW104,3)+0,EM$70&gt;=INDEX('Static Data'!$E$3:$X$21,$BW104,4)+0,EM$71&gt;=INDEX('Static Data'!$E$3:$X$21,$BW104,5)+0,EM$72&gt;=INDEX('Static Data'!$E$3:$X$21,$BW104,6)+0,EM$73&gt;=INDEX('Static Data'!$E$3:$X$21,$BW104,7)+0,EM$74&gt;=INDEX('Static Data'!$E$3:$X$21,$BW104,8)+0,EM$75&gt;=INDEX('Static Data'!$E$3:$X$21,$BW104,9)+0,EM$76&gt;=INDEX('Static Data'!$E$3:$X$21,$BW104,10)+0,EM$77&gt;=INDEX('Static Data'!$E$3:$X$21,$BW104,11)+0,EM$78&gt;=INDEX('Static Data'!$E$3:$X$21,$BW104,12)+0,EM$79&gt;=INDEX('Static Data'!$E$3:$X$21,$BW104,13)+0,EM$80&gt;=INDEX('Static Data'!$E$3:$X$21,$BW104,14)+0,EM$81&gt;=INDEX('Static Data'!$E$3:$X$21,$BW104,15)+0,EM$82&gt;=INDEX('Static Data'!$E$3:$X$21,$BW104,16)+0,EM$83&gt;=INDEX('Static Data'!$E$3:$X$21,$BW104,17)+0,EM$84&gt;=INDEX('Static Data'!$E$3:$X$21,$BW104,18)+0,EM$85&gt;=INDEX('Static Data'!$E$3:$X$21,$BW104,19)+0,EM$86&gt;=INDEX('Static Data'!$E$3:$X$21,$BW104,20)+0)</f>
        <v>0</v>
      </c>
      <c r="EN104" t="b">
        <f ca="1">AND($BV104,EN$67&gt;=INDEX('Static Data'!$E$3:$X$21,$BW104,1)+0,EN$68&gt;=INDEX('Static Data'!$E$3:$X$21,$BW104,2)+0,EN$69&gt;=INDEX('Static Data'!$E$3:$X$21,$BW104,3)+0,EN$70&gt;=INDEX('Static Data'!$E$3:$X$21,$BW104,4)+0,EN$71&gt;=INDEX('Static Data'!$E$3:$X$21,$BW104,5)+0,EN$72&gt;=INDEX('Static Data'!$E$3:$X$21,$BW104,6)+0,EN$73&gt;=INDEX('Static Data'!$E$3:$X$21,$BW104,7)+0,EN$74&gt;=INDEX('Static Data'!$E$3:$X$21,$BW104,8)+0,EN$75&gt;=INDEX('Static Data'!$E$3:$X$21,$BW104,9)+0,EN$76&gt;=INDEX('Static Data'!$E$3:$X$21,$BW104,10)+0,EN$77&gt;=INDEX('Static Data'!$E$3:$X$21,$BW104,11)+0,EN$78&gt;=INDEX('Static Data'!$E$3:$X$21,$BW104,12)+0,EN$79&gt;=INDEX('Static Data'!$E$3:$X$21,$BW104,13)+0,EN$80&gt;=INDEX('Static Data'!$E$3:$X$21,$BW104,14)+0,EN$81&gt;=INDEX('Static Data'!$E$3:$X$21,$BW104,15)+0,EN$82&gt;=INDEX('Static Data'!$E$3:$X$21,$BW104,16)+0,EN$83&gt;=INDEX('Static Data'!$E$3:$X$21,$BW104,17)+0,EN$84&gt;=INDEX('Static Data'!$E$3:$X$21,$BW104,18)+0,EN$85&gt;=INDEX('Static Data'!$E$3:$X$21,$BW104,19)+0,EN$86&gt;=INDEX('Static Data'!$E$3:$X$21,$BW104,20)+0)</f>
        <v>0</v>
      </c>
      <c r="EO104" t="b">
        <f ca="1">AND($BV104,EO$67&gt;=INDEX('Static Data'!$E$3:$X$21,$BW104,1)+0,EO$68&gt;=INDEX('Static Data'!$E$3:$X$21,$BW104,2)+0,EO$69&gt;=INDEX('Static Data'!$E$3:$X$21,$BW104,3)+0,EO$70&gt;=INDEX('Static Data'!$E$3:$X$21,$BW104,4)+0,EO$71&gt;=INDEX('Static Data'!$E$3:$X$21,$BW104,5)+0,EO$72&gt;=INDEX('Static Data'!$E$3:$X$21,$BW104,6)+0,EO$73&gt;=INDEX('Static Data'!$E$3:$X$21,$BW104,7)+0,EO$74&gt;=INDEX('Static Data'!$E$3:$X$21,$BW104,8)+0,EO$75&gt;=INDEX('Static Data'!$E$3:$X$21,$BW104,9)+0,EO$76&gt;=INDEX('Static Data'!$E$3:$X$21,$BW104,10)+0,EO$77&gt;=INDEX('Static Data'!$E$3:$X$21,$BW104,11)+0,EO$78&gt;=INDEX('Static Data'!$E$3:$X$21,$BW104,12)+0,EO$79&gt;=INDEX('Static Data'!$E$3:$X$21,$BW104,13)+0,EO$80&gt;=INDEX('Static Data'!$E$3:$X$21,$BW104,14)+0,EO$81&gt;=INDEX('Static Data'!$E$3:$X$21,$BW104,15)+0,EO$82&gt;=INDEX('Static Data'!$E$3:$X$21,$BW104,16)+0,EO$83&gt;=INDEX('Static Data'!$E$3:$X$21,$BW104,17)+0,EO$84&gt;=INDEX('Static Data'!$E$3:$X$21,$BW104,18)+0,EO$85&gt;=INDEX('Static Data'!$E$3:$X$21,$BW104,19)+0,EO$86&gt;=INDEX('Static Data'!$E$3:$X$21,$BW104,20)+0)</f>
        <v>0</v>
      </c>
      <c r="EP104" t="b">
        <f ca="1">AND($BV104,EP$67&gt;=INDEX('Static Data'!$E$3:$X$21,$BW104,1)+0,EP$68&gt;=INDEX('Static Data'!$E$3:$X$21,$BW104,2)+0,EP$69&gt;=INDEX('Static Data'!$E$3:$X$21,$BW104,3)+0,EP$70&gt;=INDEX('Static Data'!$E$3:$X$21,$BW104,4)+0,EP$71&gt;=INDEX('Static Data'!$E$3:$X$21,$BW104,5)+0,EP$72&gt;=INDEX('Static Data'!$E$3:$X$21,$BW104,6)+0,EP$73&gt;=INDEX('Static Data'!$E$3:$X$21,$BW104,7)+0,EP$74&gt;=INDEX('Static Data'!$E$3:$X$21,$BW104,8)+0,EP$75&gt;=INDEX('Static Data'!$E$3:$X$21,$BW104,9)+0,EP$76&gt;=INDEX('Static Data'!$E$3:$X$21,$BW104,10)+0,EP$77&gt;=INDEX('Static Data'!$E$3:$X$21,$BW104,11)+0,EP$78&gt;=INDEX('Static Data'!$E$3:$X$21,$BW104,12)+0,EP$79&gt;=INDEX('Static Data'!$E$3:$X$21,$BW104,13)+0,EP$80&gt;=INDEX('Static Data'!$E$3:$X$21,$BW104,14)+0,EP$81&gt;=INDEX('Static Data'!$E$3:$X$21,$BW104,15)+0,EP$82&gt;=INDEX('Static Data'!$E$3:$X$21,$BW104,16)+0,EP$83&gt;=INDEX('Static Data'!$E$3:$X$21,$BW104,17)+0,EP$84&gt;=INDEX('Static Data'!$E$3:$X$21,$BW104,18)+0,EP$85&gt;=INDEX('Static Data'!$E$3:$X$21,$BW104,19)+0,EP$86&gt;=INDEX('Static Data'!$E$3:$X$21,$BW104,20)+0)</f>
        <v>0</v>
      </c>
      <c r="EQ104" t="b">
        <f ca="1">AND($BV104,EQ$67&gt;=INDEX('Static Data'!$E$3:$X$21,$BW104,1)+0,EQ$68&gt;=INDEX('Static Data'!$E$3:$X$21,$BW104,2)+0,EQ$69&gt;=INDEX('Static Data'!$E$3:$X$21,$BW104,3)+0,EQ$70&gt;=INDEX('Static Data'!$E$3:$X$21,$BW104,4)+0,EQ$71&gt;=INDEX('Static Data'!$E$3:$X$21,$BW104,5)+0,EQ$72&gt;=INDEX('Static Data'!$E$3:$X$21,$BW104,6)+0,EQ$73&gt;=INDEX('Static Data'!$E$3:$X$21,$BW104,7)+0,EQ$74&gt;=INDEX('Static Data'!$E$3:$X$21,$BW104,8)+0,EQ$75&gt;=INDEX('Static Data'!$E$3:$X$21,$BW104,9)+0,EQ$76&gt;=INDEX('Static Data'!$E$3:$X$21,$BW104,10)+0,EQ$77&gt;=INDEX('Static Data'!$E$3:$X$21,$BW104,11)+0,EQ$78&gt;=INDEX('Static Data'!$E$3:$X$21,$BW104,12)+0,EQ$79&gt;=INDEX('Static Data'!$E$3:$X$21,$BW104,13)+0,EQ$80&gt;=INDEX('Static Data'!$E$3:$X$21,$BW104,14)+0,EQ$81&gt;=INDEX('Static Data'!$E$3:$X$21,$BW104,15)+0,EQ$82&gt;=INDEX('Static Data'!$E$3:$X$21,$BW104,16)+0,EQ$83&gt;=INDEX('Static Data'!$E$3:$X$21,$BW104,17)+0,EQ$84&gt;=INDEX('Static Data'!$E$3:$X$21,$BW104,18)+0,EQ$85&gt;=INDEX('Static Data'!$E$3:$X$21,$BW104,19)+0,EQ$86&gt;=INDEX('Static Data'!$E$3:$X$21,$BW104,20)+0)</f>
        <v>0</v>
      </c>
      <c r="ER104" t="b">
        <f ca="1">AND($BV104,ER$67&gt;=INDEX('Static Data'!$E$3:$X$21,$BW104,1)+0,ER$68&gt;=INDEX('Static Data'!$E$3:$X$21,$BW104,2)+0,ER$69&gt;=INDEX('Static Data'!$E$3:$X$21,$BW104,3)+0,ER$70&gt;=INDEX('Static Data'!$E$3:$X$21,$BW104,4)+0,ER$71&gt;=INDEX('Static Data'!$E$3:$X$21,$BW104,5)+0,ER$72&gt;=INDEX('Static Data'!$E$3:$X$21,$BW104,6)+0,ER$73&gt;=INDEX('Static Data'!$E$3:$X$21,$BW104,7)+0,ER$74&gt;=INDEX('Static Data'!$E$3:$X$21,$BW104,8)+0,ER$75&gt;=INDEX('Static Data'!$E$3:$X$21,$BW104,9)+0,ER$76&gt;=INDEX('Static Data'!$E$3:$X$21,$BW104,10)+0,ER$77&gt;=INDEX('Static Data'!$E$3:$X$21,$BW104,11)+0,ER$78&gt;=INDEX('Static Data'!$E$3:$X$21,$BW104,12)+0,ER$79&gt;=INDEX('Static Data'!$E$3:$X$21,$BW104,13)+0,ER$80&gt;=INDEX('Static Data'!$E$3:$X$21,$BW104,14)+0,ER$81&gt;=INDEX('Static Data'!$E$3:$X$21,$BW104,15)+0,ER$82&gt;=INDEX('Static Data'!$E$3:$X$21,$BW104,16)+0,ER$83&gt;=INDEX('Static Data'!$E$3:$X$21,$BW104,17)+0,ER$84&gt;=INDEX('Static Data'!$E$3:$X$21,$BW104,18)+0,ER$85&gt;=INDEX('Static Data'!$E$3:$X$21,$BW104,19)+0,ER$86&gt;=INDEX('Static Data'!$E$3:$X$21,$BW104,20)+0)</f>
        <v>0</v>
      </c>
      <c r="ES104" t="b">
        <f ca="1">AND($BV104,ES$67&gt;=INDEX('Static Data'!$E$3:$X$21,$BW104,1)+0,ES$68&gt;=INDEX('Static Data'!$E$3:$X$21,$BW104,2)+0,ES$69&gt;=INDEX('Static Data'!$E$3:$X$21,$BW104,3)+0,ES$70&gt;=INDEX('Static Data'!$E$3:$X$21,$BW104,4)+0,ES$71&gt;=INDEX('Static Data'!$E$3:$X$21,$BW104,5)+0,ES$72&gt;=INDEX('Static Data'!$E$3:$X$21,$BW104,6)+0,ES$73&gt;=INDEX('Static Data'!$E$3:$X$21,$BW104,7)+0,ES$74&gt;=INDEX('Static Data'!$E$3:$X$21,$BW104,8)+0,ES$75&gt;=INDEX('Static Data'!$E$3:$X$21,$BW104,9)+0,ES$76&gt;=INDEX('Static Data'!$E$3:$X$21,$BW104,10)+0,ES$77&gt;=INDEX('Static Data'!$E$3:$X$21,$BW104,11)+0,ES$78&gt;=INDEX('Static Data'!$E$3:$X$21,$BW104,12)+0,ES$79&gt;=INDEX('Static Data'!$E$3:$X$21,$BW104,13)+0,ES$80&gt;=INDEX('Static Data'!$E$3:$X$21,$BW104,14)+0,ES$81&gt;=INDEX('Static Data'!$E$3:$X$21,$BW104,15)+0,ES$82&gt;=INDEX('Static Data'!$E$3:$X$21,$BW104,16)+0,ES$83&gt;=INDEX('Static Data'!$E$3:$X$21,$BW104,17)+0,ES$84&gt;=INDEX('Static Data'!$E$3:$X$21,$BW104,18)+0,ES$85&gt;=INDEX('Static Data'!$E$3:$X$21,$BW104,19)+0,ES$86&gt;=INDEX('Static Data'!$E$3:$X$21,$BW104,20)+0)</f>
        <v>0</v>
      </c>
      <c r="ET104" t="b">
        <f ca="1">AND($BV104,ET$67&gt;=INDEX('Static Data'!$E$3:$X$21,$BW104,1)+0,ET$68&gt;=INDEX('Static Data'!$E$3:$X$21,$BW104,2)+0,ET$69&gt;=INDEX('Static Data'!$E$3:$X$21,$BW104,3)+0,ET$70&gt;=INDEX('Static Data'!$E$3:$X$21,$BW104,4)+0,ET$71&gt;=INDEX('Static Data'!$E$3:$X$21,$BW104,5)+0,ET$72&gt;=INDEX('Static Data'!$E$3:$X$21,$BW104,6)+0,ET$73&gt;=INDEX('Static Data'!$E$3:$X$21,$BW104,7)+0,ET$74&gt;=INDEX('Static Data'!$E$3:$X$21,$BW104,8)+0,ET$75&gt;=INDEX('Static Data'!$E$3:$X$21,$BW104,9)+0,ET$76&gt;=INDEX('Static Data'!$E$3:$X$21,$BW104,10)+0,ET$77&gt;=INDEX('Static Data'!$E$3:$X$21,$BW104,11)+0,ET$78&gt;=INDEX('Static Data'!$E$3:$X$21,$BW104,12)+0,ET$79&gt;=INDEX('Static Data'!$E$3:$X$21,$BW104,13)+0,ET$80&gt;=INDEX('Static Data'!$E$3:$X$21,$BW104,14)+0,ET$81&gt;=INDEX('Static Data'!$E$3:$X$21,$BW104,15)+0,ET$82&gt;=INDEX('Static Data'!$E$3:$X$21,$BW104,16)+0,ET$83&gt;=INDEX('Static Data'!$E$3:$X$21,$BW104,17)+0,ET$84&gt;=INDEX('Static Data'!$E$3:$X$21,$BW104,18)+0,ET$85&gt;=INDEX('Static Data'!$E$3:$X$21,$BW104,19)+0,ET$86&gt;=INDEX('Static Data'!$E$3:$X$21,$BW104,20)+0)</f>
        <v>0</v>
      </c>
      <c r="EU104" t="b">
        <f ca="1">AND($BV104,EU$67&gt;=INDEX('Static Data'!$E$3:$X$21,$BW104,1)+0,EU$68&gt;=INDEX('Static Data'!$E$3:$X$21,$BW104,2)+0,EU$69&gt;=INDEX('Static Data'!$E$3:$X$21,$BW104,3)+0,EU$70&gt;=INDEX('Static Data'!$E$3:$X$21,$BW104,4)+0,EU$71&gt;=INDEX('Static Data'!$E$3:$X$21,$BW104,5)+0,EU$72&gt;=INDEX('Static Data'!$E$3:$X$21,$BW104,6)+0,EU$73&gt;=INDEX('Static Data'!$E$3:$X$21,$BW104,7)+0,EU$74&gt;=INDEX('Static Data'!$E$3:$X$21,$BW104,8)+0,EU$75&gt;=INDEX('Static Data'!$E$3:$X$21,$BW104,9)+0,EU$76&gt;=INDEX('Static Data'!$E$3:$X$21,$BW104,10)+0,EU$77&gt;=INDEX('Static Data'!$E$3:$X$21,$BW104,11)+0,EU$78&gt;=INDEX('Static Data'!$E$3:$X$21,$BW104,12)+0,EU$79&gt;=INDEX('Static Data'!$E$3:$X$21,$BW104,13)+0,EU$80&gt;=INDEX('Static Data'!$E$3:$X$21,$BW104,14)+0,EU$81&gt;=INDEX('Static Data'!$E$3:$X$21,$BW104,15)+0,EU$82&gt;=INDEX('Static Data'!$E$3:$X$21,$BW104,16)+0,EU$83&gt;=INDEX('Static Data'!$E$3:$X$21,$BW104,17)+0,EU$84&gt;=INDEX('Static Data'!$E$3:$X$21,$BW104,18)+0,EU$85&gt;=INDEX('Static Data'!$E$3:$X$21,$BW104,19)+0,EU$86&gt;=INDEX('Static Data'!$E$3:$X$21,$BW104,20)+0)</f>
        <v>0</v>
      </c>
      <c r="EV104" t="b">
        <f ca="1">AND($BV104,EV$67&gt;=INDEX('Static Data'!$E$3:$X$21,$BW104,1)+0,EV$68&gt;=INDEX('Static Data'!$E$3:$X$21,$BW104,2)+0,EV$69&gt;=INDEX('Static Data'!$E$3:$X$21,$BW104,3)+0,EV$70&gt;=INDEX('Static Data'!$E$3:$X$21,$BW104,4)+0,EV$71&gt;=INDEX('Static Data'!$E$3:$X$21,$BW104,5)+0,EV$72&gt;=INDEX('Static Data'!$E$3:$X$21,$BW104,6)+0,EV$73&gt;=INDEX('Static Data'!$E$3:$X$21,$BW104,7)+0,EV$74&gt;=INDEX('Static Data'!$E$3:$X$21,$BW104,8)+0,EV$75&gt;=INDEX('Static Data'!$E$3:$X$21,$BW104,9)+0,EV$76&gt;=INDEX('Static Data'!$E$3:$X$21,$BW104,10)+0,EV$77&gt;=INDEX('Static Data'!$E$3:$X$21,$BW104,11)+0,EV$78&gt;=INDEX('Static Data'!$E$3:$X$21,$BW104,12)+0,EV$79&gt;=INDEX('Static Data'!$E$3:$X$21,$BW104,13)+0,EV$80&gt;=INDEX('Static Data'!$E$3:$X$21,$BW104,14)+0,EV$81&gt;=INDEX('Static Data'!$E$3:$X$21,$BW104,15)+0,EV$82&gt;=INDEX('Static Data'!$E$3:$X$21,$BW104,16)+0,EV$83&gt;=INDEX('Static Data'!$E$3:$X$21,$BW104,17)+0,EV$84&gt;=INDEX('Static Data'!$E$3:$X$21,$BW104,18)+0,EV$85&gt;=INDEX('Static Data'!$E$3:$X$21,$BW104,19)+0,EV$86&gt;=INDEX('Static Data'!$E$3:$X$21,$BW104,20)+0)</f>
        <v>0</v>
      </c>
      <c r="EW104" t="b">
        <f ca="1">AND($BV104,EW$67&gt;=INDEX('Static Data'!$E$3:$X$21,$BW104,1)+0,EW$68&gt;=INDEX('Static Data'!$E$3:$X$21,$BW104,2)+0,EW$69&gt;=INDEX('Static Data'!$E$3:$X$21,$BW104,3)+0,EW$70&gt;=INDEX('Static Data'!$E$3:$X$21,$BW104,4)+0,EW$71&gt;=INDEX('Static Data'!$E$3:$X$21,$BW104,5)+0,EW$72&gt;=INDEX('Static Data'!$E$3:$X$21,$BW104,6)+0,EW$73&gt;=INDEX('Static Data'!$E$3:$X$21,$BW104,7)+0,EW$74&gt;=INDEX('Static Data'!$E$3:$X$21,$BW104,8)+0,EW$75&gt;=INDEX('Static Data'!$E$3:$X$21,$BW104,9)+0,EW$76&gt;=INDEX('Static Data'!$E$3:$X$21,$BW104,10)+0,EW$77&gt;=INDEX('Static Data'!$E$3:$X$21,$BW104,11)+0,EW$78&gt;=INDEX('Static Data'!$E$3:$X$21,$BW104,12)+0,EW$79&gt;=INDEX('Static Data'!$E$3:$X$21,$BW104,13)+0,EW$80&gt;=INDEX('Static Data'!$E$3:$X$21,$BW104,14)+0,EW$81&gt;=INDEX('Static Data'!$E$3:$X$21,$BW104,15)+0,EW$82&gt;=INDEX('Static Data'!$E$3:$X$21,$BW104,16)+0,EW$83&gt;=INDEX('Static Data'!$E$3:$X$21,$BW104,17)+0,EW$84&gt;=INDEX('Static Data'!$E$3:$X$21,$BW104,18)+0,EW$85&gt;=INDEX('Static Data'!$E$3:$X$21,$BW104,19)+0,EW$86&gt;=INDEX('Static Data'!$E$3:$X$21,$BW104,20)+0)</f>
        <v>0</v>
      </c>
      <c r="EX104" t="b">
        <f ca="1">AND($BV104,EX$67&gt;=INDEX('Static Data'!$E$3:$X$21,$BW104,1)+0,EX$68&gt;=INDEX('Static Data'!$E$3:$X$21,$BW104,2)+0,EX$69&gt;=INDEX('Static Data'!$E$3:$X$21,$BW104,3)+0,EX$70&gt;=INDEX('Static Data'!$E$3:$X$21,$BW104,4)+0,EX$71&gt;=INDEX('Static Data'!$E$3:$X$21,$BW104,5)+0,EX$72&gt;=INDEX('Static Data'!$E$3:$X$21,$BW104,6)+0,EX$73&gt;=INDEX('Static Data'!$E$3:$X$21,$BW104,7)+0,EX$74&gt;=INDEX('Static Data'!$E$3:$X$21,$BW104,8)+0,EX$75&gt;=INDEX('Static Data'!$E$3:$X$21,$BW104,9)+0,EX$76&gt;=INDEX('Static Data'!$E$3:$X$21,$BW104,10)+0,EX$77&gt;=INDEX('Static Data'!$E$3:$X$21,$BW104,11)+0,EX$78&gt;=INDEX('Static Data'!$E$3:$X$21,$BW104,12)+0,EX$79&gt;=INDEX('Static Data'!$E$3:$X$21,$BW104,13)+0,EX$80&gt;=INDEX('Static Data'!$E$3:$X$21,$BW104,14)+0,EX$81&gt;=INDEX('Static Data'!$E$3:$X$21,$BW104,15)+0,EX$82&gt;=INDEX('Static Data'!$E$3:$X$21,$BW104,16)+0,EX$83&gt;=INDEX('Static Data'!$E$3:$X$21,$BW104,17)+0,EX$84&gt;=INDEX('Static Data'!$E$3:$X$21,$BW104,18)+0,EX$85&gt;=INDEX('Static Data'!$E$3:$X$21,$BW104,19)+0,EX$86&gt;=INDEX('Static Data'!$E$3:$X$21,$BW104,20)+0)</f>
        <v>0</v>
      </c>
      <c r="EY104" t="b">
        <f ca="1">AND($BV104,EY$67&gt;=INDEX('Static Data'!$E$3:$X$21,$BW104,1)+0,EY$68&gt;=INDEX('Static Data'!$E$3:$X$21,$BW104,2)+0,EY$69&gt;=INDEX('Static Data'!$E$3:$X$21,$BW104,3)+0,EY$70&gt;=INDEX('Static Data'!$E$3:$X$21,$BW104,4)+0,EY$71&gt;=INDEX('Static Data'!$E$3:$X$21,$BW104,5)+0,EY$72&gt;=INDEX('Static Data'!$E$3:$X$21,$BW104,6)+0,EY$73&gt;=INDEX('Static Data'!$E$3:$X$21,$BW104,7)+0,EY$74&gt;=INDEX('Static Data'!$E$3:$X$21,$BW104,8)+0,EY$75&gt;=INDEX('Static Data'!$E$3:$X$21,$BW104,9)+0,EY$76&gt;=INDEX('Static Data'!$E$3:$X$21,$BW104,10)+0,EY$77&gt;=INDEX('Static Data'!$E$3:$X$21,$BW104,11)+0,EY$78&gt;=INDEX('Static Data'!$E$3:$X$21,$BW104,12)+0,EY$79&gt;=INDEX('Static Data'!$E$3:$X$21,$BW104,13)+0,EY$80&gt;=INDEX('Static Data'!$E$3:$X$21,$BW104,14)+0,EY$81&gt;=INDEX('Static Data'!$E$3:$X$21,$BW104,15)+0,EY$82&gt;=INDEX('Static Data'!$E$3:$X$21,$BW104,16)+0,EY$83&gt;=INDEX('Static Data'!$E$3:$X$21,$BW104,17)+0,EY$84&gt;=INDEX('Static Data'!$E$3:$X$21,$BW104,18)+0,EY$85&gt;=INDEX('Static Data'!$E$3:$X$21,$BW104,19)+0,EY$86&gt;=INDEX('Static Data'!$E$3:$X$21,$BW104,20)+0)</f>
        <v>0</v>
      </c>
      <c r="EZ104" t="b">
        <f ca="1">AND($BV104,EZ$67&gt;=INDEX('Static Data'!$E$3:$X$21,$BW104,1)+0,EZ$68&gt;=INDEX('Static Data'!$E$3:$X$21,$BW104,2)+0,EZ$69&gt;=INDEX('Static Data'!$E$3:$X$21,$BW104,3)+0,EZ$70&gt;=INDEX('Static Data'!$E$3:$X$21,$BW104,4)+0,EZ$71&gt;=INDEX('Static Data'!$E$3:$X$21,$BW104,5)+0,EZ$72&gt;=INDEX('Static Data'!$E$3:$X$21,$BW104,6)+0,EZ$73&gt;=INDEX('Static Data'!$E$3:$X$21,$BW104,7)+0,EZ$74&gt;=INDEX('Static Data'!$E$3:$X$21,$BW104,8)+0,EZ$75&gt;=INDEX('Static Data'!$E$3:$X$21,$BW104,9)+0,EZ$76&gt;=INDEX('Static Data'!$E$3:$X$21,$BW104,10)+0,EZ$77&gt;=INDEX('Static Data'!$E$3:$X$21,$BW104,11)+0,EZ$78&gt;=INDEX('Static Data'!$E$3:$X$21,$BW104,12)+0,EZ$79&gt;=INDEX('Static Data'!$E$3:$X$21,$BW104,13)+0,EZ$80&gt;=INDEX('Static Data'!$E$3:$X$21,$BW104,14)+0,EZ$81&gt;=INDEX('Static Data'!$E$3:$X$21,$BW104,15)+0,EZ$82&gt;=INDEX('Static Data'!$E$3:$X$21,$BW104,16)+0,EZ$83&gt;=INDEX('Static Data'!$E$3:$X$21,$BW104,17)+0,EZ$84&gt;=INDEX('Static Data'!$E$3:$X$21,$BW104,18)+0,EZ$85&gt;=INDEX('Static Data'!$E$3:$X$21,$BW104,19)+0,EZ$86&gt;=INDEX('Static Data'!$E$3:$X$21,$BW104,20)+0)</f>
        <v>0</v>
      </c>
      <c r="FA104" t="b">
        <f ca="1">AND($BV104,FA$67&gt;=INDEX('Static Data'!$E$3:$X$21,$BW104,1)+0,FA$68&gt;=INDEX('Static Data'!$E$3:$X$21,$BW104,2)+0,FA$69&gt;=INDEX('Static Data'!$E$3:$X$21,$BW104,3)+0,FA$70&gt;=INDEX('Static Data'!$E$3:$X$21,$BW104,4)+0,FA$71&gt;=INDEX('Static Data'!$E$3:$X$21,$BW104,5)+0,FA$72&gt;=INDEX('Static Data'!$E$3:$X$21,$BW104,6)+0,FA$73&gt;=INDEX('Static Data'!$E$3:$X$21,$BW104,7)+0,FA$74&gt;=INDEX('Static Data'!$E$3:$X$21,$BW104,8)+0,FA$75&gt;=INDEX('Static Data'!$E$3:$X$21,$BW104,9)+0,FA$76&gt;=INDEX('Static Data'!$E$3:$X$21,$BW104,10)+0,FA$77&gt;=INDEX('Static Data'!$E$3:$X$21,$BW104,11)+0,FA$78&gt;=INDEX('Static Data'!$E$3:$X$21,$BW104,12)+0,FA$79&gt;=INDEX('Static Data'!$E$3:$X$21,$BW104,13)+0,FA$80&gt;=INDEX('Static Data'!$E$3:$X$21,$BW104,14)+0,FA$81&gt;=INDEX('Static Data'!$E$3:$X$21,$BW104,15)+0,FA$82&gt;=INDEX('Static Data'!$E$3:$X$21,$BW104,16)+0,FA$83&gt;=INDEX('Static Data'!$E$3:$X$21,$BW104,17)+0,FA$84&gt;=INDEX('Static Data'!$E$3:$X$21,$BW104,18)+0,FA$85&gt;=INDEX('Static Data'!$E$3:$X$21,$BW104,19)+0,FA$86&gt;=INDEX('Static Data'!$E$3:$X$21,$BW104,20)+0)</f>
        <v>0</v>
      </c>
      <c r="FB104" t="b">
        <f ca="1">AND($BV104,FB$67&gt;=INDEX('Static Data'!$E$3:$X$21,$BW104,1)+0,FB$68&gt;=INDEX('Static Data'!$E$3:$X$21,$BW104,2)+0,FB$69&gt;=INDEX('Static Data'!$E$3:$X$21,$BW104,3)+0,FB$70&gt;=INDEX('Static Data'!$E$3:$X$21,$BW104,4)+0,FB$71&gt;=INDEX('Static Data'!$E$3:$X$21,$BW104,5)+0,FB$72&gt;=INDEX('Static Data'!$E$3:$X$21,$BW104,6)+0,FB$73&gt;=INDEX('Static Data'!$E$3:$X$21,$BW104,7)+0,FB$74&gt;=INDEX('Static Data'!$E$3:$X$21,$BW104,8)+0,FB$75&gt;=INDEX('Static Data'!$E$3:$X$21,$BW104,9)+0,FB$76&gt;=INDEX('Static Data'!$E$3:$X$21,$BW104,10)+0,FB$77&gt;=INDEX('Static Data'!$E$3:$X$21,$BW104,11)+0,FB$78&gt;=INDEX('Static Data'!$E$3:$X$21,$BW104,12)+0,FB$79&gt;=INDEX('Static Data'!$E$3:$X$21,$BW104,13)+0,FB$80&gt;=INDEX('Static Data'!$E$3:$X$21,$BW104,14)+0,FB$81&gt;=INDEX('Static Data'!$E$3:$X$21,$BW104,15)+0,FB$82&gt;=INDEX('Static Data'!$E$3:$X$21,$BW104,16)+0,FB$83&gt;=INDEX('Static Data'!$E$3:$X$21,$BW104,17)+0,FB$84&gt;=INDEX('Static Data'!$E$3:$X$21,$BW104,18)+0,FB$85&gt;=INDEX('Static Data'!$E$3:$X$21,$BW104,19)+0,FB$86&gt;=INDEX('Static Data'!$E$3:$X$21,$BW104,20)+0)</f>
        <v>0</v>
      </c>
      <c r="FC104" t="b">
        <f ca="1">AND($BV104,FC$67&gt;=INDEX('Static Data'!$E$3:$X$21,$BW104,1)+0,FC$68&gt;=INDEX('Static Data'!$E$3:$X$21,$BW104,2)+0,FC$69&gt;=INDEX('Static Data'!$E$3:$X$21,$BW104,3)+0,FC$70&gt;=INDEX('Static Data'!$E$3:$X$21,$BW104,4)+0,FC$71&gt;=INDEX('Static Data'!$E$3:$X$21,$BW104,5)+0,FC$72&gt;=INDEX('Static Data'!$E$3:$X$21,$BW104,6)+0,FC$73&gt;=INDEX('Static Data'!$E$3:$X$21,$BW104,7)+0,FC$74&gt;=INDEX('Static Data'!$E$3:$X$21,$BW104,8)+0,FC$75&gt;=INDEX('Static Data'!$E$3:$X$21,$BW104,9)+0,FC$76&gt;=INDEX('Static Data'!$E$3:$X$21,$BW104,10)+0,FC$77&gt;=INDEX('Static Data'!$E$3:$X$21,$BW104,11)+0,FC$78&gt;=INDEX('Static Data'!$E$3:$X$21,$BW104,12)+0,FC$79&gt;=INDEX('Static Data'!$E$3:$X$21,$BW104,13)+0,FC$80&gt;=INDEX('Static Data'!$E$3:$X$21,$BW104,14)+0,FC$81&gt;=INDEX('Static Data'!$E$3:$X$21,$BW104,15)+0,FC$82&gt;=INDEX('Static Data'!$E$3:$X$21,$BW104,16)+0,FC$83&gt;=INDEX('Static Data'!$E$3:$X$21,$BW104,17)+0,FC$84&gt;=INDEX('Static Data'!$E$3:$X$21,$BW104,18)+0,FC$85&gt;=INDEX('Static Data'!$E$3:$X$21,$BW104,19)+0,FC$86&gt;=INDEX('Static Data'!$E$3:$X$21,$BW104,20)+0)</f>
        <v>0</v>
      </c>
      <c r="FD104" t="b">
        <f ca="1">AND($BV104,FD$67&gt;=INDEX('Static Data'!$E$3:$X$21,$BW104,1)+0,FD$68&gt;=INDEX('Static Data'!$E$3:$X$21,$BW104,2)+0,FD$69&gt;=INDEX('Static Data'!$E$3:$X$21,$BW104,3)+0,FD$70&gt;=INDEX('Static Data'!$E$3:$X$21,$BW104,4)+0,FD$71&gt;=INDEX('Static Data'!$E$3:$X$21,$BW104,5)+0,FD$72&gt;=INDEX('Static Data'!$E$3:$X$21,$BW104,6)+0,FD$73&gt;=INDEX('Static Data'!$E$3:$X$21,$BW104,7)+0,FD$74&gt;=INDEX('Static Data'!$E$3:$X$21,$BW104,8)+0,FD$75&gt;=INDEX('Static Data'!$E$3:$X$21,$BW104,9)+0,FD$76&gt;=INDEX('Static Data'!$E$3:$X$21,$BW104,10)+0,FD$77&gt;=INDEX('Static Data'!$E$3:$X$21,$BW104,11)+0,FD$78&gt;=INDEX('Static Data'!$E$3:$X$21,$BW104,12)+0,FD$79&gt;=INDEX('Static Data'!$E$3:$X$21,$BW104,13)+0,FD$80&gt;=INDEX('Static Data'!$E$3:$X$21,$BW104,14)+0,FD$81&gt;=INDEX('Static Data'!$E$3:$X$21,$BW104,15)+0,FD$82&gt;=INDEX('Static Data'!$E$3:$X$21,$BW104,16)+0,FD$83&gt;=INDEX('Static Data'!$E$3:$X$21,$BW104,17)+0,FD$84&gt;=INDEX('Static Data'!$E$3:$X$21,$BW104,18)+0,FD$85&gt;=INDEX('Static Data'!$E$3:$X$21,$BW104,19)+0,FD$86&gt;=INDEX('Static Data'!$E$3:$X$21,$BW104,20)+0)</f>
        <v>0</v>
      </c>
      <c r="FE104" t="b">
        <f ca="1">AND($BV104,FE$67&gt;=INDEX('Static Data'!$E$3:$X$21,$BW104,1)+0,FE$68&gt;=INDEX('Static Data'!$E$3:$X$21,$BW104,2)+0,FE$69&gt;=INDEX('Static Data'!$E$3:$X$21,$BW104,3)+0,FE$70&gt;=INDEX('Static Data'!$E$3:$X$21,$BW104,4)+0,FE$71&gt;=INDEX('Static Data'!$E$3:$X$21,$BW104,5)+0,FE$72&gt;=INDEX('Static Data'!$E$3:$X$21,$BW104,6)+0,FE$73&gt;=INDEX('Static Data'!$E$3:$X$21,$BW104,7)+0,FE$74&gt;=INDEX('Static Data'!$E$3:$X$21,$BW104,8)+0,FE$75&gt;=INDEX('Static Data'!$E$3:$X$21,$BW104,9)+0,FE$76&gt;=INDEX('Static Data'!$E$3:$X$21,$BW104,10)+0,FE$77&gt;=INDEX('Static Data'!$E$3:$X$21,$BW104,11)+0,FE$78&gt;=INDEX('Static Data'!$E$3:$X$21,$BW104,12)+0,FE$79&gt;=INDEX('Static Data'!$E$3:$X$21,$BW104,13)+0,FE$80&gt;=INDEX('Static Data'!$E$3:$X$21,$BW104,14)+0,FE$81&gt;=INDEX('Static Data'!$E$3:$X$21,$BW104,15)+0,FE$82&gt;=INDEX('Static Data'!$E$3:$X$21,$BW104,16)+0,FE$83&gt;=INDEX('Static Data'!$E$3:$X$21,$BW104,17)+0,FE$84&gt;=INDEX('Static Data'!$E$3:$X$21,$BW104,18)+0,FE$85&gt;=INDEX('Static Data'!$E$3:$X$21,$BW104,19)+0,FE$86&gt;=INDEX('Static Data'!$E$3:$X$21,$BW104,20)+0)</f>
        <v>0</v>
      </c>
      <c r="FF104" t="b">
        <f ca="1">AND($BV104,FF$67&gt;=INDEX('Static Data'!$E$3:$X$21,$BW104,1)+0,FF$68&gt;=INDEX('Static Data'!$E$3:$X$21,$BW104,2)+0,FF$69&gt;=INDEX('Static Data'!$E$3:$X$21,$BW104,3)+0,FF$70&gt;=INDEX('Static Data'!$E$3:$X$21,$BW104,4)+0,FF$71&gt;=INDEX('Static Data'!$E$3:$X$21,$BW104,5)+0,FF$72&gt;=INDEX('Static Data'!$E$3:$X$21,$BW104,6)+0,FF$73&gt;=INDEX('Static Data'!$E$3:$X$21,$BW104,7)+0,FF$74&gt;=INDEX('Static Data'!$E$3:$X$21,$BW104,8)+0,FF$75&gt;=INDEX('Static Data'!$E$3:$X$21,$BW104,9)+0,FF$76&gt;=INDEX('Static Data'!$E$3:$X$21,$BW104,10)+0,FF$77&gt;=INDEX('Static Data'!$E$3:$X$21,$BW104,11)+0,FF$78&gt;=INDEX('Static Data'!$E$3:$X$21,$BW104,12)+0,FF$79&gt;=INDEX('Static Data'!$E$3:$X$21,$BW104,13)+0,FF$80&gt;=INDEX('Static Data'!$E$3:$X$21,$BW104,14)+0,FF$81&gt;=INDEX('Static Data'!$E$3:$X$21,$BW104,15)+0,FF$82&gt;=INDEX('Static Data'!$E$3:$X$21,$BW104,16)+0,FF$83&gt;=INDEX('Static Data'!$E$3:$X$21,$BW104,17)+0,FF$84&gt;=INDEX('Static Data'!$E$3:$X$21,$BW104,18)+0,FF$85&gt;=INDEX('Static Data'!$E$3:$X$21,$BW104,19)+0,FF$86&gt;=INDEX('Static Data'!$E$3:$X$21,$BW104,20)+0)</f>
        <v>0</v>
      </c>
      <c r="FG104" t="b">
        <f ca="1">AND($BV104,FG$67&gt;=INDEX('Static Data'!$E$3:$X$21,$BW104,1)+0,FG$68&gt;=INDEX('Static Data'!$E$3:$X$21,$BW104,2)+0,FG$69&gt;=INDEX('Static Data'!$E$3:$X$21,$BW104,3)+0,FG$70&gt;=INDEX('Static Data'!$E$3:$X$21,$BW104,4)+0,FG$71&gt;=INDEX('Static Data'!$E$3:$X$21,$BW104,5)+0,FG$72&gt;=INDEX('Static Data'!$E$3:$X$21,$BW104,6)+0,FG$73&gt;=INDEX('Static Data'!$E$3:$X$21,$BW104,7)+0,FG$74&gt;=INDEX('Static Data'!$E$3:$X$21,$BW104,8)+0,FG$75&gt;=INDEX('Static Data'!$E$3:$X$21,$BW104,9)+0,FG$76&gt;=INDEX('Static Data'!$E$3:$X$21,$BW104,10)+0,FG$77&gt;=INDEX('Static Data'!$E$3:$X$21,$BW104,11)+0,FG$78&gt;=INDEX('Static Data'!$E$3:$X$21,$BW104,12)+0,FG$79&gt;=INDEX('Static Data'!$E$3:$X$21,$BW104,13)+0,FG$80&gt;=INDEX('Static Data'!$E$3:$X$21,$BW104,14)+0,FG$81&gt;=INDEX('Static Data'!$E$3:$X$21,$BW104,15)+0,FG$82&gt;=INDEX('Static Data'!$E$3:$X$21,$BW104,16)+0,FG$83&gt;=INDEX('Static Data'!$E$3:$X$21,$BW104,17)+0,FG$84&gt;=INDEX('Static Data'!$E$3:$X$21,$BW104,18)+0,FG$85&gt;=INDEX('Static Data'!$E$3:$X$21,$BW104,19)+0,FG$86&gt;=INDEX('Static Data'!$E$3:$X$21,$BW104,20)+0)</f>
        <v>0</v>
      </c>
      <c r="FH104" t="b">
        <f ca="1">AND($BV104,FH$67&gt;=INDEX('Static Data'!$E$3:$X$21,$BW104,1)+0,FH$68&gt;=INDEX('Static Data'!$E$3:$X$21,$BW104,2)+0,FH$69&gt;=INDEX('Static Data'!$E$3:$X$21,$BW104,3)+0,FH$70&gt;=INDEX('Static Data'!$E$3:$X$21,$BW104,4)+0,FH$71&gt;=INDEX('Static Data'!$E$3:$X$21,$BW104,5)+0,FH$72&gt;=INDEX('Static Data'!$E$3:$X$21,$BW104,6)+0,FH$73&gt;=INDEX('Static Data'!$E$3:$X$21,$BW104,7)+0,FH$74&gt;=INDEX('Static Data'!$E$3:$X$21,$BW104,8)+0,FH$75&gt;=INDEX('Static Data'!$E$3:$X$21,$BW104,9)+0,FH$76&gt;=INDEX('Static Data'!$E$3:$X$21,$BW104,10)+0,FH$77&gt;=INDEX('Static Data'!$E$3:$X$21,$BW104,11)+0,FH$78&gt;=INDEX('Static Data'!$E$3:$X$21,$BW104,12)+0,FH$79&gt;=INDEX('Static Data'!$E$3:$X$21,$BW104,13)+0,FH$80&gt;=INDEX('Static Data'!$E$3:$X$21,$BW104,14)+0,FH$81&gt;=INDEX('Static Data'!$E$3:$X$21,$BW104,15)+0,FH$82&gt;=INDEX('Static Data'!$E$3:$X$21,$BW104,16)+0,FH$83&gt;=INDEX('Static Data'!$E$3:$X$21,$BW104,17)+0,FH$84&gt;=INDEX('Static Data'!$E$3:$X$21,$BW104,18)+0,FH$85&gt;=INDEX('Static Data'!$E$3:$X$21,$BW104,19)+0,FH$86&gt;=INDEX('Static Data'!$E$3:$X$21,$BW104,20)+0)</f>
        <v>0</v>
      </c>
      <c r="FI104" t="b">
        <f ca="1">AND($BV104,FI$67&gt;=INDEX('Static Data'!$E$3:$X$21,$BW104,1)+0,FI$68&gt;=INDEX('Static Data'!$E$3:$X$21,$BW104,2)+0,FI$69&gt;=INDEX('Static Data'!$E$3:$X$21,$BW104,3)+0,FI$70&gt;=INDEX('Static Data'!$E$3:$X$21,$BW104,4)+0,FI$71&gt;=INDEX('Static Data'!$E$3:$X$21,$BW104,5)+0,FI$72&gt;=INDEX('Static Data'!$E$3:$X$21,$BW104,6)+0,FI$73&gt;=INDEX('Static Data'!$E$3:$X$21,$BW104,7)+0,FI$74&gt;=INDEX('Static Data'!$E$3:$X$21,$BW104,8)+0,FI$75&gt;=INDEX('Static Data'!$E$3:$X$21,$BW104,9)+0,FI$76&gt;=INDEX('Static Data'!$E$3:$X$21,$BW104,10)+0,FI$77&gt;=INDEX('Static Data'!$E$3:$X$21,$BW104,11)+0,FI$78&gt;=INDEX('Static Data'!$E$3:$X$21,$BW104,12)+0,FI$79&gt;=INDEX('Static Data'!$E$3:$X$21,$BW104,13)+0,FI$80&gt;=INDEX('Static Data'!$E$3:$X$21,$BW104,14)+0,FI$81&gt;=INDEX('Static Data'!$E$3:$X$21,$BW104,15)+0,FI$82&gt;=INDEX('Static Data'!$E$3:$X$21,$BW104,16)+0,FI$83&gt;=INDEX('Static Data'!$E$3:$X$21,$BW104,17)+0,FI$84&gt;=INDEX('Static Data'!$E$3:$X$21,$BW104,18)+0,FI$85&gt;=INDEX('Static Data'!$E$3:$X$21,$BW104,19)+0,FI$86&gt;=INDEX('Static Data'!$E$3:$X$21,$BW104,20)+0)</f>
        <v>0</v>
      </c>
      <c r="FJ104" t="b">
        <f ca="1">AND($BV104,FJ$67&gt;=INDEX('Static Data'!$E$3:$X$21,$BW104,1)+0,FJ$68&gt;=INDEX('Static Data'!$E$3:$X$21,$BW104,2)+0,FJ$69&gt;=INDEX('Static Data'!$E$3:$X$21,$BW104,3)+0,FJ$70&gt;=INDEX('Static Data'!$E$3:$X$21,$BW104,4)+0,FJ$71&gt;=INDEX('Static Data'!$E$3:$X$21,$BW104,5)+0,FJ$72&gt;=INDEX('Static Data'!$E$3:$X$21,$BW104,6)+0,FJ$73&gt;=INDEX('Static Data'!$E$3:$X$21,$BW104,7)+0,FJ$74&gt;=INDEX('Static Data'!$E$3:$X$21,$BW104,8)+0,FJ$75&gt;=INDEX('Static Data'!$E$3:$X$21,$BW104,9)+0,FJ$76&gt;=INDEX('Static Data'!$E$3:$X$21,$BW104,10)+0,FJ$77&gt;=INDEX('Static Data'!$E$3:$X$21,$BW104,11)+0,FJ$78&gt;=INDEX('Static Data'!$E$3:$X$21,$BW104,12)+0,FJ$79&gt;=INDEX('Static Data'!$E$3:$X$21,$BW104,13)+0,FJ$80&gt;=INDEX('Static Data'!$E$3:$X$21,$BW104,14)+0,FJ$81&gt;=INDEX('Static Data'!$E$3:$X$21,$BW104,15)+0,FJ$82&gt;=INDEX('Static Data'!$E$3:$X$21,$BW104,16)+0,FJ$83&gt;=INDEX('Static Data'!$E$3:$X$21,$BW104,17)+0,FJ$84&gt;=INDEX('Static Data'!$E$3:$X$21,$BW104,18)+0,FJ$85&gt;=INDEX('Static Data'!$E$3:$X$21,$BW104,19)+0,FJ$86&gt;=INDEX('Static Data'!$E$3:$X$21,$BW104,20)+0)</f>
        <v>0</v>
      </c>
      <c r="FK104" t="b">
        <f ca="1">AND($BV104,FK$67&gt;=INDEX('Static Data'!$E$3:$X$21,$BW104,1)+0,FK$68&gt;=INDEX('Static Data'!$E$3:$X$21,$BW104,2)+0,FK$69&gt;=INDEX('Static Data'!$E$3:$X$21,$BW104,3)+0,FK$70&gt;=INDEX('Static Data'!$E$3:$X$21,$BW104,4)+0,FK$71&gt;=INDEX('Static Data'!$E$3:$X$21,$BW104,5)+0,FK$72&gt;=INDEX('Static Data'!$E$3:$X$21,$BW104,6)+0,FK$73&gt;=INDEX('Static Data'!$E$3:$X$21,$BW104,7)+0,FK$74&gt;=INDEX('Static Data'!$E$3:$X$21,$BW104,8)+0,FK$75&gt;=INDEX('Static Data'!$E$3:$X$21,$BW104,9)+0,FK$76&gt;=INDEX('Static Data'!$E$3:$X$21,$BW104,10)+0,FK$77&gt;=INDEX('Static Data'!$E$3:$X$21,$BW104,11)+0,FK$78&gt;=INDEX('Static Data'!$E$3:$X$21,$BW104,12)+0,FK$79&gt;=INDEX('Static Data'!$E$3:$X$21,$BW104,13)+0,FK$80&gt;=INDEX('Static Data'!$E$3:$X$21,$BW104,14)+0,FK$81&gt;=INDEX('Static Data'!$E$3:$X$21,$BW104,15)+0,FK$82&gt;=INDEX('Static Data'!$E$3:$X$21,$BW104,16)+0,FK$83&gt;=INDEX('Static Data'!$E$3:$X$21,$BW104,17)+0,FK$84&gt;=INDEX('Static Data'!$E$3:$X$21,$BW104,18)+0,FK$85&gt;=INDEX('Static Data'!$E$3:$X$21,$BW104,19)+0,FK$86&gt;=INDEX('Static Data'!$E$3:$X$21,$BW104,20)+0)</f>
        <v>0</v>
      </c>
      <c r="FL104" t="b">
        <f ca="1">AND($BV104,FL$67&gt;=INDEX('Static Data'!$E$3:$X$21,$BW104,1)+0,FL$68&gt;=INDEX('Static Data'!$E$3:$X$21,$BW104,2)+0,FL$69&gt;=INDEX('Static Data'!$E$3:$X$21,$BW104,3)+0,FL$70&gt;=INDEX('Static Data'!$E$3:$X$21,$BW104,4)+0,FL$71&gt;=INDEX('Static Data'!$E$3:$X$21,$BW104,5)+0,FL$72&gt;=INDEX('Static Data'!$E$3:$X$21,$BW104,6)+0,FL$73&gt;=INDEX('Static Data'!$E$3:$X$21,$BW104,7)+0,FL$74&gt;=INDEX('Static Data'!$E$3:$X$21,$BW104,8)+0,FL$75&gt;=INDEX('Static Data'!$E$3:$X$21,$BW104,9)+0,FL$76&gt;=INDEX('Static Data'!$E$3:$X$21,$BW104,10)+0,FL$77&gt;=INDEX('Static Data'!$E$3:$X$21,$BW104,11)+0,FL$78&gt;=INDEX('Static Data'!$E$3:$X$21,$BW104,12)+0,FL$79&gt;=INDEX('Static Data'!$E$3:$X$21,$BW104,13)+0,FL$80&gt;=INDEX('Static Data'!$E$3:$X$21,$BW104,14)+0,FL$81&gt;=INDEX('Static Data'!$E$3:$X$21,$BW104,15)+0,FL$82&gt;=INDEX('Static Data'!$E$3:$X$21,$BW104,16)+0,FL$83&gt;=INDEX('Static Data'!$E$3:$X$21,$BW104,17)+0,FL$84&gt;=INDEX('Static Data'!$E$3:$X$21,$BW104,18)+0,FL$85&gt;=INDEX('Static Data'!$E$3:$X$21,$BW104,19)+0,FL$86&gt;=INDEX('Static Data'!$E$3:$X$21,$BW104,20)+0)</f>
        <v>0</v>
      </c>
      <c r="FM104" t="b">
        <f ca="1">AND($BV104,FM$67&gt;=INDEX('Static Data'!$E$3:$X$21,$BW104,1)+0,FM$68&gt;=INDEX('Static Data'!$E$3:$X$21,$BW104,2)+0,FM$69&gt;=INDEX('Static Data'!$E$3:$X$21,$BW104,3)+0,FM$70&gt;=INDEX('Static Data'!$E$3:$X$21,$BW104,4)+0,FM$71&gt;=INDEX('Static Data'!$E$3:$X$21,$BW104,5)+0,FM$72&gt;=INDEX('Static Data'!$E$3:$X$21,$BW104,6)+0,FM$73&gt;=INDEX('Static Data'!$E$3:$X$21,$BW104,7)+0,FM$74&gt;=INDEX('Static Data'!$E$3:$X$21,$BW104,8)+0,FM$75&gt;=INDEX('Static Data'!$E$3:$X$21,$BW104,9)+0,FM$76&gt;=INDEX('Static Data'!$E$3:$X$21,$BW104,10)+0,FM$77&gt;=INDEX('Static Data'!$E$3:$X$21,$BW104,11)+0,FM$78&gt;=INDEX('Static Data'!$E$3:$X$21,$BW104,12)+0,FM$79&gt;=INDEX('Static Data'!$E$3:$X$21,$BW104,13)+0,FM$80&gt;=INDEX('Static Data'!$E$3:$X$21,$BW104,14)+0,FM$81&gt;=INDEX('Static Data'!$E$3:$X$21,$BW104,15)+0,FM$82&gt;=INDEX('Static Data'!$E$3:$X$21,$BW104,16)+0,FM$83&gt;=INDEX('Static Data'!$E$3:$X$21,$BW104,17)+0,FM$84&gt;=INDEX('Static Data'!$E$3:$X$21,$BW104,18)+0,FM$85&gt;=INDEX('Static Data'!$E$3:$X$21,$BW104,19)+0,FM$86&gt;=INDEX('Static Data'!$E$3:$X$21,$BW104,20)+0)</f>
        <v>0</v>
      </c>
      <c r="FN104" t="b">
        <f ca="1">AND($BV104,FN$67&gt;=INDEX('Static Data'!$E$3:$X$21,$BW104,1)+0,FN$68&gt;=INDEX('Static Data'!$E$3:$X$21,$BW104,2)+0,FN$69&gt;=INDEX('Static Data'!$E$3:$X$21,$BW104,3)+0,FN$70&gt;=INDEX('Static Data'!$E$3:$X$21,$BW104,4)+0,FN$71&gt;=INDEX('Static Data'!$E$3:$X$21,$BW104,5)+0,FN$72&gt;=INDEX('Static Data'!$E$3:$X$21,$BW104,6)+0,FN$73&gt;=INDEX('Static Data'!$E$3:$X$21,$BW104,7)+0,FN$74&gt;=INDEX('Static Data'!$E$3:$X$21,$BW104,8)+0,FN$75&gt;=INDEX('Static Data'!$E$3:$X$21,$BW104,9)+0,FN$76&gt;=INDEX('Static Data'!$E$3:$X$21,$BW104,10)+0,FN$77&gt;=INDEX('Static Data'!$E$3:$X$21,$BW104,11)+0,FN$78&gt;=INDEX('Static Data'!$E$3:$X$21,$BW104,12)+0,FN$79&gt;=INDEX('Static Data'!$E$3:$X$21,$BW104,13)+0,FN$80&gt;=INDEX('Static Data'!$E$3:$X$21,$BW104,14)+0,FN$81&gt;=INDEX('Static Data'!$E$3:$X$21,$BW104,15)+0,FN$82&gt;=INDEX('Static Data'!$E$3:$X$21,$BW104,16)+0,FN$83&gt;=INDEX('Static Data'!$E$3:$X$21,$BW104,17)+0,FN$84&gt;=INDEX('Static Data'!$E$3:$X$21,$BW104,18)+0,FN$85&gt;=INDEX('Static Data'!$E$3:$X$21,$BW104,19)+0,FN$86&gt;=INDEX('Static Data'!$E$3:$X$21,$BW104,20)+0)</f>
        <v>0</v>
      </c>
      <c r="FO104" t="b">
        <f ca="1">AND($BV104,FO$67&gt;=INDEX('Static Data'!$E$3:$X$21,$BW104,1)+0,FO$68&gt;=INDEX('Static Data'!$E$3:$X$21,$BW104,2)+0,FO$69&gt;=INDEX('Static Data'!$E$3:$X$21,$BW104,3)+0,FO$70&gt;=INDEX('Static Data'!$E$3:$X$21,$BW104,4)+0,FO$71&gt;=INDEX('Static Data'!$E$3:$X$21,$BW104,5)+0,FO$72&gt;=INDEX('Static Data'!$E$3:$X$21,$BW104,6)+0,FO$73&gt;=INDEX('Static Data'!$E$3:$X$21,$BW104,7)+0,FO$74&gt;=INDEX('Static Data'!$E$3:$X$21,$BW104,8)+0,FO$75&gt;=INDEX('Static Data'!$E$3:$X$21,$BW104,9)+0,FO$76&gt;=INDEX('Static Data'!$E$3:$X$21,$BW104,10)+0,FO$77&gt;=INDEX('Static Data'!$E$3:$X$21,$BW104,11)+0,FO$78&gt;=INDEX('Static Data'!$E$3:$X$21,$BW104,12)+0,FO$79&gt;=INDEX('Static Data'!$E$3:$X$21,$BW104,13)+0,FO$80&gt;=INDEX('Static Data'!$E$3:$X$21,$BW104,14)+0,FO$81&gt;=INDEX('Static Data'!$E$3:$X$21,$BW104,15)+0,FO$82&gt;=INDEX('Static Data'!$E$3:$X$21,$BW104,16)+0,FO$83&gt;=INDEX('Static Data'!$E$3:$X$21,$BW104,17)+0,FO$84&gt;=INDEX('Static Data'!$E$3:$X$21,$BW104,18)+0,FO$85&gt;=INDEX('Static Data'!$E$3:$X$21,$BW104,19)+0,FO$86&gt;=INDEX('Static Data'!$E$3:$X$21,$BW104,20)+0)</f>
        <v>0</v>
      </c>
      <c r="FP104" t="b">
        <f ca="1">AND($BV104,FP$67&gt;=INDEX('Static Data'!$E$3:$X$21,$BW104,1)+0,FP$68&gt;=INDEX('Static Data'!$E$3:$X$21,$BW104,2)+0,FP$69&gt;=INDEX('Static Data'!$E$3:$X$21,$BW104,3)+0,FP$70&gt;=INDEX('Static Data'!$E$3:$X$21,$BW104,4)+0,FP$71&gt;=INDEX('Static Data'!$E$3:$X$21,$BW104,5)+0,FP$72&gt;=INDEX('Static Data'!$E$3:$X$21,$BW104,6)+0,FP$73&gt;=INDEX('Static Data'!$E$3:$X$21,$BW104,7)+0,FP$74&gt;=INDEX('Static Data'!$E$3:$X$21,$BW104,8)+0,FP$75&gt;=INDEX('Static Data'!$E$3:$X$21,$BW104,9)+0,FP$76&gt;=INDEX('Static Data'!$E$3:$X$21,$BW104,10)+0,FP$77&gt;=INDEX('Static Data'!$E$3:$X$21,$BW104,11)+0,FP$78&gt;=INDEX('Static Data'!$E$3:$X$21,$BW104,12)+0,FP$79&gt;=INDEX('Static Data'!$E$3:$X$21,$BW104,13)+0,FP$80&gt;=INDEX('Static Data'!$E$3:$X$21,$BW104,14)+0,FP$81&gt;=INDEX('Static Data'!$E$3:$X$21,$BW104,15)+0,FP$82&gt;=INDEX('Static Data'!$E$3:$X$21,$BW104,16)+0,FP$83&gt;=INDEX('Static Data'!$E$3:$X$21,$BW104,17)+0,FP$84&gt;=INDEX('Static Data'!$E$3:$X$21,$BW104,18)+0,FP$85&gt;=INDEX('Static Data'!$E$3:$X$21,$BW104,19)+0,FP$86&gt;=INDEX('Static Data'!$E$3:$X$21,$BW104,20)+0)</f>
        <v>0</v>
      </c>
      <c r="FQ104" t="b">
        <f ca="1">AND($BV104,FQ$67&gt;=INDEX('Static Data'!$E$3:$X$21,$BW104,1)+0,FQ$68&gt;=INDEX('Static Data'!$E$3:$X$21,$BW104,2)+0,FQ$69&gt;=INDEX('Static Data'!$E$3:$X$21,$BW104,3)+0,FQ$70&gt;=INDEX('Static Data'!$E$3:$X$21,$BW104,4)+0,FQ$71&gt;=INDEX('Static Data'!$E$3:$X$21,$BW104,5)+0,FQ$72&gt;=INDEX('Static Data'!$E$3:$X$21,$BW104,6)+0,FQ$73&gt;=INDEX('Static Data'!$E$3:$X$21,$BW104,7)+0,FQ$74&gt;=INDEX('Static Data'!$E$3:$X$21,$BW104,8)+0,FQ$75&gt;=INDEX('Static Data'!$E$3:$X$21,$BW104,9)+0,FQ$76&gt;=INDEX('Static Data'!$E$3:$X$21,$BW104,10)+0,FQ$77&gt;=INDEX('Static Data'!$E$3:$X$21,$BW104,11)+0,FQ$78&gt;=INDEX('Static Data'!$E$3:$X$21,$BW104,12)+0,FQ$79&gt;=INDEX('Static Data'!$E$3:$X$21,$BW104,13)+0,FQ$80&gt;=INDEX('Static Data'!$E$3:$X$21,$BW104,14)+0,FQ$81&gt;=INDEX('Static Data'!$E$3:$X$21,$BW104,15)+0,FQ$82&gt;=INDEX('Static Data'!$E$3:$X$21,$BW104,16)+0,FQ$83&gt;=INDEX('Static Data'!$E$3:$X$21,$BW104,17)+0,FQ$84&gt;=INDEX('Static Data'!$E$3:$X$21,$BW104,18)+0,FQ$85&gt;=INDEX('Static Data'!$E$3:$X$21,$BW104,19)+0,FQ$86&gt;=INDEX('Static Data'!$E$3:$X$21,$BW104,20)+0)</f>
        <v>0</v>
      </c>
      <c r="FR104" t="b">
        <f ca="1">AND($BV104,FR$67&gt;=INDEX('Static Data'!$E$3:$X$21,$BW104,1)+0,FR$68&gt;=INDEX('Static Data'!$E$3:$X$21,$BW104,2)+0,FR$69&gt;=INDEX('Static Data'!$E$3:$X$21,$BW104,3)+0,FR$70&gt;=INDEX('Static Data'!$E$3:$X$21,$BW104,4)+0,FR$71&gt;=INDEX('Static Data'!$E$3:$X$21,$BW104,5)+0,FR$72&gt;=INDEX('Static Data'!$E$3:$X$21,$BW104,6)+0,FR$73&gt;=INDEX('Static Data'!$E$3:$X$21,$BW104,7)+0,FR$74&gt;=INDEX('Static Data'!$E$3:$X$21,$BW104,8)+0,FR$75&gt;=INDEX('Static Data'!$E$3:$X$21,$BW104,9)+0,FR$76&gt;=INDEX('Static Data'!$E$3:$X$21,$BW104,10)+0,FR$77&gt;=INDEX('Static Data'!$E$3:$X$21,$BW104,11)+0,FR$78&gt;=INDEX('Static Data'!$E$3:$X$21,$BW104,12)+0,FR$79&gt;=INDEX('Static Data'!$E$3:$X$21,$BW104,13)+0,FR$80&gt;=INDEX('Static Data'!$E$3:$X$21,$BW104,14)+0,FR$81&gt;=INDEX('Static Data'!$E$3:$X$21,$BW104,15)+0,FR$82&gt;=INDEX('Static Data'!$E$3:$X$21,$BW104,16)+0,FR$83&gt;=INDEX('Static Data'!$E$3:$X$21,$BW104,17)+0,FR$84&gt;=INDEX('Static Data'!$E$3:$X$21,$BW104,18)+0,FR$85&gt;=INDEX('Static Data'!$E$3:$X$21,$BW104,19)+0,FR$86&gt;=INDEX('Static Data'!$E$3:$X$21,$BW104,20)+0)</f>
        <v>0</v>
      </c>
      <c r="FS104" t="b">
        <f ca="1">AND($BV104,FS$67&gt;=INDEX('Static Data'!$E$3:$X$21,$BW104,1)+0,FS$68&gt;=INDEX('Static Data'!$E$3:$X$21,$BW104,2)+0,FS$69&gt;=INDEX('Static Data'!$E$3:$X$21,$BW104,3)+0,FS$70&gt;=INDEX('Static Data'!$E$3:$X$21,$BW104,4)+0,FS$71&gt;=INDEX('Static Data'!$E$3:$X$21,$BW104,5)+0,FS$72&gt;=INDEX('Static Data'!$E$3:$X$21,$BW104,6)+0,FS$73&gt;=INDEX('Static Data'!$E$3:$X$21,$BW104,7)+0,FS$74&gt;=INDEX('Static Data'!$E$3:$X$21,$BW104,8)+0,FS$75&gt;=INDEX('Static Data'!$E$3:$X$21,$BW104,9)+0,FS$76&gt;=INDEX('Static Data'!$E$3:$X$21,$BW104,10)+0,FS$77&gt;=INDEX('Static Data'!$E$3:$X$21,$BW104,11)+0,FS$78&gt;=INDEX('Static Data'!$E$3:$X$21,$BW104,12)+0,FS$79&gt;=INDEX('Static Data'!$E$3:$X$21,$BW104,13)+0,FS$80&gt;=INDEX('Static Data'!$E$3:$X$21,$BW104,14)+0,FS$81&gt;=INDEX('Static Data'!$E$3:$X$21,$BW104,15)+0,FS$82&gt;=INDEX('Static Data'!$E$3:$X$21,$BW104,16)+0,FS$83&gt;=INDEX('Static Data'!$E$3:$X$21,$BW104,17)+0,FS$84&gt;=INDEX('Static Data'!$E$3:$X$21,$BW104,18)+0,FS$85&gt;=INDEX('Static Data'!$E$3:$X$21,$BW104,19)+0,FS$86&gt;=INDEX('Static Data'!$E$3:$X$21,$BW104,20)+0)</f>
        <v>0</v>
      </c>
      <c r="FT104" t="b">
        <f ca="1">AND($BV104,FT$67&gt;=INDEX('Static Data'!$E$3:$X$21,$BW104,1)+0,FT$68&gt;=INDEX('Static Data'!$E$3:$X$21,$BW104,2)+0,FT$69&gt;=INDEX('Static Data'!$E$3:$X$21,$BW104,3)+0,FT$70&gt;=INDEX('Static Data'!$E$3:$X$21,$BW104,4)+0,FT$71&gt;=INDEX('Static Data'!$E$3:$X$21,$BW104,5)+0,FT$72&gt;=INDEX('Static Data'!$E$3:$X$21,$BW104,6)+0,FT$73&gt;=INDEX('Static Data'!$E$3:$X$21,$BW104,7)+0,FT$74&gt;=INDEX('Static Data'!$E$3:$X$21,$BW104,8)+0,FT$75&gt;=INDEX('Static Data'!$E$3:$X$21,$BW104,9)+0,FT$76&gt;=INDEX('Static Data'!$E$3:$X$21,$BW104,10)+0,FT$77&gt;=INDEX('Static Data'!$E$3:$X$21,$BW104,11)+0,FT$78&gt;=INDEX('Static Data'!$E$3:$X$21,$BW104,12)+0,FT$79&gt;=INDEX('Static Data'!$E$3:$X$21,$BW104,13)+0,FT$80&gt;=INDEX('Static Data'!$E$3:$X$21,$BW104,14)+0,FT$81&gt;=INDEX('Static Data'!$E$3:$X$21,$BW104,15)+0,FT$82&gt;=INDEX('Static Data'!$E$3:$X$21,$BW104,16)+0,FT$83&gt;=INDEX('Static Data'!$E$3:$X$21,$BW104,17)+0,FT$84&gt;=INDEX('Static Data'!$E$3:$X$21,$BW104,18)+0,FT$85&gt;=INDEX('Static Data'!$E$3:$X$21,$BW104,19)+0,FT$86&gt;=INDEX('Static Data'!$E$3:$X$21,$BW104,20)+0)</f>
        <v>0</v>
      </c>
      <c r="FU104" t="b">
        <f ca="1">AND($BV104,FU$67&gt;=INDEX('Static Data'!$E$3:$X$21,$BW104,1)+0,FU$68&gt;=INDEX('Static Data'!$E$3:$X$21,$BW104,2)+0,FU$69&gt;=INDEX('Static Data'!$E$3:$X$21,$BW104,3)+0,FU$70&gt;=INDEX('Static Data'!$E$3:$X$21,$BW104,4)+0,FU$71&gt;=INDEX('Static Data'!$E$3:$X$21,$BW104,5)+0,FU$72&gt;=INDEX('Static Data'!$E$3:$X$21,$BW104,6)+0,FU$73&gt;=INDEX('Static Data'!$E$3:$X$21,$BW104,7)+0,FU$74&gt;=INDEX('Static Data'!$E$3:$X$21,$BW104,8)+0,FU$75&gt;=INDEX('Static Data'!$E$3:$X$21,$BW104,9)+0,FU$76&gt;=INDEX('Static Data'!$E$3:$X$21,$BW104,10)+0,FU$77&gt;=INDEX('Static Data'!$E$3:$X$21,$BW104,11)+0,FU$78&gt;=INDEX('Static Data'!$E$3:$X$21,$BW104,12)+0,FU$79&gt;=INDEX('Static Data'!$E$3:$X$21,$BW104,13)+0,FU$80&gt;=INDEX('Static Data'!$E$3:$X$21,$BW104,14)+0,FU$81&gt;=INDEX('Static Data'!$E$3:$X$21,$BW104,15)+0,FU$82&gt;=INDEX('Static Data'!$E$3:$X$21,$BW104,16)+0,FU$83&gt;=INDEX('Static Data'!$E$3:$X$21,$BW104,17)+0,FU$84&gt;=INDEX('Static Data'!$E$3:$X$21,$BW104,18)+0,FU$85&gt;=INDEX('Static Data'!$E$3:$X$21,$BW104,19)+0,FU$86&gt;=INDEX('Static Data'!$E$3:$X$21,$BW104,20)+0)</f>
        <v>0</v>
      </c>
      <c r="FV104" t="b">
        <f ca="1">AND($BV104,FV$67&gt;=INDEX('Static Data'!$E$3:$X$21,$BW104,1)+0,FV$68&gt;=INDEX('Static Data'!$E$3:$X$21,$BW104,2)+0,FV$69&gt;=INDEX('Static Data'!$E$3:$X$21,$BW104,3)+0,FV$70&gt;=INDEX('Static Data'!$E$3:$X$21,$BW104,4)+0,FV$71&gt;=INDEX('Static Data'!$E$3:$X$21,$BW104,5)+0,FV$72&gt;=INDEX('Static Data'!$E$3:$X$21,$BW104,6)+0,FV$73&gt;=INDEX('Static Data'!$E$3:$X$21,$BW104,7)+0,FV$74&gt;=INDEX('Static Data'!$E$3:$X$21,$BW104,8)+0,FV$75&gt;=INDEX('Static Data'!$E$3:$X$21,$BW104,9)+0,FV$76&gt;=INDEX('Static Data'!$E$3:$X$21,$BW104,10)+0,FV$77&gt;=INDEX('Static Data'!$E$3:$X$21,$BW104,11)+0,FV$78&gt;=INDEX('Static Data'!$E$3:$X$21,$BW104,12)+0,FV$79&gt;=INDEX('Static Data'!$E$3:$X$21,$BW104,13)+0,FV$80&gt;=INDEX('Static Data'!$E$3:$X$21,$BW104,14)+0,FV$81&gt;=INDEX('Static Data'!$E$3:$X$21,$BW104,15)+0,FV$82&gt;=INDEX('Static Data'!$E$3:$X$21,$BW104,16)+0,FV$83&gt;=INDEX('Static Data'!$E$3:$X$21,$BW104,17)+0,FV$84&gt;=INDEX('Static Data'!$E$3:$X$21,$BW104,18)+0,FV$85&gt;=INDEX('Static Data'!$E$3:$X$21,$BW104,19)+0,FV$86&gt;=INDEX('Static Data'!$E$3:$X$21,$BW104,20)+0)</f>
        <v>0</v>
      </c>
      <c r="FW104" t="b">
        <f ca="1">AND($BV104,FW$67&gt;=INDEX('Static Data'!$E$3:$X$21,$BW104,1)+0,FW$68&gt;=INDEX('Static Data'!$E$3:$X$21,$BW104,2)+0,FW$69&gt;=INDEX('Static Data'!$E$3:$X$21,$BW104,3)+0,FW$70&gt;=INDEX('Static Data'!$E$3:$X$21,$BW104,4)+0,FW$71&gt;=INDEX('Static Data'!$E$3:$X$21,$BW104,5)+0,FW$72&gt;=INDEX('Static Data'!$E$3:$X$21,$BW104,6)+0,FW$73&gt;=INDEX('Static Data'!$E$3:$X$21,$BW104,7)+0,FW$74&gt;=INDEX('Static Data'!$E$3:$X$21,$BW104,8)+0,FW$75&gt;=INDEX('Static Data'!$E$3:$X$21,$BW104,9)+0,FW$76&gt;=INDEX('Static Data'!$E$3:$X$21,$BW104,10)+0,FW$77&gt;=INDEX('Static Data'!$E$3:$X$21,$BW104,11)+0,FW$78&gt;=INDEX('Static Data'!$E$3:$X$21,$BW104,12)+0,FW$79&gt;=INDEX('Static Data'!$E$3:$X$21,$BW104,13)+0,FW$80&gt;=INDEX('Static Data'!$E$3:$X$21,$BW104,14)+0,FW$81&gt;=INDEX('Static Data'!$E$3:$X$21,$BW104,15)+0,FW$82&gt;=INDEX('Static Data'!$E$3:$X$21,$BW104,16)+0,FW$83&gt;=INDEX('Static Data'!$E$3:$X$21,$BW104,17)+0,FW$84&gt;=INDEX('Static Data'!$E$3:$X$21,$BW104,18)+0,FW$85&gt;=INDEX('Static Data'!$E$3:$X$21,$BW104,19)+0,FW$86&gt;=INDEX('Static Data'!$E$3:$X$21,$BW104,20)+0)</f>
        <v>0</v>
      </c>
      <c r="FX104" t="b">
        <f ca="1">AND($BV104,FX$67&gt;=INDEX('Static Data'!$E$3:$X$21,$BW104,1)+0,FX$68&gt;=INDEX('Static Data'!$E$3:$X$21,$BW104,2)+0,FX$69&gt;=INDEX('Static Data'!$E$3:$X$21,$BW104,3)+0,FX$70&gt;=INDEX('Static Data'!$E$3:$X$21,$BW104,4)+0,FX$71&gt;=INDEX('Static Data'!$E$3:$X$21,$BW104,5)+0,FX$72&gt;=INDEX('Static Data'!$E$3:$X$21,$BW104,6)+0,FX$73&gt;=INDEX('Static Data'!$E$3:$X$21,$BW104,7)+0,FX$74&gt;=INDEX('Static Data'!$E$3:$X$21,$BW104,8)+0,FX$75&gt;=INDEX('Static Data'!$E$3:$X$21,$BW104,9)+0,FX$76&gt;=INDEX('Static Data'!$E$3:$X$21,$BW104,10)+0,FX$77&gt;=INDEX('Static Data'!$E$3:$X$21,$BW104,11)+0,FX$78&gt;=INDEX('Static Data'!$E$3:$X$21,$BW104,12)+0,FX$79&gt;=INDEX('Static Data'!$E$3:$X$21,$BW104,13)+0,FX$80&gt;=INDEX('Static Data'!$E$3:$X$21,$BW104,14)+0,FX$81&gt;=INDEX('Static Data'!$E$3:$X$21,$BW104,15)+0,FX$82&gt;=INDEX('Static Data'!$E$3:$X$21,$BW104,16)+0,FX$83&gt;=INDEX('Static Data'!$E$3:$X$21,$BW104,17)+0,FX$84&gt;=INDEX('Static Data'!$E$3:$X$21,$BW104,18)+0,FX$85&gt;=INDEX('Static Data'!$E$3:$X$21,$BW104,19)+0,FX$86&gt;=INDEX('Static Data'!$E$3:$X$21,$BW104,20)+0)</f>
        <v>0</v>
      </c>
      <c r="FY104" t="b">
        <f ca="1">AND($BV104,FY$67&gt;=INDEX('Static Data'!$E$3:$X$21,$BW104,1)+0,FY$68&gt;=INDEX('Static Data'!$E$3:$X$21,$BW104,2)+0,FY$69&gt;=INDEX('Static Data'!$E$3:$X$21,$BW104,3)+0,FY$70&gt;=INDEX('Static Data'!$E$3:$X$21,$BW104,4)+0,FY$71&gt;=INDEX('Static Data'!$E$3:$X$21,$BW104,5)+0,FY$72&gt;=INDEX('Static Data'!$E$3:$X$21,$BW104,6)+0,FY$73&gt;=INDEX('Static Data'!$E$3:$X$21,$BW104,7)+0,FY$74&gt;=INDEX('Static Data'!$E$3:$X$21,$BW104,8)+0,FY$75&gt;=INDEX('Static Data'!$E$3:$X$21,$BW104,9)+0,FY$76&gt;=INDEX('Static Data'!$E$3:$X$21,$BW104,10)+0,FY$77&gt;=INDEX('Static Data'!$E$3:$X$21,$BW104,11)+0,FY$78&gt;=INDEX('Static Data'!$E$3:$X$21,$BW104,12)+0,FY$79&gt;=INDEX('Static Data'!$E$3:$X$21,$BW104,13)+0,FY$80&gt;=INDEX('Static Data'!$E$3:$X$21,$BW104,14)+0,FY$81&gt;=INDEX('Static Data'!$E$3:$X$21,$BW104,15)+0,FY$82&gt;=INDEX('Static Data'!$E$3:$X$21,$BW104,16)+0,FY$83&gt;=INDEX('Static Data'!$E$3:$X$21,$BW104,17)+0,FY$84&gt;=INDEX('Static Data'!$E$3:$X$21,$BW104,18)+0,FY$85&gt;=INDEX('Static Data'!$E$3:$X$21,$BW104,19)+0,FY$86&gt;=INDEX('Static Data'!$E$3:$X$21,$BW104,20)+0)</f>
        <v>0</v>
      </c>
      <c r="FZ104" t="b">
        <f ca="1">AND($BV104,FZ$67&gt;=INDEX('Static Data'!$E$3:$X$21,$BW104,1)+0,FZ$68&gt;=INDEX('Static Data'!$E$3:$X$21,$BW104,2)+0,FZ$69&gt;=INDEX('Static Data'!$E$3:$X$21,$BW104,3)+0,FZ$70&gt;=INDEX('Static Data'!$E$3:$X$21,$BW104,4)+0,FZ$71&gt;=INDEX('Static Data'!$E$3:$X$21,$BW104,5)+0,FZ$72&gt;=INDEX('Static Data'!$E$3:$X$21,$BW104,6)+0,FZ$73&gt;=INDEX('Static Data'!$E$3:$X$21,$BW104,7)+0,FZ$74&gt;=INDEX('Static Data'!$E$3:$X$21,$BW104,8)+0,FZ$75&gt;=INDEX('Static Data'!$E$3:$X$21,$BW104,9)+0,FZ$76&gt;=INDEX('Static Data'!$E$3:$X$21,$BW104,10)+0,FZ$77&gt;=INDEX('Static Data'!$E$3:$X$21,$BW104,11)+0,FZ$78&gt;=INDEX('Static Data'!$E$3:$X$21,$BW104,12)+0,FZ$79&gt;=INDEX('Static Data'!$E$3:$X$21,$BW104,13)+0,FZ$80&gt;=INDEX('Static Data'!$E$3:$X$21,$BW104,14)+0,FZ$81&gt;=INDEX('Static Data'!$E$3:$X$21,$BW104,15)+0,FZ$82&gt;=INDEX('Static Data'!$E$3:$X$21,$BW104,16)+0,FZ$83&gt;=INDEX('Static Data'!$E$3:$X$21,$BW104,17)+0,FZ$84&gt;=INDEX('Static Data'!$E$3:$X$21,$BW104,18)+0,FZ$85&gt;=INDEX('Static Data'!$E$3:$X$21,$BW104,19)+0,FZ$86&gt;=INDEX('Static Data'!$E$3:$X$21,$BW104,20)+0)</f>
        <v>0</v>
      </c>
      <c r="GA104" t="b">
        <f ca="1">AND($BV104,GA$67&gt;=INDEX('Static Data'!$E$3:$X$21,$BW104,1)+0,GA$68&gt;=INDEX('Static Data'!$E$3:$X$21,$BW104,2)+0,GA$69&gt;=INDEX('Static Data'!$E$3:$X$21,$BW104,3)+0,GA$70&gt;=INDEX('Static Data'!$E$3:$X$21,$BW104,4)+0,GA$71&gt;=INDEX('Static Data'!$E$3:$X$21,$BW104,5)+0,GA$72&gt;=INDEX('Static Data'!$E$3:$X$21,$BW104,6)+0,GA$73&gt;=INDEX('Static Data'!$E$3:$X$21,$BW104,7)+0,GA$74&gt;=INDEX('Static Data'!$E$3:$X$21,$BW104,8)+0,GA$75&gt;=INDEX('Static Data'!$E$3:$X$21,$BW104,9)+0,GA$76&gt;=INDEX('Static Data'!$E$3:$X$21,$BW104,10)+0,GA$77&gt;=INDEX('Static Data'!$E$3:$X$21,$BW104,11)+0,GA$78&gt;=INDEX('Static Data'!$E$3:$X$21,$BW104,12)+0,GA$79&gt;=INDEX('Static Data'!$E$3:$X$21,$BW104,13)+0,GA$80&gt;=INDEX('Static Data'!$E$3:$X$21,$BW104,14)+0,GA$81&gt;=INDEX('Static Data'!$E$3:$X$21,$BW104,15)+0,GA$82&gt;=INDEX('Static Data'!$E$3:$X$21,$BW104,16)+0,GA$83&gt;=INDEX('Static Data'!$E$3:$X$21,$BW104,17)+0,GA$84&gt;=INDEX('Static Data'!$E$3:$X$21,$BW104,18)+0,GA$85&gt;=INDEX('Static Data'!$E$3:$X$21,$BW104,19)+0,GA$86&gt;=INDEX('Static Data'!$E$3:$X$21,$BW104,20)+0)</f>
        <v>0</v>
      </c>
      <c r="GB104" t="b">
        <f ca="1">AND($BV104,GB$67&gt;=INDEX('Static Data'!$E$3:$X$21,$BW104,1)+0,GB$68&gt;=INDEX('Static Data'!$E$3:$X$21,$BW104,2)+0,GB$69&gt;=INDEX('Static Data'!$E$3:$X$21,$BW104,3)+0,GB$70&gt;=INDEX('Static Data'!$E$3:$X$21,$BW104,4)+0,GB$71&gt;=INDEX('Static Data'!$E$3:$X$21,$BW104,5)+0,GB$72&gt;=INDEX('Static Data'!$E$3:$X$21,$BW104,6)+0,GB$73&gt;=INDEX('Static Data'!$E$3:$X$21,$BW104,7)+0,GB$74&gt;=INDEX('Static Data'!$E$3:$X$21,$BW104,8)+0,GB$75&gt;=INDEX('Static Data'!$E$3:$X$21,$BW104,9)+0,GB$76&gt;=INDEX('Static Data'!$E$3:$X$21,$BW104,10)+0,GB$77&gt;=INDEX('Static Data'!$E$3:$X$21,$BW104,11)+0,GB$78&gt;=INDEX('Static Data'!$E$3:$X$21,$BW104,12)+0,GB$79&gt;=INDEX('Static Data'!$E$3:$X$21,$BW104,13)+0,GB$80&gt;=INDEX('Static Data'!$E$3:$X$21,$BW104,14)+0,GB$81&gt;=INDEX('Static Data'!$E$3:$X$21,$BW104,15)+0,GB$82&gt;=INDEX('Static Data'!$E$3:$X$21,$BW104,16)+0,GB$83&gt;=INDEX('Static Data'!$E$3:$X$21,$BW104,17)+0,GB$84&gt;=INDEX('Static Data'!$E$3:$X$21,$BW104,18)+0,GB$85&gt;=INDEX('Static Data'!$E$3:$X$21,$BW104,19)+0,GB$86&gt;=INDEX('Static Data'!$E$3:$X$21,$BW104,20)+0)</f>
        <v>0</v>
      </c>
      <c r="GC104" t="b">
        <f ca="1">AND($BV104,GC$67&gt;=INDEX('Static Data'!$E$3:$X$21,$BW104,1)+0,GC$68&gt;=INDEX('Static Data'!$E$3:$X$21,$BW104,2)+0,GC$69&gt;=INDEX('Static Data'!$E$3:$X$21,$BW104,3)+0,GC$70&gt;=INDEX('Static Data'!$E$3:$X$21,$BW104,4)+0,GC$71&gt;=INDEX('Static Data'!$E$3:$X$21,$BW104,5)+0,GC$72&gt;=INDEX('Static Data'!$E$3:$X$21,$BW104,6)+0,GC$73&gt;=INDEX('Static Data'!$E$3:$X$21,$BW104,7)+0,GC$74&gt;=INDEX('Static Data'!$E$3:$X$21,$BW104,8)+0,GC$75&gt;=INDEX('Static Data'!$E$3:$X$21,$BW104,9)+0,GC$76&gt;=INDEX('Static Data'!$E$3:$X$21,$BW104,10)+0,GC$77&gt;=INDEX('Static Data'!$E$3:$X$21,$BW104,11)+0,GC$78&gt;=INDEX('Static Data'!$E$3:$X$21,$BW104,12)+0,GC$79&gt;=INDEX('Static Data'!$E$3:$X$21,$BW104,13)+0,GC$80&gt;=INDEX('Static Data'!$E$3:$X$21,$BW104,14)+0,GC$81&gt;=INDEX('Static Data'!$E$3:$X$21,$BW104,15)+0,GC$82&gt;=INDEX('Static Data'!$E$3:$X$21,$BW104,16)+0,GC$83&gt;=INDEX('Static Data'!$E$3:$X$21,$BW104,17)+0,GC$84&gt;=INDEX('Static Data'!$E$3:$X$21,$BW104,18)+0,GC$85&gt;=INDEX('Static Data'!$E$3:$X$21,$BW104,19)+0,GC$86&gt;=INDEX('Static Data'!$E$3:$X$21,$BW104,20)+0)</f>
        <v>0</v>
      </c>
      <c r="GD104" t="b">
        <f ca="1">AND($BV104,GD$67&gt;=INDEX('Static Data'!$E$3:$X$21,$BW104,1)+0,GD$68&gt;=INDEX('Static Data'!$E$3:$X$21,$BW104,2)+0,GD$69&gt;=INDEX('Static Data'!$E$3:$X$21,$BW104,3)+0,GD$70&gt;=INDEX('Static Data'!$E$3:$X$21,$BW104,4)+0,GD$71&gt;=INDEX('Static Data'!$E$3:$X$21,$BW104,5)+0,GD$72&gt;=INDEX('Static Data'!$E$3:$X$21,$BW104,6)+0,GD$73&gt;=INDEX('Static Data'!$E$3:$X$21,$BW104,7)+0,GD$74&gt;=INDEX('Static Data'!$E$3:$X$21,$BW104,8)+0,GD$75&gt;=INDEX('Static Data'!$E$3:$X$21,$BW104,9)+0,GD$76&gt;=INDEX('Static Data'!$E$3:$X$21,$BW104,10)+0,GD$77&gt;=INDEX('Static Data'!$E$3:$X$21,$BW104,11)+0,GD$78&gt;=INDEX('Static Data'!$E$3:$X$21,$BW104,12)+0,GD$79&gt;=INDEX('Static Data'!$E$3:$X$21,$BW104,13)+0,GD$80&gt;=INDEX('Static Data'!$E$3:$X$21,$BW104,14)+0,GD$81&gt;=INDEX('Static Data'!$E$3:$X$21,$BW104,15)+0,GD$82&gt;=INDEX('Static Data'!$E$3:$X$21,$BW104,16)+0,GD$83&gt;=INDEX('Static Data'!$E$3:$X$21,$BW104,17)+0,GD$84&gt;=INDEX('Static Data'!$E$3:$X$21,$BW104,18)+0,GD$85&gt;=INDEX('Static Data'!$E$3:$X$21,$BW104,19)+0,GD$86&gt;=INDEX('Static Data'!$E$3:$X$21,$BW104,20)+0)</f>
        <v>0</v>
      </c>
      <c r="GE104" t="b">
        <f ca="1">AND($BV104,GE$67&gt;=INDEX('Static Data'!$E$3:$X$21,$BW104,1)+0,GE$68&gt;=INDEX('Static Data'!$E$3:$X$21,$BW104,2)+0,GE$69&gt;=INDEX('Static Data'!$E$3:$X$21,$BW104,3)+0,GE$70&gt;=INDEX('Static Data'!$E$3:$X$21,$BW104,4)+0,GE$71&gt;=INDEX('Static Data'!$E$3:$X$21,$BW104,5)+0,GE$72&gt;=INDEX('Static Data'!$E$3:$X$21,$BW104,6)+0,GE$73&gt;=INDEX('Static Data'!$E$3:$X$21,$BW104,7)+0,GE$74&gt;=INDEX('Static Data'!$E$3:$X$21,$BW104,8)+0,GE$75&gt;=INDEX('Static Data'!$E$3:$X$21,$BW104,9)+0,GE$76&gt;=INDEX('Static Data'!$E$3:$X$21,$BW104,10)+0,GE$77&gt;=INDEX('Static Data'!$E$3:$X$21,$BW104,11)+0,GE$78&gt;=INDEX('Static Data'!$E$3:$X$21,$BW104,12)+0,GE$79&gt;=INDEX('Static Data'!$E$3:$X$21,$BW104,13)+0,GE$80&gt;=INDEX('Static Data'!$E$3:$X$21,$BW104,14)+0,GE$81&gt;=INDEX('Static Data'!$E$3:$X$21,$BW104,15)+0,GE$82&gt;=INDEX('Static Data'!$E$3:$X$21,$BW104,16)+0,GE$83&gt;=INDEX('Static Data'!$E$3:$X$21,$BW104,17)+0,GE$84&gt;=INDEX('Static Data'!$E$3:$X$21,$BW104,18)+0,GE$85&gt;=INDEX('Static Data'!$E$3:$X$21,$BW104,19)+0,GE$86&gt;=INDEX('Static Data'!$E$3:$X$21,$BW104,20)+0)</f>
        <v>0</v>
      </c>
      <c r="GF104" t="b">
        <f ca="1">AND($BV104,GF$67&gt;=INDEX('Static Data'!$E$3:$X$21,$BW104,1)+0,GF$68&gt;=INDEX('Static Data'!$E$3:$X$21,$BW104,2)+0,GF$69&gt;=INDEX('Static Data'!$E$3:$X$21,$BW104,3)+0,GF$70&gt;=INDEX('Static Data'!$E$3:$X$21,$BW104,4)+0,GF$71&gt;=INDEX('Static Data'!$E$3:$X$21,$BW104,5)+0,GF$72&gt;=INDEX('Static Data'!$E$3:$X$21,$BW104,6)+0,GF$73&gt;=INDEX('Static Data'!$E$3:$X$21,$BW104,7)+0,GF$74&gt;=INDEX('Static Data'!$E$3:$X$21,$BW104,8)+0,GF$75&gt;=INDEX('Static Data'!$E$3:$X$21,$BW104,9)+0,GF$76&gt;=INDEX('Static Data'!$E$3:$X$21,$BW104,10)+0,GF$77&gt;=INDEX('Static Data'!$E$3:$X$21,$BW104,11)+0,GF$78&gt;=INDEX('Static Data'!$E$3:$X$21,$BW104,12)+0,GF$79&gt;=INDEX('Static Data'!$E$3:$X$21,$BW104,13)+0,GF$80&gt;=INDEX('Static Data'!$E$3:$X$21,$BW104,14)+0,GF$81&gt;=INDEX('Static Data'!$E$3:$X$21,$BW104,15)+0,GF$82&gt;=INDEX('Static Data'!$E$3:$X$21,$BW104,16)+0,GF$83&gt;=INDEX('Static Data'!$E$3:$X$21,$BW104,17)+0,GF$84&gt;=INDEX('Static Data'!$E$3:$X$21,$BW104,18)+0,GF$85&gt;=INDEX('Static Data'!$E$3:$X$21,$BW104,19)+0,GF$86&gt;=INDEX('Static Data'!$E$3:$X$21,$BW104,20)+0)</f>
        <v>0</v>
      </c>
      <c r="GG104" t="b">
        <f ca="1">AND($BV104,GG$67&gt;=INDEX('Static Data'!$E$3:$X$21,$BW104,1)+0,GG$68&gt;=INDEX('Static Data'!$E$3:$X$21,$BW104,2)+0,GG$69&gt;=INDEX('Static Data'!$E$3:$X$21,$BW104,3)+0,GG$70&gt;=INDEX('Static Data'!$E$3:$X$21,$BW104,4)+0,GG$71&gt;=INDEX('Static Data'!$E$3:$X$21,$BW104,5)+0,GG$72&gt;=INDEX('Static Data'!$E$3:$X$21,$BW104,6)+0,GG$73&gt;=INDEX('Static Data'!$E$3:$X$21,$BW104,7)+0,GG$74&gt;=INDEX('Static Data'!$E$3:$X$21,$BW104,8)+0,GG$75&gt;=INDEX('Static Data'!$E$3:$X$21,$BW104,9)+0,GG$76&gt;=INDEX('Static Data'!$E$3:$X$21,$BW104,10)+0,GG$77&gt;=INDEX('Static Data'!$E$3:$X$21,$BW104,11)+0,GG$78&gt;=INDEX('Static Data'!$E$3:$X$21,$BW104,12)+0,GG$79&gt;=INDEX('Static Data'!$E$3:$X$21,$BW104,13)+0,GG$80&gt;=INDEX('Static Data'!$E$3:$X$21,$BW104,14)+0,GG$81&gt;=INDEX('Static Data'!$E$3:$X$21,$BW104,15)+0,GG$82&gt;=INDEX('Static Data'!$E$3:$X$21,$BW104,16)+0,GG$83&gt;=INDEX('Static Data'!$E$3:$X$21,$BW104,17)+0,GG$84&gt;=INDEX('Static Data'!$E$3:$X$21,$BW104,18)+0,GG$85&gt;=INDEX('Static Data'!$E$3:$X$21,$BW104,19)+0,GG$86&gt;=INDEX('Static Data'!$E$3:$X$21,$BW104,20)+0)</f>
        <v>0</v>
      </c>
      <c r="GH104" t="b">
        <f ca="1">AND($BV104,GH$67&gt;=INDEX('Static Data'!$E$3:$X$21,$BW104,1)+0,GH$68&gt;=INDEX('Static Data'!$E$3:$X$21,$BW104,2)+0,GH$69&gt;=INDEX('Static Data'!$E$3:$X$21,$BW104,3)+0,GH$70&gt;=INDEX('Static Data'!$E$3:$X$21,$BW104,4)+0,GH$71&gt;=INDEX('Static Data'!$E$3:$X$21,$BW104,5)+0,GH$72&gt;=INDEX('Static Data'!$E$3:$X$21,$BW104,6)+0,GH$73&gt;=INDEX('Static Data'!$E$3:$X$21,$BW104,7)+0,GH$74&gt;=INDEX('Static Data'!$E$3:$X$21,$BW104,8)+0,GH$75&gt;=INDEX('Static Data'!$E$3:$X$21,$BW104,9)+0,GH$76&gt;=INDEX('Static Data'!$E$3:$X$21,$BW104,10)+0,GH$77&gt;=INDEX('Static Data'!$E$3:$X$21,$BW104,11)+0,GH$78&gt;=INDEX('Static Data'!$E$3:$X$21,$BW104,12)+0,GH$79&gt;=INDEX('Static Data'!$E$3:$X$21,$BW104,13)+0,GH$80&gt;=INDEX('Static Data'!$E$3:$X$21,$BW104,14)+0,GH$81&gt;=INDEX('Static Data'!$E$3:$X$21,$BW104,15)+0,GH$82&gt;=INDEX('Static Data'!$E$3:$X$21,$BW104,16)+0,GH$83&gt;=INDEX('Static Data'!$E$3:$X$21,$BW104,17)+0,GH$84&gt;=INDEX('Static Data'!$E$3:$X$21,$BW104,18)+0,GH$85&gt;=INDEX('Static Data'!$E$3:$X$21,$BW104,19)+0,GH$86&gt;=INDEX('Static Data'!$E$3:$X$21,$BW104,20)+0)</f>
        <v>0</v>
      </c>
      <c r="GI104" t="b">
        <f ca="1">AND($BV104,GI$67&gt;=INDEX('Static Data'!$E$3:$X$21,$BW104,1)+0,GI$68&gt;=INDEX('Static Data'!$E$3:$X$21,$BW104,2)+0,GI$69&gt;=INDEX('Static Data'!$E$3:$X$21,$BW104,3)+0,GI$70&gt;=INDEX('Static Data'!$E$3:$X$21,$BW104,4)+0,GI$71&gt;=INDEX('Static Data'!$E$3:$X$21,$BW104,5)+0,GI$72&gt;=INDEX('Static Data'!$E$3:$X$21,$BW104,6)+0,GI$73&gt;=INDEX('Static Data'!$E$3:$X$21,$BW104,7)+0,GI$74&gt;=INDEX('Static Data'!$E$3:$X$21,$BW104,8)+0,GI$75&gt;=INDEX('Static Data'!$E$3:$X$21,$BW104,9)+0,GI$76&gt;=INDEX('Static Data'!$E$3:$X$21,$BW104,10)+0,GI$77&gt;=INDEX('Static Data'!$E$3:$X$21,$BW104,11)+0,GI$78&gt;=INDEX('Static Data'!$E$3:$X$21,$BW104,12)+0,GI$79&gt;=INDEX('Static Data'!$E$3:$X$21,$BW104,13)+0,GI$80&gt;=INDEX('Static Data'!$E$3:$X$21,$BW104,14)+0,GI$81&gt;=INDEX('Static Data'!$E$3:$X$21,$BW104,15)+0,GI$82&gt;=INDEX('Static Data'!$E$3:$X$21,$BW104,16)+0,GI$83&gt;=INDEX('Static Data'!$E$3:$X$21,$BW104,17)+0,GI$84&gt;=INDEX('Static Data'!$E$3:$X$21,$BW104,18)+0,GI$85&gt;=INDEX('Static Data'!$E$3:$X$21,$BW104,19)+0,GI$86&gt;=INDEX('Static Data'!$E$3:$X$21,$BW104,20)+0)</f>
        <v>0</v>
      </c>
      <c r="GJ104" t="b">
        <f ca="1">AND($BV104,GJ$67&gt;=INDEX('Static Data'!$E$3:$X$21,$BW104,1)+0,GJ$68&gt;=INDEX('Static Data'!$E$3:$X$21,$BW104,2)+0,GJ$69&gt;=INDEX('Static Data'!$E$3:$X$21,$BW104,3)+0,GJ$70&gt;=INDEX('Static Data'!$E$3:$X$21,$BW104,4)+0,GJ$71&gt;=INDEX('Static Data'!$E$3:$X$21,$BW104,5)+0,GJ$72&gt;=INDEX('Static Data'!$E$3:$X$21,$BW104,6)+0,GJ$73&gt;=INDEX('Static Data'!$E$3:$X$21,$BW104,7)+0,GJ$74&gt;=INDEX('Static Data'!$E$3:$X$21,$BW104,8)+0,GJ$75&gt;=INDEX('Static Data'!$E$3:$X$21,$BW104,9)+0,GJ$76&gt;=INDEX('Static Data'!$E$3:$X$21,$BW104,10)+0,GJ$77&gt;=INDEX('Static Data'!$E$3:$X$21,$BW104,11)+0,GJ$78&gt;=INDEX('Static Data'!$E$3:$X$21,$BW104,12)+0,GJ$79&gt;=INDEX('Static Data'!$E$3:$X$21,$BW104,13)+0,GJ$80&gt;=INDEX('Static Data'!$E$3:$X$21,$BW104,14)+0,GJ$81&gt;=INDEX('Static Data'!$E$3:$X$21,$BW104,15)+0,GJ$82&gt;=INDEX('Static Data'!$E$3:$X$21,$BW104,16)+0,GJ$83&gt;=INDEX('Static Data'!$E$3:$X$21,$BW104,17)+0,GJ$84&gt;=INDEX('Static Data'!$E$3:$X$21,$BW104,18)+0,GJ$85&gt;=INDEX('Static Data'!$E$3:$X$21,$BW104,19)+0,GJ$86&gt;=INDEX('Static Data'!$E$3:$X$21,$BW104,20)+0)</f>
        <v>0</v>
      </c>
      <c r="GK104" t="b">
        <f ca="1">AND($BV104,GK$67&gt;=INDEX('Static Data'!$E$3:$X$21,$BW104,1)+0,GK$68&gt;=INDEX('Static Data'!$E$3:$X$21,$BW104,2)+0,GK$69&gt;=INDEX('Static Data'!$E$3:$X$21,$BW104,3)+0,GK$70&gt;=INDEX('Static Data'!$E$3:$X$21,$BW104,4)+0,GK$71&gt;=INDEX('Static Data'!$E$3:$X$21,$BW104,5)+0,GK$72&gt;=INDEX('Static Data'!$E$3:$X$21,$BW104,6)+0,GK$73&gt;=INDEX('Static Data'!$E$3:$X$21,$BW104,7)+0,GK$74&gt;=INDEX('Static Data'!$E$3:$X$21,$BW104,8)+0,GK$75&gt;=INDEX('Static Data'!$E$3:$X$21,$BW104,9)+0,GK$76&gt;=INDEX('Static Data'!$E$3:$X$21,$BW104,10)+0,GK$77&gt;=INDEX('Static Data'!$E$3:$X$21,$BW104,11)+0,GK$78&gt;=INDEX('Static Data'!$E$3:$X$21,$BW104,12)+0,GK$79&gt;=INDEX('Static Data'!$E$3:$X$21,$BW104,13)+0,GK$80&gt;=INDEX('Static Data'!$E$3:$X$21,$BW104,14)+0,GK$81&gt;=INDEX('Static Data'!$E$3:$X$21,$BW104,15)+0,GK$82&gt;=INDEX('Static Data'!$E$3:$X$21,$BW104,16)+0,GK$83&gt;=INDEX('Static Data'!$E$3:$X$21,$BW104,17)+0,GK$84&gt;=INDEX('Static Data'!$E$3:$X$21,$BW104,18)+0,GK$85&gt;=INDEX('Static Data'!$E$3:$X$21,$BW104,19)+0,GK$86&gt;=INDEX('Static Data'!$E$3:$X$21,$BW104,20)+0)</f>
        <v>0</v>
      </c>
      <c r="GL104" t="b">
        <f ca="1">AND($BV104,GL$67&gt;=INDEX('Static Data'!$E$3:$X$21,$BW104,1)+0,GL$68&gt;=INDEX('Static Data'!$E$3:$X$21,$BW104,2)+0,GL$69&gt;=INDEX('Static Data'!$E$3:$X$21,$BW104,3)+0,GL$70&gt;=INDEX('Static Data'!$E$3:$X$21,$BW104,4)+0,GL$71&gt;=INDEX('Static Data'!$E$3:$X$21,$BW104,5)+0,GL$72&gt;=INDEX('Static Data'!$E$3:$X$21,$BW104,6)+0,GL$73&gt;=INDEX('Static Data'!$E$3:$X$21,$BW104,7)+0,GL$74&gt;=INDEX('Static Data'!$E$3:$X$21,$BW104,8)+0,GL$75&gt;=INDEX('Static Data'!$E$3:$X$21,$BW104,9)+0,GL$76&gt;=INDEX('Static Data'!$E$3:$X$21,$BW104,10)+0,GL$77&gt;=INDEX('Static Data'!$E$3:$X$21,$BW104,11)+0,GL$78&gt;=INDEX('Static Data'!$E$3:$X$21,$BW104,12)+0,GL$79&gt;=INDEX('Static Data'!$E$3:$X$21,$BW104,13)+0,GL$80&gt;=INDEX('Static Data'!$E$3:$X$21,$BW104,14)+0,GL$81&gt;=INDEX('Static Data'!$E$3:$X$21,$BW104,15)+0,GL$82&gt;=INDEX('Static Data'!$E$3:$X$21,$BW104,16)+0,GL$83&gt;=INDEX('Static Data'!$E$3:$X$21,$BW104,17)+0,GL$84&gt;=INDEX('Static Data'!$E$3:$X$21,$BW104,18)+0,GL$85&gt;=INDEX('Static Data'!$E$3:$X$21,$BW104,19)+0,GL$86&gt;=INDEX('Static Data'!$E$3:$X$21,$BW104,20)+0)</f>
        <v>0</v>
      </c>
      <c r="GM104" t="b">
        <f ca="1">AND($BV104,GM$67&gt;=INDEX('Static Data'!$E$3:$X$21,$BW104,1)+0,GM$68&gt;=INDEX('Static Data'!$E$3:$X$21,$BW104,2)+0,GM$69&gt;=INDEX('Static Data'!$E$3:$X$21,$BW104,3)+0,GM$70&gt;=INDEX('Static Data'!$E$3:$X$21,$BW104,4)+0,GM$71&gt;=INDEX('Static Data'!$E$3:$X$21,$BW104,5)+0,GM$72&gt;=INDEX('Static Data'!$E$3:$X$21,$BW104,6)+0,GM$73&gt;=INDEX('Static Data'!$E$3:$X$21,$BW104,7)+0,GM$74&gt;=INDEX('Static Data'!$E$3:$X$21,$BW104,8)+0,GM$75&gt;=INDEX('Static Data'!$E$3:$X$21,$BW104,9)+0,GM$76&gt;=INDEX('Static Data'!$E$3:$X$21,$BW104,10)+0,GM$77&gt;=INDEX('Static Data'!$E$3:$X$21,$BW104,11)+0,GM$78&gt;=INDEX('Static Data'!$E$3:$X$21,$BW104,12)+0,GM$79&gt;=INDEX('Static Data'!$E$3:$X$21,$BW104,13)+0,GM$80&gt;=INDEX('Static Data'!$E$3:$X$21,$BW104,14)+0,GM$81&gt;=INDEX('Static Data'!$E$3:$X$21,$BW104,15)+0,GM$82&gt;=INDEX('Static Data'!$E$3:$X$21,$BW104,16)+0,GM$83&gt;=INDEX('Static Data'!$E$3:$X$21,$BW104,17)+0,GM$84&gt;=INDEX('Static Data'!$E$3:$X$21,$BW104,18)+0,GM$85&gt;=INDEX('Static Data'!$E$3:$X$21,$BW104,19)+0,GM$86&gt;=INDEX('Static Data'!$E$3:$X$21,$BW104,20)+0)</f>
        <v>0</v>
      </c>
      <c r="GN104" t="b">
        <f ca="1">AND($BV104,GN$67&gt;=INDEX('Static Data'!$E$3:$X$21,$BW104,1)+0,GN$68&gt;=INDEX('Static Data'!$E$3:$X$21,$BW104,2)+0,GN$69&gt;=INDEX('Static Data'!$E$3:$X$21,$BW104,3)+0,GN$70&gt;=INDEX('Static Data'!$E$3:$X$21,$BW104,4)+0,GN$71&gt;=INDEX('Static Data'!$E$3:$X$21,$BW104,5)+0,GN$72&gt;=INDEX('Static Data'!$E$3:$X$21,$BW104,6)+0,GN$73&gt;=INDEX('Static Data'!$E$3:$X$21,$BW104,7)+0,GN$74&gt;=INDEX('Static Data'!$E$3:$X$21,$BW104,8)+0,GN$75&gt;=INDEX('Static Data'!$E$3:$X$21,$BW104,9)+0,GN$76&gt;=INDEX('Static Data'!$E$3:$X$21,$BW104,10)+0,GN$77&gt;=INDEX('Static Data'!$E$3:$X$21,$BW104,11)+0,GN$78&gt;=INDEX('Static Data'!$E$3:$X$21,$BW104,12)+0,GN$79&gt;=INDEX('Static Data'!$E$3:$X$21,$BW104,13)+0,GN$80&gt;=INDEX('Static Data'!$E$3:$X$21,$BW104,14)+0,GN$81&gt;=INDEX('Static Data'!$E$3:$X$21,$BW104,15)+0,GN$82&gt;=INDEX('Static Data'!$E$3:$X$21,$BW104,16)+0,GN$83&gt;=INDEX('Static Data'!$E$3:$X$21,$BW104,17)+0,GN$84&gt;=INDEX('Static Data'!$E$3:$X$21,$BW104,18)+0,GN$85&gt;=INDEX('Static Data'!$E$3:$X$21,$BW104,19)+0,GN$86&gt;=INDEX('Static Data'!$E$3:$X$21,$BW104,20)+0)</f>
        <v>0</v>
      </c>
      <c r="GO104" t="b">
        <f ca="1">AND($BV104,GO$67&gt;=INDEX('Static Data'!$E$3:$X$21,$BW104,1)+0,GO$68&gt;=INDEX('Static Data'!$E$3:$X$21,$BW104,2)+0,GO$69&gt;=INDEX('Static Data'!$E$3:$X$21,$BW104,3)+0,GO$70&gt;=INDEX('Static Data'!$E$3:$X$21,$BW104,4)+0,GO$71&gt;=INDEX('Static Data'!$E$3:$X$21,$BW104,5)+0,GO$72&gt;=INDEX('Static Data'!$E$3:$X$21,$BW104,6)+0,GO$73&gt;=INDEX('Static Data'!$E$3:$X$21,$BW104,7)+0,GO$74&gt;=INDEX('Static Data'!$E$3:$X$21,$BW104,8)+0,GO$75&gt;=INDEX('Static Data'!$E$3:$X$21,$BW104,9)+0,GO$76&gt;=INDEX('Static Data'!$E$3:$X$21,$BW104,10)+0,GO$77&gt;=INDEX('Static Data'!$E$3:$X$21,$BW104,11)+0,GO$78&gt;=INDEX('Static Data'!$E$3:$X$21,$BW104,12)+0,GO$79&gt;=INDEX('Static Data'!$E$3:$X$21,$BW104,13)+0,GO$80&gt;=INDEX('Static Data'!$E$3:$X$21,$BW104,14)+0,GO$81&gt;=INDEX('Static Data'!$E$3:$X$21,$BW104,15)+0,GO$82&gt;=INDEX('Static Data'!$E$3:$X$21,$BW104,16)+0,GO$83&gt;=INDEX('Static Data'!$E$3:$X$21,$BW104,17)+0,GO$84&gt;=INDEX('Static Data'!$E$3:$X$21,$BW104,18)+0,GO$85&gt;=INDEX('Static Data'!$E$3:$X$21,$BW104,19)+0,GO$86&gt;=INDEX('Static Data'!$E$3:$X$21,$BW104,20)+0)</f>
        <v>0</v>
      </c>
      <c r="GP104" t="b">
        <f ca="1">AND($BV104,GP$67&gt;=INDEX('Static Data'!$E$3:$X$21,$BW104,1)+0,GP$68&gt;=INDEX('Static Data'!$E$3:$X$21,$BW104,2)+0,GP$69&gt;=INDEX('Static Data'!$E$3:$X$21,$BW104,3)+0,GP$70&gt;=INDEX('Static Data'!$E$3:$X$21,$BW104,4)+0,GP$71&gt;=INDEX('Static Data'!$E$3:$X$21,$BW104,5)+0,GP$72&gt;=INDEX('Static Data'!$E$3:$X$21,$BW104,6)+0,GP$73&gt;=INDEX('Static Data'!$E$3:$X$21,$BW104,7)+0,GP$74&gt;=INDEX('Static Data'!$E$3:$X$21,$BW104,8)+0,GP$75&gt;=INDEX('Static Data'!$E$3:$X$21,$BW104,9)+0,GP$76&gt;=INDEX('Static Data'!$E$3:$X$21,$BW104,10)+0,GP$77&gt;=INDEX('Static Data'!$E$3:$X$21,$BW104,11)+0,GP$78&gt;=INDEX('Static Data'!$E$3:$X$21,$BW104,12)+0,GP$79&gt;=INDEX('Static Data'!$E$3:$X$21,$BW104,13)+0,GP$80&gt;=INDEX('Static Data'!$E$3:$X$21,$BW104,14)+0,GP$81&gt;=INDEX('Static Data'!$E$3:$X$21,$BW104,15)+0,GP$82&gt;=INDEX('Static Data'!$E$3:$X$21,$BW104,16)+0,GP$83&gt;=INDEX('Static Data'!$E$3:$X$21,$BW104,17)+0,GP$84&gt;=INDEX('Static Data'!$E$3:$X$21,$BW104,18)+0,GP$85&gt;=INDEX('Static Data'!$E$3:$X$21,$BW104,19)+0,GP$86&gt;=INDEX('Static Data'!$E$3:$X$21,$BW104,20)+0)</f>
        <v>0</v>
      </c>
      <c r="GQ104" t="b">
        <f ca="1">AND($BV104,GQ$67&gt;=INDEX('Static Data'!$E$3:$X$21,$BW104,1)+0,GQ$68&gt;=INDEX('Static Data'!$E$3:$X$21,$BW104,2)+0,GQ$69&gt;=INDEX('Static Data'!$E$3:$X$21,$BW104,3)+0,GQ$70&gt;=INDEX('Static Data'!$E$3:$X$21,$BW104,4)+0,GQ$71&gt;=INDEX('Static Data'!$E$3:$X$21,$BW104,5)+0,GQ$72&gt;=INDEX('Static Data'!$E$3:$X$21,$BW104,6)+0,GQ$73&gt;=INDEX('Static Data'!$E$3:$X$21,$BW104,7)+0,GQ$74&gt;=INDEX('Static Data'!$E$3:$X$21,$BW104,8)+0,GQ$75&gt;=INDEX('Static Data'!$E$3:$X$21,$BW104,9)+0,GQ$76&gt;=INDEX('Static Data'!$E$3:$X$21,$BW104,10)+0,GQ$77&gt;=INDEX('Static Data'!$E$3:$X$21,$BW104,11)+0,GQ$78&gt;=INDEX('Static Data'!$E$3:$X$21,$BW104,12)+0,GQ$79&gt;=INDEX('Static Data'!$E$3:$X$21,$BW104,13)+0,GQ$80&gt;=INDEX('Static Data'!$E$3:$X$21,$BW104,14)+0,GQ$81&gt;=INDEX('Static Data'!$E$3:$X$21,$BW104,15)+0,GQ$82&gt;=INDEX('Static Data'!$E$3:$X$21,$BW104,16)+0,GQ$83&gt;=INDEX('Static Data'!$E$3:$X$21,$BW104,17)+0,GQ$84&gt;=INDEX('Static Data'!$E$3:$X$21,$BW104,18)+0,GQ$85&gt;=INDEX('Static Data'!$E$3:$X$21,$BW104,19)+0,GQ$86&gt;=INDEX('Static Data'!$E$3:$X$21,$BW104,20)+0)</f>
        <v>0</v>
      </c>
      <c r="GR104" t="b">
        <f ca="1">AND($BV104,GR$67&gt;=INDEX('Static Data'!$E$3:$X$21,$BW104,1)+0,GR$68&gt;=INDEX('Static Data'!$E$3:$X$21,$BW104,2)+0,GR$69&gt;=INDEX('Static Data'!$E$3:$X$21,$BW104,3)+0,GR$70&gt;=INDEX('Static Data'!$E$3:$X$21,$BW104,4)+0,GR$71&gt;=INDEX('Static Data'!$E$3:$X$21,$BW104,5)+0,GR$72&gt;=INDEX('Static Data'!$E$3:$X$21,$BW104,6)+0,GR$73&gt;=INDEX('Static Data'!$E$3:$X$21,$BW104,7)+0,GR$74&gt;=INDEX('Static Data'!$E$3:$X$21,$BW104,8)+0,GR$75&gt;=INDEX('Static Data'!$E$3:$X$21,$BW104,9)+0,GR$76&gt;=INDEX('Static Data'!$E$3:$X$21,$BW104,10)+0,GR$77&gt;=INDEX('Static Data'!$E$3:$X$21,$BW104,11)+0,GR$78&gt;=INDEX('Static Data'!$E$3:$X$21,$BW104,12)+0,GR$79&gt;=INDEX('Static Data'!$E$3:$X$21,$BW104,13)+0,GR$80&gt;=INDEX('Static Data'!$E$3:$X$21,$BW104,14)+0,GR$81&gt;=INDEX('Static Data'!$E$3:$X$21,$BW104,15)+0,GR$82&gt;=INDEX('Static Data'!$E$3:$X$21,$BW104,16)+0,GR$83&gt;=INDEX('Static Data'!$E$3:$X$21,$BW104,17)+0,GR$84&gt;=INDEX('Static Data'!$E$3:$X$21,$BW104,18)+0,GR$85&gt;=INDEX('Static Data'!$E$3:$X$21,$BW104,19)+0,GR$86&gt;=INDEX('Static Data'!$E$3:$X$21,$BW104,20)+0)</f>
        <v>0</v>
      </c>
      <c r="GS104" t="b">
        <f ca="1">AND($BV104,GS$67&gt;=INDEX('Static Data'!$E$3:$X$21,$BW104,1)+0,GS$68&gt;=INDEX('Static Data'!$E$3:$X$21,$BW104,2)+0,GS$69&gt;=INDEX('Static Data'!$E$3:$X$21,$BW104,3)+0,GS$70&gt;=INDEX('Static Data'!$E$3:$X$21,$BW104,4)+0,GS$71&gt;=INDEX('Static Data'!$E$3:$X$21,$BW104,5)+0,GS$72&gt;=INDEX('Static Data'!$E$3:$X$21,$BW104,6)+0,GS$73&gt;=INDEX('Static Data'!$E$3:$X$21,$BW104,7)+0,GS$74&gt;=INDEX('Static Data'!$E$3:$X$21,$BW104,8)+0,GS$75&gt;=INDEX('Static Data'!$E$3:$X$21,$BW104,9)+0,GS$76&gt;=INDEX('Static Data'!$E$3:$X$21,$BW104,10)+0,GS$77&gt;=INDEX('Static Data'!$E$3:$X$21,$BW104,11)+0,GS$78&gt;=INDEX('Static Data'!$E$3:$X$21,$BW104,12)+0,GS$79&gt;=INDEX('Static Data'!$E$3:$X$21,$BW104,13)+0,GS$80&gt;=INDEX('Static Data'!$E$3:$X$21,$BW104,14)+0,GS$81&gt;=INDEX('Static Data'!$E$3:$X$21,$BW104,15)+0,GS$82&gt;=INDEX('Static Data'!$E$3:$X$21,$BW104,16)+0,GS$83&gt;=INDEX('Static Data'!$E$3:$X$21,$BW104,17)+0,GS$84&gt;=INDEX('Static Data'!$E$3:$X$21,$BW104,18)+0,GS$85&gt;=INDEX('Static Data'!$E$3:$X$21,$BW104,19)+0,GS$86&gt;=INDEX('Static Data'!$E$3:$X$21,$BW104,20)+0)</f>
        <v>0</v>
      </c>
      <c r="GT104" t="b">
        <f ca="1">AND($BV104,GT$67&gt;=INDEX('Static Data'!$E$3:$X$21,$BW104,1)+0,GT$68&gt;=INDEX('Static Data'!$E$3:$X$21,$BW104,2)+0,GT$69&gt;=INDEX('Static Data'!$E$3:$X$21,$BW104,3)+0,GT$70&gt;=INDEX('Static Data'!$E$3:$X$21,$BW104,4)+0,GT$71&gt;=INDEX('Static Data'!$E$3:$X$21,$BW104,5)+0,GT$72&gt;=INDEX('Static Data'!$E$3:$X$21,$BW104,6)+0,GT$73&gt;=INDEX('Static Data'!$E$3:$X$21,$BW104,7)+0,GT$74&gt;=INDEX('Static Data'!$E$3:$X$21,$BW104,8)+0,GT$75&gt;=INDEX('Static Data'!$E$3:$X$21,$BW104,9)+0,GT$76&gt;=INDEX('Static Data'!$E$3:$X$21,$BW104,10)+0,GT$77&gt;=INDEX('Static Data'!$E$3:$X$21,$BW104,11)+0,GT$78&gt;=INDEX('Static Data'!$E$3:$X$21,$BW104,12)+0,GT$79&gt;=INDEX('Static Data'!$E$3:$X$21,$BW104,13)+0,GT$80&gt;=INDEX('Static Data'!$E$3:$X$21,$BW104,14)+0,GT$81&gt;=INDEX('Static Data'!$E$3:$X$21,$BW104,15)+0,GT$82&gt;=INDEX('Static Data'!$E$3:$X$21,$BW104,16)+0,GT$83&gt;=INDEX('Static Data'!$E$3:$X$21,$BW104,17)+0,GT$84&gt;=INDEX('Static Data'!$E$3:$X$21,$BW104,18)+0,GT$85&gt;=INDEX('Static Data'!$E$3:$X$21,$BW104,19)+0,GT$86&gt;=INDEX('Static Data'!$E$3:$X$21,$BW104,20)+0)</f>
        <v>0</v>
      </c>
      <c r="GU104" t="b">
        <f ca="1">AND($BV104,GU$67&gt;=INDEX('Static Data'!$E$3:$X$21,$BW104,1)+0,GU$68&gt;=INDEX('Static Data'!$E$3:$X$21,$BW104,2)+0,GU$69&gt;=INDEX('Static Data'!$E$3:$X$21,$BW104,3)+0,GU$70&gt;=INDEX('Static Data'!$E$3:$X$21,$BW104,4)+0,GU$71&gt;=INDEX('Static Data'!$E$3:$X$21,$BW104,5)+0,GU$72&gt;=INDEX('Static Data'!$E$3:$X$21,$BW104,6)+0,GU$73&gt;=INDEX('Static Data'!$E$3:$X$21,$BW104,7)+0,GU$74&gt;=INDEX('Static Data'!$E$3:$X$21,$BW104,8)+0,GU$75&gt;=INDEX('Static Data'!$E$3:$X$21,$BW104,9)+0,GU$76&gt;=INDEX('Static Data'!$E$3:$X$21,$BW104,10)+0,GU$77&gt;=INDEX('Static Data'!$E$3:$X$21,$BW104,11)+0,GU$78&gt;=INDEX('Static Data'!$E$3:$X$21,$BW104,12)+0,GU$79&gt;=INDEX('Static Data'!$E$3:$X$21,$BW104,13)+0,GU$80&gt;=INDEX('Static Data'!$E$3:$X$21,$BW104,14)+0,GU$81&gt;=INDEX('Static Data'!$E$3:$X$21,$BW104,15)+0,GU$82&gt;=INDEX('Static Data'!$E$3:$X$21,$BW104,16)+0,GU$83&gt;=INDEX('Static Data'!$E$3:$X$21,$BW104,17)+0,GU$84&gt;=INDEX('Static Data'!$E$3:$X$21,$BW104,18)+0,GU$85&gt;=INDEX('Static Data'!$E$3:$X$21,$BW104,19)+0,GU$86&gt;=INDEX('Static Data'!$E$3:$X$21,$BW104,20)+0)</f>
        <v>0</v>
      </c>
    </row>
    <row r="105" spans="9:203">
      <c r="I105" s="11"/>
      <c r="M105" s="1">
        <f t="shared" ref="M105:M136" si="215">M104+1</f>
        <v>68</v>
      </c>
      <c r="N105" s="1" t="str">
        <f t="shared" si="212"/>
        <v>008556</v>
      </c>
      <c r="R105" s="90" t="str">
        <f t="shared" si="213"/>
        <v>568500</v>
      </c>
      <c r="T105" s="60">
        <f>T104+1</f>
        <v>98</v>
      </c>
      <c r="U105" s="123">
        <f t="shared" si="208"/>
        <v>969.35050378794324</v>
      </c>
      <c r="V105" s="62">
        <f t="shared" si="214"/>
        <v>59092</v>
      </c>
      <c r="W105" s="59">
        <f t="shared" si="207"/>
        <v>98</v>
      </c>
      <c r="BV105" t="b">
        <f>AND($BX$4=1)</f>
        <v>1</v>
      </c>
      <c r="BW105">
        <f t="shared" si="211"/>
        <v>17</v>
      </c>
      <c r="BX105" t="b">
        <f ca="1">AND($BV105,BX$67&gt;=INDEX('Static Data'!$E$3:$X$21,$BW105,1)+0,BX$68&gt;=INDEX('Static Data'!$E$3:$X$21,$BW105,2)+0,BX$69&gt;=INDEX('Static Data'!$E$3:$X$21,$BW105,3)+0,BX$70&gt;=INDEX('Static Data'!$E$3:$X$21,$BW105,4)+0,BX$71&gt;=INDEX('Static Data'!$E$3:$X$21,$BW105,5)+0,BX$72&gt;=INDEX('Static Data'!$E$3:$X$21,$BW105,6)+0,BX$73&gt;=INDEX('Static Data'!$E$3:$X$21,$BW105,7)+0,BX$74&gt;=INDEX('Static Data'!$E$3:$X$21,$BW105,8)+0,BX$75&gt;=INDEX('Static Data'!$E$3:$X$21,$BW105,9)+0,BX$76&gt;=INDEX('Static Data'!$E$3:$X$21,$BW105,10)+0,BX$77&gt;=INDEX('Static Data'!$E$3:$X$21,$BW105,11)+0,BX$78&gt;=INDEX('Static Data'!$E$3:$X$21,$BW105,12)+0,BX$79&gt;=INDEX('Static Data'!$E$3:$X$21,$BW105,13)+0,BX$80&gt;=INDEX('Static Data'!$E$3:$X$21,$BW105,14)+0,BX$81&gt;=INDEX('Static Data'!$E$3:$X$21,$BW105,15)+0,BX$82&gt;=INDEX('Static Data'!$E$3:$X$21,$BW105,16)+0,BX$83&gt;=INDEX('Static Data'!$E$3:$X$21,$BW105,17)+0,BX$84&gt;=INDEX('Static Data'!$E$3:$X$21,$BW105,18)+0,BX$85&gt;=INDEX('Static Data'!$E$3:$X$21,$BW105,19)+0,BX$86&gt;=INDEX('Static Data'!$E$3:$X$21,$BW105,20)+0)</f>
        <v>0</v>
      </c>
      <c r="BY105" t="b">
        <f ca="1">AND($BV105,BY$67&gt;=INDEX('Static Data'!$E$3:$X$21,$BW105,1)+0,BY$68&gt;=INDEX('Static Data'!$E$3:$X$21,$BW105,2)+0,BY$69&gt;=INDEX('Static Data'!$E$3:$X$21,$BW105,3)+0,BY$70&gt;=INDEX('Static Data'!$E$3:$X$21,$BW105,4)+0,BY$71&gt;=INDEX('Static Data'!$E$3:$X$21,$BW105,5)+0,BY$72&gt;=INDEX('Static Data'!$E$3:$X$21,$BW105,6)+0,BY$73&gt;=INDEX('Static Data'!$E$3:$X$21,$BW105,7)+0,BY$74&gt;=INDEX('Static Data'!$E$3:$X$21,$BW105,8)+0,BY$75&gt;=INDEX('Static Data'!$E$3:$X$21,$BW105,9)+0,BY$76&gt;=INDEX('Static Data'!$E$3:$X$21,$BW105,10)+0,BY$77&gt;=INDEX('Static Data'!$E$3:$X$21,$BW105,11)+0,BY$78&gt;=INDEX('Static Data'!$E$3:$X$21,$BW105,12)+0,BY$79&gt;=INDEX('Static Data'!$E$3:$X$21,$BW105,13)+0,BY$80&gt;=INDEX('Static Data'!$E$3:$X$21,$BW105,14)+0,BY$81&gt;=INDEX('Static Data'!$E$3:$X$21,$BW105,15)+0,BY$82&gt;=INDEX('Static Data'!$E$3:$X$21,$BW105,16)+0,BY$83&gt;=INDEX('Static Data'!$E$3:$X$21,$BW105,17)+0,BY$84&gt;=INDEX('Static Data'!$E$3:$X$21,$BW105,18)+0,BY$85&gt;=INDEX('Static Data'!$E$3:$X$21,$BW105,19)+0,BY$86&gt;=INDEX('Static Data'!$E$3:$X$21,$BW105,20)+0)</f>
        <v>0</v>
      </c>
      <c r="BZ105" t="b">
        <f ca="1">AND($BV105,BZ$67&gt;=INDEX('Static Data'!$E$3:$X$21,$BW105,1)+0,BZ$68&gt;=INDEX('Static Data'!$E$3:$X$21,$BW105,2)+0,BZ$69&gt;=INDEX('Static Data'!$E$3:$X$21,$BW105,3)+0,BZ$70&gt;=INDEX('Static Data'!$E$3:$X$21,$BW105,4)+0,BZ$71&gt;=INDEX('Static Data'!$E$3:$X$21,$BW105,5)+0,BZ$72&gt;=INDEX('Static Data'!$E$3:$X$21,$BW105,6)+0,BZ$73&gt;=INDEX('Static Data'!$E$3:$X$21,$BW105,7)+0,BZ$74&gt;=INDEX('Static Data'!$E$3:$X$21,$BW105,8)+0,BZ$75&gt;=INDEX('Static Data'!$E$3:$X$21,$BW105,9)+0,BZ$76&gt;=INDEX('Static Data'!$E$3:$X$21,$BW105,10)+0,BZ$77&gt;=INDEX('Static Data'!$E$3:$X$21,$BW105,11)+0,BZ$78&gt;=INDEX('Static Data'!$E$3:$X$21,$BW105,12)+0,BZ$79&gt;=INDEX('Static Data'!$E$3:$X$21,$BW105,13)+0,BZ$80&gt;=INDEX('Static Data'!$E$3:$X$21,$BW105,14)+0,BZ$81&gt;=INDEX('Static Data'!$E$3:$X$21,$BW105,15)+0,BZ$82&gt;=INDEX('Static Data'!$E$3:$X$21,$BW105,16)+0,BZ$83&gt;=INDEX('Static Data'!$E$3:$X$21,$BW105,17)+0,BZ$84&gt;=INDEX('Static Data'!$E$3:$X$21,$BW105,18)+0,BZ$85&gt;=INDEX('Static Data'!$E$3:$X$21,$BW105,19)+0,BZ$86&gt;=INDEX('Static Data'!$E$3:$X$21,$BW105,20)+0)</f>
        <v>0</v>
      </c>
      <c r="CA105" t="b">
        <f ca="1">AND($BV105,CA$67&gt;=INDEX('Static Data'!$E$3:$X$21,$BW105,1)+0,CA$68&gt;=INDEX('Static Data'!$E$3:$X$21,$BW105,2)+0,CA$69&gt;=INDEX('Static Data'!$E$3:$X$21,$BW105,3)+0,CA$70&gt;=INDEX('Static Data'!$E$3:$X$21,$BW105,4)+0,CA$71&gt;=INDEX('Static Data'!$E$3:$X$21,$BW105,5)+0,CA$72&gt;=INDEX('Static Data'!$E$3:$X$21,$BW105,6)+0,CA$73&gt;=INDEX('Static Data'!$E$3:$X$21,$BW105,7)+0,CA$74&gt;=INDEX('Static Data'!$E$3:$X$21,$BW105,8)+0,CA$75&gt;=INDEX('Static Data'!$E$3:$X$21,$BW105,9)+0,CA$76&gt;=INDEX('Static Data'!$E$3:$X$21,$BW105,10)+0,CA$77&gt;=INDEX('Static Data'!$E$3:$X$21,$BW105,11)+0,CA$78&gt;=INDEX('Static Data'!$E$3:$X$21,$BW105,12)+0,CA$79&gt;=INDEX('Static Data'!$E$3:$X$21,$BW105,13)+0,CA$80&gt;=INDEX('Static Data'!$E$3:$X$21,$BW105,14)+0,CA$81&gt;=INDEX('Static Data'!$E$3:$X$21,$BW105,15)+0,CA$82&gt;=INDEX('Static Data'!$E$3:$X$21,$BW105,16)+0,CA$83&gt;=INDEX('Static Data'!$E$3:$X$21,$BW105,17)+0,CA$84&gt;=INDEX('Static Data'!$E$3:$X$21,$BW105,18)+0,CA$85&gt;=INDEX('Static Data'!$E$3:$X$21,$BW105,19)+0,CA$86&gt;=INDEX('Static Data'!$E$3:$X$21,$BW105,20)+0)</f>
        <v>0</v>
      </c>
      <c r="CB105" t="b">
        <f ca="1">AND($BV105,CB$67&gt;=INDEX('Static Data'!$E$3:$X$21,$BW105,1)+0,CB$68&gt;=INDEX('Static Data'!$E$3:$X$21,$BW105,2)+0,CB$69&gt;=INDEX('Static Data'!$E$3:$X$21,$BW105,3)+0,CB$70&gt;=INDEX('Static Data'!$E$3:$X$21,$BW105,4)+0,CB$71&gt;=INDEX('Static Data'!$E$3:$X$21,$BW105,5)+0,CB$72&gt;=INDEX('Static Data'!$E$3:$X$21,$BW105,6)+0,CB$73&gt;=INDEX('Static Data'!$E$3:$X$21,$BW105,7)+0,CB$74&gt;=INDEX('Static Data'!$E$3:$X$21,$BW105,8)+0,CB$75&gt;=INDEX('Static Data'!$E$3:$X$21,$BW105,9)+0,CB$76&gt;=INDEX('Static Data'!$E$3:$X$21,$BW105,10)+0,CB$77&gt;=INDEX('Static Data'!$E$3:$X$21,$BW105,11)+0,CB$78&gt;=INDEX('Static Data'!$E$3:$X$21,$BW105,12)+0,CB$79&gt;=INDEX('Static Data'!$E$3:$X$21,$BW105,13)+0,CB$80&gt;=INDEX('Static Data'!$E$3:$X$21,$BW105,14)+0,CB$81&gt;=INDEX('Static Data'!$E$3:$X$21,$BW105,15)+0,CB$82&gt;=INDEX('Static Data'!$E$3:$X$21,$BW105,16)+0,CB$83&gt;=INDEX('Static Data'!$E$3:$X$21,$BW105,17)+0,CB$84&gt;=INDEX('Static Data'!$E$3:$X$21,$BW105,18)+0,CB$85&gt;=INDEX('Static Data'!$E$3:$X$21,$BW105,19)+0,CB$86&gt;=INDEX('Static Data'!$E$3:$X$21,$BW105,20)+0)</f>
        <v>0</v>
      </c>
      <c r="CC105" t="b">
        <f ca="1">AND($BV105,CC$67&gt;=INDEX('Static Data'!$E$3:$X$21,$BW105,1)+0,CC$68&gt;=INDEX('Static Data'!$E$3:$X$21,$BW105,2)+0,CC$69&gt;=INDEX('Static Data'!$E$3:$X$21,$BW105,3)+0,CC$70&gt;=INDEX('Static Data'!$E$3:$X$21,$BW105,4)+0,CC$71&gt;=INDEX('Static Data'!$E$3:$X$21,$BW105,5)+0,CC$72&gt;=INDEX('Static Data'!$E$3:$X$21,$BW105,6)+0,CC$73&gt;=INDEX('Static Data'!$E$3:$X$21,$BW105,7)+0,CC$74&gt;=INDEX('Static Data'!$E$3:$X$21,$BW105,8)+0,CC$75&gt;=INDEX('Static Data'!$E$3:$X$21,$BW105,9)+0,CC$76&gt;=INDEX('Static Data'!$E$3:$X$21,$BW105,10)+0,CC$77&gt;=INDEX('Static Data'!$E$3:$X$21,$BW105,11)+0,CC$78&gt;=INDEX('Static Data'!$E$3:$X$21,$BW105,12)+0,CC$79&gt;=INDEX('Static Data'!$E$3:$X$21,$BW105,13)+0,CC$80&gt;=INDEX('Static Data'!$E$3:$X$21,$BW105,14)+0,CC$81&gt;=INDEX('Static Data'!$E$3:$X$21,$BW105,15)+0,CC$82&gt;=INDEX('Static Data'!$E$3:$X$21,$BW105,16)+0,CC$83&gt;=INDEX('Static Data'!$E$3:$X$21,$BW105,17)+0,CC$84&gt;=INDEX('Static Data'!$E$3:$X$21,$BW105,18)+0,CC$85&gt;=INDEX('Static Data'!$E$3:$X$21,$BW105,19)+0,CC$86&gt;=INDEX('Static Data'!$E$3:$X$21,$BW105,20)+0)</f>
        <v>0</v>
      </c>
      <c r="CD105" t="b">
        <f ca="1">AND($BV105,CD$67&gt;=INDEX('Static Data'!$E$3:$X$21,$BW105,1)+0,CD$68&gt;=INDEX('Static Data'!$E$3:$X$21,$BW105,2)+0,CD$69&gt;=INDEX('Static Data'!$E$3:$X$21,$BW105,3)+0,CD$70&gt;=INDEX('Static Data'!$E$3:$X$21,$BW105,4)+0,CD$71&gt;=INDEX('Static Data'!$E$3:$X$21,$BW105,5)+0,CD$72&gt;=INDEX('Static Data'!$E$3:$X$21,$BW105,6)+0,CD$73&gt;=INDEX('Static Data'!$E$3:$X$21,$BW105,7)+0,CD$74&gt;=INDEX('Static Data'!$E$3:$X$21,$BW105,8)+0,CD$75&gt;=INDEX('Static Data'!$E$3:$X$21,$BW105,9)+0,CD$76&gt;=INDEX('Static Data'!$E$3:$X$21,$BW105,10)+0,CD$77&gt;=INDEX('Static Data'!$E$3:$X$21,$BW105,11)+0,CD$78&gt;=INDEX('Static Data'!$E$3:$X$21,$BW105,12)+0,CD$79&gt;=INDEX('Static Data'!$E$3:$X$21,$BW105,13)+0,CD$80&gt;=INDEX('Static Data'!$E$3:$X$21,$BW105,14)+0,CD$81&gt;=INDEX('Static Data'!$E$3:$X$21,$BW105,15)+0,CD$82&gt;=INDEX('Static Data'!$E$3:$X$21,$BW105,16)+0,CD$83&gt;=INDEX('Static Data'!$E$3:$X$21,$BW105,17)+0,CD$84&gt;=INDEX('Static Data'!$E$3:$X$21,$BW105,18)+0,CD$85&gt;=INDEX('Static Data'!$E$3:$X$21,$BW105,19)+0,CD$86&gt;=INDEX('Static Data'!$E$3:$X$21,$BW105,20)+0)</f>
        <v>0</v>
      </c>
      <c r="CE105" t="b">
        <f ca="1">AND($BV105,CE$67&gt;=INDEX('Static Data'!$E$3:$X$21,$BW105,1)+0,CE$68&gt;=INDEX('Static Data'!$E$3:$X$21,$BW105,2)+0,CE$69&gt;=INDEX('Static Data'!$E$3:$X$21,$BW105,3)+0,CE$70&gt;=INDEX('Static Data'!$E$3:$X$21,$BW105,4)+0,CE$71&gt;=INDEX('Static Data'!$E$3:$X$21,$BW105,5)+0,CE$72&gt;=INDEX('Static Data'!$E$3:$X$21,$BW105,6)+0,CE$73&gt;=INDEX('Static Data'!$E$3:$X$21,$BW105,7)+0,CE$74&gt;=INDEX('Static Data'!$E$3:$X$21,$BW105,8)+0,CE$75&gt;=INDEX('Static Data'!$E$3:$X$21,$BW105,9)+0,CE$76&gt;=INDEX('Static Data'!$E$3:$X$21,$BW105,10)+0,CE$77&gt;=INDEX('Static Data'!$E$3:$X$21,$BW105,11)+0,CE$78&gt;=INDEX('Static Data'!$E$3:$X$21,$BW105,12)+0,CE$79&gt;=INDEX('Static Data'!$E$3:$X$21,$BW105,13)+0,CE$80&gt;=INDEX('Static Data'!$E$3:$X$21,$BW105,14)+0,CE$81&gt;=INDEX('Static Data'!$E$3:$X$21,$BW105,15)+0,CE$82&gt;=INDEX('Static Data'!$E$3:$X$21,$BW105,16)+0,CE$83&gt;=INDEX('Static Data'!$E$3:$X$21,$BW105,17)+0,CE$84&gt;=INDEX('Static Data'!$E$3:$X$21,$BW105,18)+0,CE$85&gt;=INDEX('Static Data'!$E$3:$X$21,$BW105,19)+0,CE$86&gt;=INDEX('Static Data'!$E$3:$X$21,$BW105,20)+0)</f>
        <v>0</v>
      </c>
      <c r="CF105" t="b">
        <f ca="1">AND($BV105,CF$67&gt;=INDEX('Static Data'!$E$3:$X$21,$BW105,1)+0,CF$68&gt;=INDEX('Static Data'!$E$3:$X$21,$BW105,2)+0,CF$69&gt;=INDEX('Static Data'!$E$3:$X$21,$BW105,3)+0,CF$70&gt;=INDEX('Static Data'!$E$3:$X$21,$BW105,4)+0,CF$71&gt;=INDEX('Static Data'!$E$3:$X$21,$BW105,5)+0,CF$72&gt;=INDEX('Static Data'!$E$3:$X$21,$BW105,6)+0,CF$73&gt;=INDEX('Static Data'!$E$3:$X$21,$BW105,7)+0,CF$74&gt;=INDEX('Static Data'!$E$3:$X$21,$BW105,8)+0,CF$75&gt;=INDEX('Static Data'!$E$3:$X$21,$BW105,9)+0,CF$76&gt;=INDEX('Static Data'!$E$3:$X$21,$BW105,10)+0,CF$77&gt;=INDEX('Static Data'!$E$3:$X$21,$BW105,11)+0,CF$78&gt;=INDEX('Static Data'!$E$3:$X$21,$BW105,12)+0,CF$79&gt;=INDEX('Static Data'!$E$3:$X$21,$BW105,13)+0,CF$80&gt;=INDEX('Static Data'!$E$3:$X$21,$BW105,14)+0,CF$81&gt;=INDEX('Static Data'!$E$3:$X$21,$BW105,15)+0,CF$82&gt;=INDEX('Static Data'!$E$3:$X$21,$BW105,16)+0,CF$83&gt;=INDEX('Static Data'!$E$3:$X$21,$BW105,17)+0,CF$84&gt;=INDEX('Static Data'!$E$3:$X$21,$BW105,18)+0,CF$85&gt;=INDEX('Static Data'!$E$3:$X$21,$BW105,19)+0,CF$86&gt;=INDEX('Static Data'!$E$3:$X$21,$BW105,20)+0)</f>
        <v>0</v>
      </c>
      <c r="CG105" t="b">
        <f ca="1">AND($BV105,CG$67&gt;=INDEX('Static Data'!$E$3:$X$21,$BW105,1)+0,CG$68&gt;=INDEX('Static Data'!$E$3:$X$21,$BW105,2)+0,CG$69&gt;=INDEX('Static Data'!$E$3:$X$21,$BW105,3)+0,CG$70&gt;=INDEX('Static Data'!$E$3:$X$21,$BW105,4)+0,CG$71&gt;=INDEX('Static Data'!$E$3:$X$21,$BW105,5)+0,CG$72&gt;=INDEX('Static Data'!$E$3:$X$21,$BW105,6)+0,CG$73&gt;=INDEX('Static Data'!$E$3:$X$21,$BW105,7)+0,CG$74&gt;=INDEX('Static Data'!$E$3:$X$21,$BW105,8)+0,CG$75&gt;=INDEX('Static Data'!$E$3:$X$21,$BW105,9)+0,CG$76&gt;=INDEX('Static Data'!$E$3:$X$21,$BW105,10)+0,CG$77&gt;=INDEX('Static Data'!$E$3:$X$21,$BW105,11)+0,CG$78&gt;=INDEX('Static Data'!$E$3:$X$21,$BW105,12)+0,CG$79&gt;=INDEX('Static Data'!$E$3:$X$21,$BW105,13)+0,CG$80&gt;=INDEX('Static Data'!$E$3:$X$21,$BW105,14)+0,CG$81&gt;=INDEX('Static Data'!$E$3:$X$21,$BW105,15)+0,CG$82&gt;=INDEX('Static Data'!$E$3:$X$21,$BW105,16)+0,CG$83&gt;=INDEX('Static Data'!$E$3:$X$21,$BW105,17)+0,CG$84&gt;=INDEX('Static Data'!$E$3:$X$21,$BW105,18)+0,CG$85&gt;=INDEX('Static Data'!$E$3:$X$21,$BW105,19)+0,CG$86&gt;=INDEX('Static Data'!$E$3:$X$21,$BW105,20)+0)</f>
        <v>0</v>
      </c>
      <c r="CH105" t="b">
        <f ca="1">AND($BV105,CH$67&gt;=INDEX('Static Data'!$E$3:$X$21,$BW105,1)+0,CH$68&gt;=INDEX('Static Data'!$E$3:$X$21,$BW105,2)+0,CH$69&gt;=INDEX('Static Data'!$E$3:$X$21,$BW105,3)+0,CH$70&gt;=INDEX('Static Data'!$E$3:$X$21,$BW105,4)+0,CH$71&gt;=INDEX('Static Data'!$E$3:$X$21,$BW105,5)+0,CH$72&gt;=INDEX('Static Data'!$E$3:$X$21,$BW105,6)+0,CH$73&gt;=INDEX('Static Data'!$E$3:$X$21,$BW105,7)+0,CH$74&gt;=INDEX('Static Data'!$E$3:$X$21,$BW105,8)+0,CH$75&gt;=INDEX('Static Data'!$E$3:$X$21,$BW105,9)+0,CH$76&gt;=INDEX('Static Data'!$E$3:$X$21,$BW105,10)+0,CH$77&gt;=INDEX('Static Data'!$E$3:$X$21,$BW105,11)+0,CH$78&gt;=INDEX('Static Data'!$E$3:$X$21,$BW105,12)+0,CH$79&gt;=INDEX('Static Data'!$E$3:$X$21,$BW105,13)+0,CH$80&gt;=INDEX('Static Data'!$E$3:$X$21,$BW105,14)+0,CH$81&gt;=INDEX('Static Data'!$E$3:$X$21,$BW105,15)+0,CH$82&gt;=INDEX('Static Data'!$E$3:$X$21,$BW105,16)+0,CH$83&gt;=INDEX('Static Data'!$E$3:$X$21,$BW105,17)+0,CH$84&gt;=INDEX('Static Data'!$E$3:$X$21,$BW105,18)+0,CH$85&gt;=INDEX('Static Data'!$E$3:$X$21,$BW105,19)+0,CH$86&gt;=INDEX('Static Data'!$E$3:$X$21,$BW105,20)+0)</f>
        <v>0</v>
      </c>
      <c r="CI105" t="b">
        <f ca="1">AND($BV105,CI$67&gt;=INDEX('Static Data'!$E$3:$X$21,$BW105,1)+0,CI$68&gt;=INDEX('Static Data'!$E$3:$X$21,$BW105,2)+0,CI$69&gt;=INDEX('Static Data'!$E$3:$X$21,$BW105,3)+0,CI$70&gt;=INDEX('Static Data'!$E$3:$X$21,$BW105,4)+0,CI$71&gt;=INDEX('Static Data'!$E$3:$X$21,$BW105,5)+0,CI$72&gt;=INDEX('Static Data'!$E$3:$X$21,$BW105,6)+0,CI$73&gt;=INDEX('Static Data'!$E$3:$X$21,$BW105,7)+0,CI$74&gt;=INDEX('Static Data'!$E$3:$X$21,$BW105,8)+0,CI$75&gt;=INDEX('Static Data'!$E$3:$X$21,$BW105,9)+0,CI$76&gt;=INDEX('Static Data'!$E$3:$X$21,$BW105,10)+0,CI$77&gt;=INDEX('Static Data'!$E$3:$X$21,$BW105,11)+0,CI$78&gt;=INDEX('Static Data'!$E$3:$X$21,$BW105,12)+0,CI$79&gt;=INDEX('Static Data'!$E$3:$X$21,$BW105,13)+0,CI$80&gt;=INDEX('Static Data'!$E$3:$X$21,$BW105,14)+0,CI$81&gt;=INDEX('Static Data'!$E$3:$X$21,$BW105,15)+0,CI$82&gt;=INDEX('Static Data'!$E$3:$X$21,$BW105,16)+0,CI$83&gt;=INDEX('Static Data'!$E$3:$X$21,$BW105,17)+0,CI$84&gt;=INDEX('Static Data'!$E$3:$X$21,$BW105,18)+0,CI$85&gt;=INDEX('Static Data'!$E$3:$X$21,$BW105,19)+0,CI$86&gt;=INDEX('Static Data'!$E$3:$X$21,$BW105,20)+0)</f>
        <v>0</v>
      </c>
      <c r="CJ105" t="b">
        <f ca="1">AND($BV105,CJ$67&gt;=INDEX('Static Data'!$E$3:$X$21,$BW105,1)+0,CJ$68&gt;=INDEX('Static Data'!$E$3:$X$21,$BW105,2)+0,CJ$69&gt;=INDEX('Static Data'!$E$3:$X$21,$BW105,3)+0,CJ$70&gt;=INDEX('Static Data'!$E$3:$X$21,$BW105,4)+0,CJ$71&gt;=INDEX('Static Data'!$E$3:$X$21,$BW105,5)+0,CJ$72&gt;=INDEX('Static Data'!$E$3:$X$21,$BW105,6)+0,CJ$73&gt;=INDEX('Static Data'!$E$3:$X$21,$BW105,7)+0,CJ$74&gt;=INDEX('Static Data'!$E$3:$X$21,$BW105,8)+0,CJ$75&gt;=INDEX('Static Data'!$E$3:$X$21,$BW105,9)+0,CJ$76&gt;=INDEX('Static Data'!$E$3:$X$21,$BW105,10)+0,CJ$77&gt;=INDEX('Static Data'!$E$3:$X$21,$BW105,11)+0,CJ$78&gt;=INDEX('Static Data'!$E$3:$X$21,$BW105,12)+0,CJ$79&gt;=INDEX('Static Data'!$E$3:$X$21,$BW105,13)+0,CJ$80&gt;=INDEX('Static Data'!$E$3:$X$21,$BW105,14)+0,CJ$81&gt;=INDEX('Static Data'!$E$3:$X$21,$BW105,15)+0,CJ$82&gt;=INDEX('Static Data'!$E$3:$X$21,$BW105,16)+0,CJ$83&gt;=INDEX('Static Data'!$E$3:$X$21,$BW105,17)+0,CJ$84&gt;=INDEX('Static Data'!$E$3:$X$21,$BW105,18)+0,CJ$85&gt;=INDEX('Static Data'!$E$3:$X$21,$BW105,19)+0,CJ$86&gt;=INDEX('Static Data'!$E$3:$X$21,$BW105,20)+0)</f>
        <v>0</v>
      </c>
      <c r="CK105" t="b">
        <f ca="1">AND($BV105,CK$67&gt;=INDEX('Static Data'!$E$3:$X$21,$BW105,1)+0,CK$68&gt;=INDEX('Static Data'!$E$3:$X$21,$BW105,2)+0,CK$69&gt;=INDEX('Static Data'!$E$3:$X$21,$BW105,3)+0,CK$70&gt;=INDEX('Static Data'!$E$3:$X$21,$BW105,4)+0,CK$71&gt;=INDEX('Static Data'!$E$3:$X$21,$BW105,5)+0,CK$72&gt;=INDEX('Static Data'!$E$3:$X$21,$BW105,6)+0,CK$73&gt;=INDEX('Static Data'!$E$3:$X$21,$BW105,7)+0,CK$74&gt;=INDEX('Static Data'!$E$3:$X$21,$BW105,8)+0,CK$75&gt;=INDEX('Static Data'!$E$3:$X$21,$BW105,9)+0,CK$76&gt;=INDEX('Static Data'!$E$3:$X$21,$BW105,10)+0,CK$77&gt;=INDEX('Static Data'!$E$3:$X$21,$BW105,11)+0,CK$78&gt;=INDEX('Static Data'!$E$3:$X$21,$BW105,12)+0,CK$79&gt;=INDEX('Static Data'!$E$3:$X$21,$BW105,13)+0,CK$80&gt;=INDEX('Static Data'!$E$3:$X$21,$BW105,14)+0,CK$81&gt;=INDEX('Static Data'!$E$3:$X$21,$BW105,15)+0,CK$82&gt;=INDEX('Static Data'!$E$3:$X$21,$BW105,16)+0,CK$83&gt;=INDEX('Static Data'!$E$3:$X$21,$BW105,17)+0,CK$84&gt;=INDEX('Static Data'!$E$3:$X$21,$BW105,18)+0,CK$85&gt;=INDEX('Static Data'!$E$3:$X$21,$BW105,19)+0,CK$86&gt;=INDEX('Static Data'!$E$3:$X$21,$BW105,20)+0)</f>
        <v>0</v>
      </c>
      <c r="CL105" t="b">
        <f ca="1">AND($BV105,CL$67&gt;=INDEX('Static Data'!$E$3:$X$21,$BW105,1)+0,CL$68&gt;=INDEX('Static Data'!$E$3:$X$21,$BW105,2)+0,CL$69&gt;=INDEX('Static Data'!$E$3:$X$21,$BW105,3)+0,CL$70&gt;=INDEX('Static Data'!$E$3:$X$21,$BW105,4)+0,CL$71&gt;=INDEX('Static Data'!$E$3:$X$21,$BW105,5)+0,CL$72&gt;=INDEX('Static Data'!$E$3:$X$21,$BW105,6)+0,CL$73&gt;=INDEX('Static Data'!$E$3:$X$21,$BW105,7)+0,CL$74&gt;=INDEX('Static Data'!$E$3:$X$21,$BW105,8)+0,CL$75&gt;=INDEX('Static Data'!$E$3:$X$21,$BW105,9)+0,CL$76&gt;=INDEX('Static Data'!$E$3:$X$21,$BW105,10)+0,CL$77&gt;=INDEX('Static Data'!$E$3:$X$21,$BW105,11)+0,CL$78&gt;=INDEX('Static Data'!$E$3:$X$21,$BW105,12)+0,CL$79&gt;=INDEX('Static Data'!$E$3:$X$21,$BW105,13)+0,CL$80&gt;=INDEX('Static Data'!$E$3:$X$21,$BW105,14)+0,CL$81&gt;=INDEX('Static Data'!$E$3:$X$21,$BW105,15)+0,CL$82&gt;=INDEX('Static Data'!$E$3:$X$21,$BW105,16)+0,CL$83&gt;=INDEX('Static Data'!$E$3:$X$21,$BW105,17)+0,CL$84&gt;=INDEX('Static Data'!$E$3:$X$21,$BW105,18)+0,CL$85&gt;=INDEX('Static Data'!$E$3:$X$21,$BW105,19)+0,CL$86&gt;=INDEX('Static Data'!$E$3:$X$21,$BW105,20)+0)</f>
        <v>0</v>
      </c>
      <c r="CM105" t="b">
        <f ca="1">AND($BV105,CM$67&gt;=INDEX('Static Data'!$E$3:$X$21,$BW105,1)+0,CM$68&gt;=INDEX('Static Data'!$E$3:$X$21,$BW105,2)+0,CM$69&gt;=INDEX('Static Data'!$E$3:$X$21,$BW105,3)+0,CM$70&gt;=INDEX('Static Data'!$E$3:$X$21,$BW105,4)+0,CM$71&gt;=INDEX('Static Data'!$E$3:$X$21,$BW105,5)+0,CM$72&gt;=INDEX('Static Data'!$E$3:$X$21,$BW105,6)+0,CM$73&gt;=INDEX('Static Data'!$E$3:$X$21,$BW105,7)+0,CM$74&gt;=INDEX('Static Data'!$E$3:$X$21,$BW105,8)+0,CM$75&gt;=INDEX('Static Data'!$E$3:$X$21,$BW105,9)+0,CM$76&gt;=INDEX('Static Data'!$E$3:$X$21,$BW105,10)+0,CM$77&gt;=INDEX('Static Data'!$E$3:$X$21,$BW105,11)+0,CM$78&gt;=INDEX('Static Data'!$E$3:$X$21,$BW105,12)+0,CM$79&gt;=INDEX('Static Data'!$E$3:$X$21,$BW105,13)+0,CM$80&gt;=INDEX('Static Data'!$E$3:$X$21,$BW105,14)+0,CM$81&gt;=INDEX('Static Data'!$E$3:$X$21,$BW105,15)+0,CM$82&gt;=INDEX('Static Data'!$E$3:$X$21,$BW105,16)+0,CM$83&gt;=INDEX('Static Data'!$E$3:$X$21,$BW105,17)+0,CM$84&gt;=INDEX('Static Data'!$E$3:$X$21,$BW105,18)+0,CM$85&gt;=INDEX('Static Data'!$E$3:$X$21,$BW105,19)+0,CM$86&gt;=INDEX('Static Data'!$E$3:$X$21,$BW105,20)+0)</f>
        <v>0</v>
      </c>
      <c r="CN105" t="b">
        <f ca="1">AND($BV105,CN$67&gt;=INDEX('Static Data'!$E$3:$X$21,$BW105,1)+0,CN$68&gt;=INDEX('Static Data'!$E$3:$X$21,$BW105,2)+0,CN$69&gt;=INDEX('Static Data'!$E$3:$X$21,$BW105,3)+0,CN$70&gt;=INDEX('Static Data'!$E$3:$X$21,$BW105,4)+0,CN$71&gt;=INDEX('Static Data'!$E$3:$X$21,$BW105,5)+0,CN$72&gt;=INDEX('Static Data'!$E$3:$X$21,$BW105,6)+0,CN$73&gt;=INDEX('Static Data'!$E$3:$X$21,$BW105,7)+0,CN$74&gt;=INDEX('Static Data'!$E$3:$X$21,$BW105,8)+0,CN$75&gt;=INDEX('Static Data'!$E$3:$X$21,$BW105,9)+0,CN$76&gt;=INDEX('Static Data'!$E$3:$X$21,$BW105,10)+0,CN$77&gt;=INDEX('Static Data'!$E$3:$X$21,$BW105,11)+0,CN$78&gt;=INDEX('Static Data'!$E$3:$X$21,$BW105,12)+0,CN$79&gt;=INDEX('Static Data'!$E$3:$X$21,$BW105,13)+0,CN$80&gt;=INDEX('Static Data'!$E$3:$X$21,$BW105,14)+0,CN$81&gt;=INDEX('Static Data'!$E$3:$X$21,$BW105,15)+0,CN$82&gt;=INDEX('Static Data'!$E$3:$X$21,$BW105,16)+0,CN$83&gt;=INDEX('Static Data'!$E$3:$X$21,$BW105,17)+0,CN$84&gt;=INDEX('Static Data'!$E$3:$X$21,$BW105,18)+0,CN$85&gt;=INDEX('Static Data'!$E$3:$X$21,$BW105,19)+0,CN$86&gt;=INDEX('Static Data'!$E$3:$X$21,$BW105,20)+0)</f>
        <v>0</v>
      </c>
      <c r="CO105" t="b">
        <f ca="1">AND($BV105,CO$67&gt;=INDEX('Static Data'!$E$3:$X$21,$BW105,1)+0,CO$68&gt;=INDEX('Static Data'!$E$3:$X$21,$BW105,2)+0,CO$69&gt;=INDEX('Static Data'!$E$3:$X$21,$BW105,3)+0,CO$70&gt;=INDEX('Static Data'!$E$3:$X$21,$BW105,4)+0,CO$71&gt;=INDEX('Static Data'!$E$3:$X$21,$BW105,5)+0,CO$72&gt;=INDEX('Static Data'!$E$3:$X$21,$BW105,6)+0,CO$73&gt;=INDEX('Static Data'!$E$3:$X$21,$BW105,7)+0,CO$74&gt;=INDEX('Static Data'!$E$3:$X$21,$BW105,8)+0,CO$75&gt;=INDEX('Static Data'!$E$3:$X$21,$BW105,9)+0,CO$76&gt;=INDEX('Static Data'!$E$3:$X$21,$BW105,10)+0,CO$77&gt;=INDEX('Static Data'!$E$3:$X$21,$BW105,11)+0,CO$78&gt;=INDEX('Static Data'!$E$3:$X$21,$BW105,12)+0,CO$79&gt;=INDEX('Static Data'!$E$3:$X$21,$BW105,13)+0,CO$80&gt;=INDEX('Static Data'!$E$3:$X$21,$BW105,14)+0,CO$81&gt;=INDEX('Static Data'!$E$3:$X$21,$BW105,15)+0,CO$82&gt;=INDEX('Static Data'!$E$3:$X$21,$BW105,16)+0,CO$83&gt;=INDEX('Static Data'!$E$3:$X$21,$BW105,17)+0,CO$84&gt;=INDEX('Static Data'!$E$3:$X$21,$BW105,18)+0,CO$85&gt;=INDEX('Static Data'!$E$3:$X$21,$BW105,19)+0,CO$86&gt;=INDEX('Static Data'!$E$3:$X$21,$BW105,20)+0)</f>
        <v>0</v>
      </c>
      <c r="CP105" t="b">
        <f ca="1">AND($BV105,CP$67&gt;=INDEX('Static Data'!$E$3:$X$21,$BW105,1)+0,CP$68&gt;=INDEX('Static Data'!$E$3:$X$21,$BW105,2)+0,CP$69&gt;=INDEX('Static Data'!$E$3:$X$21,$BW105,3)+0,CP$70&gt;=INDEX('Static Data'!$E$3:$X$21,$BW105,4)+0,CP$71&gt;=INDEX('Static Data'!$E$3:$X$21,$BW105,5)+0,CP$72&gt;=INDEX('Static Data'!$E$3:$X$21,$BW105,6)+0,CP$73&gt;=INDEX('Static Data'!$E$3:$X$21,$BW105,7)+0,CP$74&gt;=INDEX('Static Data'!$E$3:$X$21,$BW105,8)+0,CP$75&gt;=INDEX('Static Data'!$E$3:$X$21,$BW105,9)+0,CP$76&gt;=INDEX('Static Data'!$E$3:$X$21,$BW105,10)+0,CP$77&gt;=INDEX('Static Data'!$E$3:$X$21,$BW105,11)+0,CP$78&gt;=INDEX('Static Data'!$E$3:$X$21,$BW105,12)+0,CP$79&gt;=INDEX('Static Data'!$E$3:$X$21,$BW105,13)+0,CP$80&gt;=INDEX('Static Data'!$E$3:$X$21,$BW105,14)+0,CP$81&gt;=INDEX('Static Data'!$E$3:$X$21,$BW105,15)+0,CP$82&gt;=INDEX('Static Data'!$E$3:$X$21,$BW105,16)+0,CP$83&gt;=INDEX('Static Data'!$E$3:$X$21,$BW105,17)+0,CP$84&gt;=INDEX('Static Data'!$E$3:$X$21,$BW105,18)+0,CP$85&gt;=INDEX('Static Data'!$E$3:$X$21,$BW105,19)+0,CP$86&gt;=INDEX('Static Data'!$E$3:$X$21,$BW105,20)+0)</f>
        <v>0</v>
      </c>
      <c r="CQ105" t="b">
        <f ca="1">AND($BV105,CQ$67&gt;=INDEX('Static Data'!$E$3:$X$21,$BW105,1)+0,CQ$68&gt;=INDEX('Static Data'!$E$3:$X$21,$BW105,2)+0,CQ$69&gt;=INDEX('Static Data'!$E$3:$X$21,$BW105,3)+0,CQ$70&gt;=INDEX('Static Data'!$E$3:$X$21,$BW105,4)+0,CQ$71&gt;=INDEX('Static Data'!$E$3:$X$21,$BW105,5)+0,CQ$72&gt;=INDEX('Static Data'!$E$3:$X$21,$BW105,6)+0,CQ$73&gt;=INDEX('Static Data'!$E$3:$X$21,$BW105,7)+0,CQ$74&gt;=INDEX('Static Data'!$E$3:$X$21,$BW105,8)+0,CQ$75&gt;=INDEX('Static Data'!$E$3:$X$21,$BW105,9)+0,CQ$76&gt;=INDEX('Static Data'!$E$3:$X$21,$BW105,10)+0,CQ$77&gt;=INDEX('Static Data'!$E$3:$X$21,$BW105,11)+0,CQ$78&gt;=INDEX('Static Data'!$E$3:$X$21,$BW105,12)+0,CQ$79&gt;=INDEX('Static Data'!$E$3:$X$21,$BW105,13)+0,CQ$80&gt;=INDEX('Static Data'!$E$3:$X$21,$BW105,14)+0,CQ$81&gt;=INDEX('Static Data'!$E$3:$X$21,$BW105,15)+0,CQ$82&gt;=INDEX('Static Data'!$E$3:$X$21,$BW105,16)+0,CQ$83&gt;=INDEX('Static Data'!$E$3:$X$21,$BW105,17)+0,CQ$84&gt;=INDEX('Static Data'!$E$3:$X$21,$BW105,18)+0,CQ$85&gt;=INDEX('Static Data'!$E$3:$X$21,$BW105,19)+0,CQ$86&gt;=INDEX('Static Data'!$E$3:$X$21,$BW105,20)+0)</f>
        <v>0</v>
      </c>
      <c r="CR105" t="b">
        <f ca="1">AND($BV105,CR$67&gt;=INDEX('Static Data'!$E$3:$X$21,$BW105,1)+0,CR$68&gt;=INDEX('Static Data'!$E$3:$X$21,$BW105,2)+0,CR$69&gt;=INDEX('Static Data'!$E$3:$X$21,$BW105,3)+0,CR$70&gt;=INDEX('Static Data'!$E$3:$X$21,$BW105,4)+0,CR$71&gt;=INDEX('Static Data'!$E$3:$X$21,$BW105,5)+0,CR$72&gt;=INDEX('Static Data'!$E$3:$X$21,$BW105,6)+0,CR$73&gt;=INDEX('Static Data'!$E$3:$X$21,$BW105,7)+0,CR$74&gt;=INDEX('Static Data'!$E$3:$X$21,$BW105,8)+0,CR$75&gt;=INDEX('Static Data'!$E$3:$X$21,$BW105,9)+0,CR$76&gt;=INDEX('Static Data'!$E$3:$X$21,$BW105,10)+0,CR$77&gt;=INDEX('Static Data'!$E$3:$X$21,$BW105,11)+0,CR$78&gt;=INDEX('Static Data'!$E$3:$X$21,$BW105,12)+0,CR$79&gt;=INDEX('Static Data'!$E$3:$X$21,$BW105,13)+0,CR$80&gt;=INDEX('Static Data'!$E$3:$X$21,$BW105,14)+0,CR$81&gt;=INDEX('Static Data'!$E$3:$X$21,$BW105,15)+0,CR$82&gt;=INDEX('Static Data'!$E$3:$X$21,$BW105,16)+0,CR$83&gt;=INDEX('Static Data'!$E$3:$X$21,$BW105,17)+0,CR$84&gt;=INDEX('Static Data'!$E$3:$X$21,$BW105,18)+0,CR$85&gt;=INDEX('Static Data'!$E$3:$X$21,$BW105,19)+0,CR$86&gt;=INDEX('Static Data'!$E$3:$X$21,$BW105,20)+0)</f>
        <v>0</v>
      </c>
      <c r="CS105" t="b">
        <f ca="1">AND($BV105,CS$67&gt;=INDEX('Static Data'!$E$3:$X$21,$BW105,1)+0,CS$68&gt;=INDEX('Static Data'!$E$3:$X$21,$BW105,2)+0,CS$69&gt;=INDEX('Static Data'!$E$3:$X$21,$BW105,3)+0,CS$70&gt;=INDEX('Static Data'!$E$3:$X$21,$BW105,4)+0,CS$71&gt;=INDEX('Static Data'!$E$3:$X$21,$BW105,5)+0,CS$72&gt;=INDEX('Static Data'!$E$3:$X$21,$BW105,6)+0,CS$73&gt;=INDEX('Static Data'!$E$3:$X$21,$BW105,7)+0,CS$74&gt;=INDEX('Static Data'!$E$3:$X$21,$BW105,8)+0,CS$75&gt;=INDEX('Static Data'!$E$3:$X$21,$BW105,9)+0,CS$76&gt;=INDEX('Static Data'!$E$3:$X$21,$BW105,10)+0,CS$77&gt;=INDEX('Static Data'!$E$3:$X$21,$BW105,11)+0,CS$78&gt;=INDEX('Static Data'!$E$3:$X$21,$BW105,12)+0,CS$79&gt;=INDEX('Static Data'!$E$3:$X$21,$BW105,13)+0,CS$80&gt;=INDEX('Static Data'!$E$3:$X$21,$BW105,14)+0,CS$81&gt;=INDEX('Static Data'!$E$3:$X$21,$BW105,15)+0,CS$82&gt;=INDEX('Static Data'!$E$3:$X$21,$BW105,16)+0,CS$83&gt;=INDEX('Static Data'!$E$3:$X$21,$BW105,17)+0,CS$84&gt;=INDEX('Static Data'!$E$3:$X$21,$BW105,18)+0,CS$85&gt;=INDEX('Static Data'!$E$3:$X$21,$BW105,19)+0,CS$86&gt;=INDEX('Static Data'!$E$3:$X$21,$BW105,20)+0)</f>
        <v>0</v>
      </c>
      <c r="CT105" t="b">
        <f ca="1">AND($BV105,CT$67&gt;=INDEX('Static Data'!$E$3:$X$21,$BW105,1)+0,CT$68&gt;=INDEX('Static Data'!$E$3:$X$21,$BW105,2)+0,CT$69&gt;=INDEX('Static Data'!$E$3:$X$21,$BW105,3)+0,CT$70&gt;=INDEX('Static Data'!$E$3:$X$21,$BW105,4)+0,CT$71&gt;=INDEX('Static Data'!$E$3:$X$21,$BW105,5)+0,CT$72&gt;=INDEX('Static Data'!$E$3:$X$21,$BW105,6)+0,CT$73&gt;=INDEX('Static Data'!$E$3:$X$21,$BW105,7)+0,CT$74&gt;=INDEX('Static Data'!$E$3:$X$21,$BW105,8)+0,CT$75&gt;=INDEX('Static Data'!$E$3:$X$21,$BW105,9)+0,CT$76&gt;=INDEX('Static Data'!$E$3:$X$21,$BW105,10)+0,CT$77&gt;=INDEX('Static Data'!$E$3:$X$21,$BW105,11)+0,CT$78&gt;=INDEX('Static Data'!$E$3:$X$21,$BW105,12)+0,CT$79&gt;=INDEX('Static Data'!$E$3:$X$21,$BW105,13)+0,CT$80&gt;=INDEX('Static Data'!$E$3:$X$21,$BW105,14)+0,CT$81&gt;=INDEX('Static Data'!$E$3:$X$21,$BW105,15)+0,CT$82&gt;=INDEX('Static Data'!$E$3:$X$21,$BW105,16)+0,CT$83&gt;=INDEX('Static Data'!$E$3:$X$21,$BW105,17)+0,CT$84&gt;=INDEX('Static Data'!$E$3:$X$21,$BW105,18)+0,CT$85&gt;=INDEX('Static Data'!$E$3:$X$21,$BW105,19)+0,CT$86&gt;=INDEX('Static Data'!$E$3:$X$21,$BW105,20)+0)</f>
        <v>0</v>
      </c>
      <c r="CU105" t="b">
        <f ca="1">AND($BV105,CU$67&gt;=INDEX('Static Data'!$E$3:$X$21,$BW105,1)+0,CU$68&gt;=INDEX('Static Data'!$E$3:$X$21,$BW105,2)+0,CU$69&gt;=INDEX('Static Data'!$E$3:$X$21,$BW105,3)+0,CU$70&gt;=INDEX('Static Data'!$E$3:$X$21,$BW105,4)+0,CU$71&gt;=INDEX('Static Data'!$E$3:$X$21,$BW105,5)+0,CU$72&gt;=INDEX('Static Data'!$E$3:$X$21,$BW105,6)+0,CU$73&gt;=INDEX('Static Data'!$E$3:$X$21,$BW105,7)+0,CU$74&gt;=INDEX('Static Data'!$E$3:$X$21,$BW105,8)+0,CU$75&gt;=INDEX('Static Data'!$E$3:$X$21,$BW105,9)+0,CU$76&gt;=INDEX('Static Data'!$E$3:$X$21,$BW105,10)+0,CU$77&gt;=INDEX('Static Data'!$E$3:$X$21,$BW105,11)+0,CU$78&gt;=INDEX('Static Data'!$E$3:$X$21,$BW105,12)+0,CU$79&gt;=INDEX('Static Data'!$E$3:$X$21,$BW105,13)+0,CU$80&gt;=INDEX('Static Data'!$E$3:$X$21,$BW105,14)+0,CU$81&gt;=INDEX('Static Data'!$E$3:$X$21,$BW105,15)+0,CU$82&gt;=INDEX('Static Data'!$E$3:$X$21,$BW105,16)+0,CU$83&gt;=INDEX('Static Data'!$E$3:$X$21,$BW105,17)+0,CU$84&gt;=INDEX('Static Data'!$E$3:$X$21,$BW105,18)+0,CU$85&gt;=INDEX('Static Data'!$E$3:$X$21,$BW105,19)+0,CU$86&gt;=INDEX('Static Data'!$E$3:$X$21,$BW105,20)+0)</f>
        <v>0</v>
      </c>
      <c r="CV105" t="b">
        <f ca="1">AND($BV105,CV$67&gt;=INDEX('Static Data'!$E$3:$X$21,$BW105,1)+0,CV$68&gt;=INDEX('Static Data'!$E$3:$X$21,$BW105,2)+0,CV$69&gt;=INDEX('Static Data'!$E$3:$X$21,$BW105,3)+0,CV$70&gt;=INDEX('Static Data'!$E$3:$X$21,$BW105,4)+0,CV$71&gt;=INDEX('Static Data'!$E$3:$X$21,$BW105,5)+0,CV$72&gt;=INDEX('Static Data'!$E$3:$X$21,$BW105,6)+0,CV$73&gt;=INDEX('Static Data'!$E$3:$X$21,$BW105,7)+0,CV$74&gt;=INDEX('Static Data'!$E$3:$X$21,$BW105,8)+0,CV$75&gt;=INDEX('Static Data'!$E$3:$X$21,$BW105,9)+0,CV$76&gt;=INDEX('Static Data'!$E$3:$X$21,$BW105,10)+0,CV$77&gt;=INDEX('Static Data'!$E$3:$X$21,$BW105,11)+0,CV$78&gt;=INDEX('Static Data'!$E$3:$X$21,$BW105,12)+0,CV$79&gt;=INDEX('Static Data'!$E$3:$X$21,$BW105,13)+0,CV$80&gt;=INDEX('Static Data'!$E$3:$X$21,$BW105,14)+0,CV$81&gt;=INDEX('Static Data'!$E$3:$X$21,$BW105,15)+0,CV$82&gt;=INDEX('Static Data'!$E$3:$X$21,$BW105,16)+0,CV$83&gt;=INDEX('Static Data'!$E$3:$X$21,$BW105,17)+0,CV$84&gt;=INDEX('Static Data'!$E$3:$X$21,$BW105,18)+0,CV$85&gt;=INDEX('Static Data'!$E$3:$X$21,$BW105,19)+0,CV$86&gt;=INDEX('Static Data'!$E$3:$X$21,$BW105,20)+0)</f>
        <v>0</v>
      </c>
      <c r="CW105" t="b">
        <f ca="1">AND($BV105,CW$67&gt;=INDEX('Static Data'!$E$3:$X$21,$BW105,1)+0,CW$68&gt;=INDEX('Static Data'!$E$3:$X$21,$BW105,2)+0,CW$69&gt;=INDEX('Static Data'!$E$3:$X$21,$BW105,3)+0,CW$70&gt;=INDEX('Static Data'!$E$3:$X$21,$BW105,4)+0,CW$71&gt;=INDEX('Static Data'!$E$3:$X$21,$BW105,5)+0,CW$72&gt;=INDEX('Static Data'!$E$3:$X$21,$BW105,6)+0,CW$73&gt;=INDEX('Static Data'!$E$3:$X$21,$BW105,7)+0,CW$74&gt;=INDEX('Static Data'!$E$3:$X$21,$BW105,8)+0,CW$75&gt;=INDEX('Static Data'!$E$3:$X$21,$BW105,9)+0,CW$76&gt;=INDEX('Static Data'!$E$3:$X$21,$BW105,10)+0,CW$77&gt;=INDEX('Static Data'!$E$3:$X$21,$BW105,11)+0,CW$78&gt;=INDEX('Static Data'!$E$3:$X$21,$BW105,12)+0,CW$79&gt;=INDEX('Static Data'!$E$3:$X$21,$BW105,13)+0,CW$80&gt;=INDEX('Static Data'!$E$3:$X$21,$BW105,14)+0,CW$81&gt;=INDEX('Static Data'!$E$3:$X$21,$BW105,15)+0,CW$82&gt;=INDEX('Static Data'!$E$3:$X$21,$BW105,16)+0,CW$83&gt;=INDEX('Static Data'!$E$3:$X$21,$BW105,17)+0,CW$84&gt;=INDEX('Static Data'!$E$3:$X$21,$BW105,18)+0,CW$85&gt;=INDEX('Static Data'!$E$3:$X$21,$BW105,19)+0,CW$86&gt;=INDEX('Static Data'!$E$3:$X$21,$BW105,20)+0)</f>
        <v>0</v>
      </c>
      <c r="CX105" t="b">
        <f ca="1">AND($BV105,CX$67&gt;=INDEX('Static Data'!$E$3:$X$21,$BW105,1)+0,CX$68&gt;=INDEX('Static Data'!$E$3:$X$21,$BW105,2)+0,CX$69&gt;=INDEX('Static Data'!$E$3:$X$21,$BW105,3)+0,CX$70&gt;=INDEX('Static Data'!$E$3:$X$21,$BW105,4)+0,CX$71&gt;=INDEX('Static Data'!$E$3:$X$21,$BW105,5)+0,CX$72&gt;=INDEX('Static Data'!$E$3:$X$21,$BW105,6)+0,CX$73&gt;=INDEX('Static Data'!$E$3:$X$21,$BW105,7)+0,CX$74&gt;=INDEX('Static Data'!$E$3:$X$21,$BW105,8)+0,CX$75&gt;=INDEX('Static Data'!$E$3:$X$21,$BW105,9)+0,CX$76&gt;=INDEX('Static Data'!$E$3:$X$21,$BW105,10)+0,CX$77&gt;=INDEX('Static Data'!$E$3:$X$21,$BW105,11)+0,CX$78&gt;=INDEX('Static Data'!$E$3:$X$21,$BW105,12)+0,CX$79&gt;=INDEX('Static Data'!$E$3:$X$21,$BW105,13)+0,CX$80&gt;=INDEX('Static Data'!$E$3:$X$21,$BW105,14)+0,CX$81&gt;=INDEX('Static Data'!$E$3:$X$21,$BW105,15)+0,CX$82&gt;=INDEX('Static Data'!$E$3:$X$21,$BW105,16)+0,CX$83&gt;=INDEX('Static Data'!$E$3:$X$21,$BW105,17)+0,CX$84&gt;=INDEX('Static Data'!$E$3:$X$21,$BW105,18)+0,CX$85&gt;=INDEX('Static Data'!$E$3:$X$21,$BW105,19)+0,CX$86&gt;=INDEX('Static Data'!$E$3:$X$21,$BW105,20)+0)</f>
        <v>0</v>
      </c>
      <c r="CY105" t="b">
        <f ca="1">AND($BV105,CY$67&gt;=INDEX('Static Data'!$E$3:$X$21,$BW105,1)+0,CY$68&gt;=INDEX('Static Data'!$E$3:$X$21,$BW105,2)+0,CY$69&gt;=INDEX('Static Data'!$E$3:$X$21,$BW105,3)+0,CY$70&gt;=INDEX('Static Data'!$E$3:$X$21,$BW105,4)+0,CY$71&gt;=INDEX('Static Data'!$E$3:$X$21,$BW105,5)+0,CY$72&gt;=INDEX('Static Data'!$E$3:$X$21,$BW105,6)+0,CY$73&gt;=INDEX('Static Data'!$E$3:$X$21,$BW105,7)+0,CY$74&gt;=INDEX('Static Data'!$E$3:$X$21,$BW105,8)+0,CY$75&gt;=INDEX('Static Data'!$E$3:$X$21,$BW105,9)+0,CY$76&gt;=INDEX('Static Data'!$E$3:$X$21,$BW105,10)+0,CY$77&gt;=INDEX('Static Data'!$E$3:$X$21,$BW105,11)+0,CY$78&gt;=INDEX('Static Data'!$E$3:$X$21,$BW105,12)+0,CY$79&gt;=INDEX('Static Data'!$E$3:$X$21,$BW105,13)+0,CY$80&gt;=INDEX('Static Data'!$E$3:$X$21,$BW105,14)+0,CY$81&gt;=INDEX('Static Data'!$E$3:$X$21,$BW105,15)+0,CY$82&gt;=INDEX('Static Data'!$E$3:$X$21,$BW105,16)+0,CY$83&gt;=INDEX('Static Data'!$E$3:$X$21,$BW105,17)+0,CY$84&gt;=INDEX('Static Data'!$E$3:$X$21,$BW105,18)+0,CY$85&gt;=INDEX('Static Data'!$E$3:$X$21,$BW105,19)+0,CY$86&gt;=INDEX('Static Data'!$E$3:$X$21,$BW105,20)+0)</f>
        <v>0</v>
      </c>
      <c r="CZ105" t="b">
        <f ca="1">AND($BV105,CZ$67&gt;=INDEX('Static Data'!$E$3:$X$21,$BW105,1)+0,CZ$68&gt;=INDEX('Static Data'!$E$3:$X$21,$BW105,2)+0,CZ$69&gt;=INDEX('Static Data'!$E$3:$X$21,$BW105,3)+0,CZ$70&gt;=INDEX('Static Data'!$E$3:$X$21,$BW105,4)+0,CZ$71&gt;=INDEX('Static Data'!$E$3:$X$21,$BW105,5)+0,CZ$72&gt;=INDEX('Static Data'!$E$3:$X$21,$BW105,6)+0,CZ$73&gt;=INDEX('Static Data'!$E$3:$X$21,$BW105,7)+0,CZ$74&gt;=INDEX('Static Data'!$E$3:$X$21,$BW105,8)+0,CZ$75&gt;=INDEX('Static Data'!$E$3:$X$21,$BW105,9)+0,CZ$76&gt;=INDEX('Static Data'!$E$3:$X$21,$BW105,10)+0,CZ$77&gt;=INDEX('Static Data'!$E$3:$X$21,$BW105,11)+0,CZ$78&gt;=INDEX('Static Data'!$E$3:$X$21,$BW105,12)+0,CZ$79&gt;=INDEX('Static Data'!$E$3:$X$21,$BW105,13)+0,CZ$80&gt;=INDEX('Static Data'!$E$3:$X$21,$BW105,14)+0,CZ$81&gt;=INDEX('Static Data'!$E$3:$X$21,$BW105,15)+0,CZ$82&gt;=INDEX('Static Data'!$E$3:$X$21,$BW105,16)+0,CZ$83&gt;=INDEX('Static Data'!$E$3:$X$21,$BW105,17)+0,CZ$84&gt;=INDEX('Static Data'!$E$3:$X$21,$BW105,18)+0,CZ$85&gt;=INDEX('Static Data'!$E$3:$X$21,$BW105,19)+0,CZ$86&gt;=INDEX('Static Data'!$E$3:$X$21,$BW105,20)+0)</f>
        <v>0</v>
      </c>
      <c r="DA105" t="b">
        <f ca="1">AND($BV105,DA$67&gt;=INDEX('Static Data'!$E$3:$X$21,$BW105,1)+0,DA$68&gt;=INDEX('Static Data'!$E$3:$X$21,$BW105,2)+0,DA$69&gt;=INDEX('Static Data'!$E$3:$X$21,$BW105,3)+0,DA$70&gt;=INDEX('Static Data'!$E$3:$X$21,$BW105,4)+0,DA$71&gt;=INDEX('Static Data'!$E$3:$X$21,$BW105,5)+0,DA$72&gt;=INDEX('Static Data'!$E$3:$X$21,$BW105,6)+0,DA$73&gt;=INDEX('Static Data'!$E$3:$X$21,$BW105,7)+0,DA$74&gt;=INDEX('Static Data'!$E$3:$X$21,$BW105,8)+0,DA$75&gt;=INDEX('Static Data'!$E$3:$X$21,$BW105,9)+0,DA$76&gt;=INDEX('Static Data'!$E$3:$X$21,$BW105,10)+0,DA$77&gt;=INDEX('Static Data'!$E$3:$X$21,$BW105,11)+0,DA$78&gt;=INDEX('Static Data'!$E$3:$X$21,$BW105,12)+0,DA$79&gt;=INDEX('Static Data'!$E$3:$X$21,$BW105,13)+0,DA$80&gt;=INDEX('Static Data'!$E$3:$X$21,$BW105,14)+0,DA$81&gt;=INDEX('Static Data'!$E$3:$X$21,$BW105,15)+0,DA$82&gt;=INDEX('Static Data'!$E$3:$X$21,$BW105,16)+0,DA$83&gt;=INDEX('Static Data'!$E$3:$X$21,$BW105,17)+0,DA$84&gt;=INDEX('Static Data'!$E$3:$X$21,$BW105,18)+0,DA$85&gt;=INDEX('Static Data'!$E$3:$X$21,$BW105,19)+0,DA$86&gt;=INDEX('Static Data'!$E$3:$X$21,$BW105,20)+0)</f>
        <v>0</v>
      </c>
      <c r="DB105" t="b">
        <f ca="1">AND($BV105,DB$67&gt;=INDEX('Static Data'!$E$3:$X$21,$BW105,1)+0,DB$68&gt;=INDEX('Static Data'!$E$3:$X$21,$BW105,2)+0,DB$69&gt;=INDEX('Static Data'!$E$3:$X$21,$BW105,3)+0,DB$70&gt;=INDEX('Static Data'!$E$3:$X$21,$BW105,4)+0,DB$71&gt;=INDEX('Static Data'!$E$3:$X$21,$BW105,5)+0,DB$72&gt;=INDEX('Static Data'!$E$3:$X$21,$BW105,6)+0,DB$73&gt;=INDEX('Static Data'!$E$3:$X$21,$BW105,7)+0,DB$74&gt;=INDEX('Static Data'!$E$3:$X$21,$BW105,8)+0,DB$75&gt;=INDEX('Static Data'!$E$3:$X$21,$BW105,9)+0,DB$76&gt;=INDEX('Static Data'!$E$3:$X$21,$BW105,10)+0,DB$77&gt;=INDEX('Static Data'!$E$3:$X$21,$BW105,11)+0,DB$78&gt;=INDEX('Static Data'!$E$3:$X$21,$BW105,12)+0,DB$79&gt;=INDEX('Static Data'!$E$3:$X$21,$BW105,13)+0,DB$80&gt;=INDEX('Static Data'!$E$3:$X$21,$BW105,14)+0,DB$81&gt;=INDEX('Static Data'!$E$3:$X$21,$BW105,15)+0,DB$82&gt;=INDEX('Static Data'!$E$3:$X$21,$BW105,16)+0,DB$83&gt;=INDEX('Static Data'!$E$3:$X$21,$BW105,17)+0,DB$84&gt;=INDEX('Static Data'!$E$3:$X$21,$BW105,18)+0,DB$85&gt;=INDEX('Static Data'!$E$3:$X$21,$BW105,19)+0,DB$86&gt;=INDEX('Static Data'!$E$3:$X$21,$BW105,20)+0)</f>
        <v>0</v>
      </c>
      <c r="DC105" t="b">
        <f ca="1">AND($BV105,DC$67&gt;=INDEX('Static Data'!$E$3:$X$21,$BW105,1)+0,DC$68&gt;=INDEX('Static Data'!$E$3:$X$21,$BW105,2)+0,DC$69&gt;=INDEX('Static Data'!$E$3:$X$21,$BW105,3)+0,DC$70&gt;=INDEX('Static Data'!$E$3:$X$21,$BW105,4)+0,DC$71&gt;=INDEX('Static Data'!$E$3:$X$21,$BW105,5)+0,DC$72&gt;=INDEX('Static Data'!$E$3:$X$21,$BW105,6)+0,DC$73&gt;=INDEX('Static Data'!$E$3:$X$21,$BW105,7)+0,DC$74&gt;=INDEX('Static Data'!$E$3:$X$21,$BW105,8)+0,DC$75&gt;=INDEX('Static Data'!$E$3:$X$21,$BW105,9)+0,DC$76&gt;=INDEX('Static Data'!$E$3:$X$21,$BW105,10)+0,DC$77&gt;=INDEX('Static Data'!$E$3:$X$21,$BW105,11)+0,DC$78&gt;=INDEX('Static Data'!$E$3:$X$21,$BW105,12)+0,DC$79&gt;=INDEX('Static Data'!$E$3:$X$21,$BW105,13)+0,DC$80&gt;=INDEX('Static Data'!$E$3:$X$21,$BW105,14)+0,DC$81&gt;=INDEX('Static Data'!$E$3:$X$21,$BW105,15)+0,DC$82&gt;=INDEX('Static Data'!$E$3:$X$21,$BW105,16)+0,DC$83&gt;=INDEX('Static Data'!$E$3:$X$21,$BW105,17)+0,DC$84&gt;=INDEX('Static Data'!$E$3:$X$21,$BW105,18)+0,DC$85&gt;=INDEX('Static Data'!$E$3:$X$21,$BW105,19)+0,DC$86&gt;=INDEX('Static Data'!$E$3:$X$21,$BW105,20)+0)</f>
        <v>0</v>
      </c>
      <c r="DD105" t="b">
        <f ca="1">AND($BV105,DD$67&gt;=INDEX('Static Data'!$E$3:$X$21,$BW105,1)+0,DD$68&gt;=INDEX('Static Data'!$E$3:$X$21,$BW105,2)+0,DD$69&gt;=INDEX('Static Data'!$E$3:$X$21,$BW105,3)+0,DD$70&gt;=INDEX('Static Data'!$E$3:$X$21,$BW105,4)+0,DD$71&gt;=INDEX('Static Data'!$E$3:$X$21,$BW105,5)+0,DD$72&gt;=INDEX('Static Data'!$E$3:$X$21,$BW105,6)+0,DD$73&gt;=INDEX('Static Data'!$E$3:$X$21,$BW105,7)+0,DD$74&gt;=INDEX('Static Data'!$E$3:$X$21,$BW105,8)+0,DD$75&gt;=INDEX('Static Data'!$E$3:$X$21,$BW105,9)+0,DD$76&gt;=INDEX('Static Data'!$E$3:$X$21,$BW105,10)+0,DD$77&gt;=INDEX('Static Data'!$E$3:$X$21,$BW105,11)+0,DD$78&gt;=INDEX('Static Data'!$E$3:$X$21,$BW105,12)+0,DD$79&gt;=INDEX('Static Data'!$E$3:$X$21,$BW105,13)+0,DD$80&gt;=INDEX('Static Data'!$E$3:$X$21,$BW105,14)+0,DD$81&gt;=INDEX('Static Data'!$E$3:$X$21,$BW105,15)+0,DD$82&gt;=INDEX('Static Data'!$E$3:$X$21,$BW105,16)+0,DD$83&gt;=INDEX('Static Data'!$E$3:$X$21,$BW105,17)+0,DD$84&gt;=INDEX('Static Data'!$E$3:$X$21,$BW105,18)+0,DD$85&gt;=INDEX('Static Data'!$E$3:$X$21,$BW105,19)+0,DD$86&gt;=INDEX('Static Data'!$E$3:$X$21,$BW105,20)+0)</f>
        <v>0</v>
      </c>
      <c r="DE105" t="b">
        <f ca="1">AND($BV105,DE$67&gt;=INDEX('Static Data'!$E$3:$X$21,$BW105,1)+0,DE$68&gt;=INDEX('Static Data'!$E$3:$X$21,$BW105,2)+0,DE$69&gt;=INDEX('Static Data'!$E$3:$X$21,$BW105,3)+0,DE$70&gt;=INDEX('Static Data'!$E$3:$X$21,$BW105,4)+0,DE$71&gt;=INDEX('Static Data'!$E$3:$X$21,$BW105,5)+0,DE$72&gt;=INDEX('Static Data'!$E$3:$X$21,$BW105,6)+0,DE$73&gt;=INDEX('Static Data'!$E$3:$X$21,$BW105,7)+0,DE$74&gt;=INDEX('Static Data'!$E$3:$X$21,$BW105,8)+0,DE$75&gt;=INDEX('Static Data'!$E$3:$X$21,$BW105,9)+0,DE$76&gt;=INDEX('Static Data'!$E$3:$X$21,$BW105,10)+0,DE$77&gt;=INDEX('Static Data'!$E$3:$X$21,$BW105,11)+0,DE$78&gt;=INDEX('Static Data'!$E$3:$X$21,$BW105,12)+0,DE$79&gt;=INDEX('Static Data'!$E$3:$X$21,$BW105,13)+0,DE$80&gt;=INDEX('Static Data'!$E$3:$X$21,$BW105,14)+0,DE$81&gt;=INDEX('Static Data'!$E$3:$X$21,$BW105,15)+0,DE$82&gt;=INDEX('Static Data'!$E$3:$X$21,$BW105,16)+0,DE$83&gt;=INDEX('Static Data'!$E$3:$X$21,$BW105,17)+0,DE$84&gt;=INDEX('Static Data'!$E$3:$X$21,$BW105,18)+0,DE$85&gt;=INDEX('Static Data'!$E$3:$X$21,$BW105,19)+0,DE$86&gt;=INDEX('Static Data'!$E$3:$X$21,$BW105,20)+0)</f>
        <v>0</v>
      </c>
      <c r="DF105" t="b">
        <f ca="1">AND($BV105,DF$67&gt;=INDEX('Static Data'!$E$3:$X$21,$BW105,1)+0,DF$68&gt;=INDEX('Static Data'!$E$3:$X$21,$BW105,2)+0,DF$69&gt;=INDEX('Static Data'!$E$3:$X$21,$BW105,3)+0,DF$70&gt;=INDEX('Static Data'!$E$3:$X$21,$BW105,4)+0,DF$71&gt;=INDEX('Static Data'!$E$3:$X$21,$BW105,5)+0,DF$72&gt;=INDEX('Static Data'!$E$3:$X$21,$BW105,6)+0,DF$73&gt;=INDEX('Static Data'!$E$3:$X$21,$BW105,7)+0,DF$74&gt;=INDEX('Static Data'!$E$3:$X$21,$BW105,8)+0,DF$75&gt;=INDEX('Static Data'!$E$3:$X$21,$BW105,9)+0,DF$76&gt;=INDEX('Static Data'!$E$3:$X$21,$BW105,10)+0,DF$77&gt;=INDEX('Static Data'!$E$3:$X$21,$BW105,11)+0,DF$78&gt;=INDEX('Static Data'!$E$3:$X$21,$BW105,12)+0,DF$79&gt;=INDEX('Static Data'!$E$3:$X$21,$BW105,13)+0,DF$80&gt;=INDEX('Static Data'!$E$3:$X$21,$BW105,14)+0,DF$81&gt;=INDEX('Static Data'!$E$3:$X$21,$BW105,15)+0,DF$82&gt;=INDEX('Static Data'!$E$3:$X$21,$BW105,16)+0,DF$83&gt;=INDEX('Static Data'!$E$3:$X$21,$BW105,17)+0,DF$84&gt;=INDEX('Static Data'!$E$3:$X$21,$BW105,18)+0,DF$85&gt;=INDEX('Static Data'!$E$3:$X$21,$BW105,19)+0,DF$86&gt;=INDEX('Static Data'!$E$3:$X$21,$BW105,20)+0)</f>
        <v>0</v>
      </c>
      <c r="DG105" t="b">
        <f ca="1">AND($BV105,DG$67&gt;=INDEX('Static Data'!$E$3:$X$21,$BW105,1)+0,DG$68&gt;=INDEX('Static Data'!$E$3:$X$21,$BW105,2)+0,DG$69&gt;=INDEX('Static Data'!$E$3:$X$21,$BW105,3)+0,DG$70&gt;=INDEX('Static Data'!$E$3:$X$21,$BW105,4)+0,DG$71&gt;=INDEX('Static Data'!$E$3:$X$21,$BW105,5)+0,DG$72&gt;=INDEX('Static Data'!$E$3:$X$21,$BW105,6)+0,DG$73&gt;=INDEX('Static Data'!$E$3:$X$21,$BW105,7)+0,DG$74&gt;=INDEX('Static Data'!$E$3:$X$21,$BW105,8)+0,DG$75&gt;=INDEX('Static Data'!$E$3:$X$21,$BW105,9)+0,DG$76&gt;=INDEX('Static Data'!$E$3:$X$21,$BW105,10)+0,DG$77&gt;=INDEX('Static Data'!$E$3:$X$21,$BW105,11)+0,DG$78&gt;=INDEX('Static Data'!$E$3:$X$21,$BW105,12)+0,DG$79&gt;=INDEX('Static Data'!$E$3:$X$21,$BW105,13)+0,DG$80&gt;=INDEX('Static Data'!$E$3:$X$21,$BW105,14)+0,DG$81&gt;=INDEX('Static Data'!$E$3:$X$21,$BW105,15)+0,DG$82&gt;=INDEX('Static Data'!$E$3:$X$21,$BW105,16)+0,DG$83&gt;=INDEX('Static Data'!$E$3:$X$21,$BW105,17)+0,DG$84&gt;=INDEX('Static Data'!$E$3:$X$21,$BW105,18)+0,DG$85&gt;=INDEX('Static Data'!$E$3:$X$21,$BW105,19)+0,DG$86&gt;=INDEX('Static Data'!$E$3:$X$21,$BW105,20)+0)</f>
        <v>0</v>
      </c>
      <c r="DH105" t="b">
        <f ca="1">AND($BV105,DH$67&gt;=INDEX('Static Data'!$E$3:$X$21,$BW105,1)+0,DH$68&gt;=INDEX('Static Data'!$E$3:$X$21,$BW105,2)+0,DH$69&gt;=INDEX('Static Data'!$E$3:$X$21,$BW105,3)+0,DH$70&gt;=INDEX('Static Data'!$E$3:$X$21,$BW105,4)+0,DH$71&gt;=INDEX('Static Data'!$E$3:$X$21,$BW105,5)+0,DH$72&gt;=INDEX('Static Data'!$E$3:$X$21,$BW105,6)+0,DH$73&gt;=INDEX('Static Data'!$E$3:$X$21,$BW105,7)+0,DH$74&gt;=INDEX('Static Data'!$E$3:$X$21,$BW105,8)+0,DH$75&gt;=INDEX('Static Data'!$E$3:$X$21,$BW105,9)+0,DH$76&gt;=INDEX('Static Data'!$E$3:$X$21,$BW105,10)+0,DH$77&gt;=INDEX('Static Data'!$E$3:$X$21,$BW105,11)+0,DH$78&gt;=INDEX('Static Data'!$E$3:$X$21,$BW105,12)+0,DH$79&gt;=INDEX('Static Data'!$E$3:$X$21,$BW105,13)+0,DH$80&gt;=INDEX('Static Data'!$E$3:$X$21,$BW105,14)+0,DH$81&gt;=INDEX('Static Data'!$E$3:$X$21,$BW105,15)+0,DH$82&gt;=INDEX('Static Data'!$E$3:$X$21,$BW105,16)+0,DH$83&gt;=INDEX('Static Data'!$E$3:$X$21,$BW105,17)+0,DH$84&gt;=INDEX('Static Data'!$E$3:$X$21,$BW105,18)+0,DH$85&gt;=INDEX('Static Data'!$E$3:$X$21,$BW105,19)+0,DH$86&gt;=INDEX('Static Data'!$E$3:$X$21,$BW105,20)+0)</f>
        <v>0</v>
      </c>
      <c r="DI105" t="b">
        <f ca="1">AND($BV105,DI$67&gt;=INDEX('Static Data'!$E$3:$X$21,$BW105,1)+0,DI$68&gt;=INDEX('Static Data'!$E$3:$X$21,$BW105,2)+0,DI$69&gt;=INDEX('Static Data'!$E$3:$X$21,$BW105,3)+0,DI$70&gt;=INDEX('Static Data'!$E$3:$X$21,$BW105,4)+0,DI$71&gt;=INDEX('Static Data'!$E$3:$X$21,$BW105,5)+0,DI$72&gt;=INDEX('Static Data'!$E$3:$X$21,$BW105,6)+0,DI$73&gt;=INDEX('Static Data'!$E$3:$X$21,$BW105,7)+0,DI$74&gt;=INDEX('Static Data'!$E$3:$X$21,$BW105,8)+0,DI$75&gt;=INDEX('Static Data'!$E$3:$X$21,$BW105,9)+0,DI$76&gt;=INDEX('Static Data'!$E$3:$X$21,$BW105,10)+0,DI$77&gt;=INDEX('Static Data'!$E$3:$X$21,$BW105,11)+0,DI$78&gt;=INDEX('Static Data'!$E$3:$X$21,$BW105,12)+0,DI$79&gt;=INDEX('Static Data'!$E$3:$X$21,$BW105,13)+0,DI$80&gt;=INDEX('Static Data'!$E$3:$X$21,$BW105,14)+0,DI$81&gt;=INDEX('Static Data'!$E$3:$X$21,$BW105,15)+0,DI$82&gt;=INDEX('Static Data'!$E$3:$X$21,$BW105,16)+0,DI$83&gt;=INDEX('Static Data'!$E$3:$X$21,$BW105,17)+0,DI$84&gt;=INDEX('Static Data'!$E$3:$X$21,$BW105,18)+0,DI$85&gt;=INDEX('Static Data'!$E$3:$X$21,$BW105,19)+0,DI$86&gt;=INDEX('Static Data'!$E$3:$X$21,$BW105,20)+0)</f>
        <v>0</v>
      </c>
      <c r="DJ105" t="b">
        <f ca="1">AND($BV105,DJ$67&gt;=INDEX('Static Data'!$E$3:$X$21,$BW105,1)+0,DJ$68&gt;=INDEX('Static Data'!$E$3:$X$21,$BW105,2)+0,DJ$69&gt;=INDEX('Static Data'!$E$3:$X$21,$BW105,3)+0,DJ$70&gt;=INDEX('Static Data'!$E$3:$X$21,$BW105,4)+0,DJ$71&gt;=INDEX('Static Data'!$E$3:$X$21,$BW105,5)+0,DJ$72&gt;=INDEX('Static Data'!$E$3:$X$21,$BW105,6)+0,DJ$73&gt;=INDEX('Static Data'!$E$3:$X$21,$BW105,7)+0,DJ$74&gt;=INDEX('Static Data'!$E$3:$X$21,$BW105,8)+0,DJ$75&gt;=INDEX('Static Data'!$E$3:$X$21,$BW105,9)+0,DJ$76&gt;=INDEX('Static Data'!$E$3:$X$21,$BW105,10)+0,DJ$77&gt;=INDEX('Static Data'!$E$3:$X$21,$BW105,11)+0,DJ$78&gt;=INDEX('Static Data'!$E$3:$X$21,$BW105,12)+0,DJ$79&gt;=INDEX('Static Data'!$E$3:$X$21,$BW105,13)+0,DJ$80&gt;=INDEX('Static Data'!$E$3:$X$21,$BW105,14)+0,DJ$81&gt;=INDEX('Static Data'!$E$3:$X$21,$BW105,15)+0,DJ$82&gt;=INDEX('Static Data'!$E$3:$X$21,$BW105,16)+0,DJ$83&gt;=INDEX('Static Data'!$E$3:$X$21,$BW105,17)+0,DJ$84&gt;=INDEX('Static Data'!$E$3:$X$21,$BW105,18)+0,DJ$85&gt;=INDEX('Static Data'!$E$3:$X$21,$BW105,19)+0,DJ$86&gt;=INDEX('Static Data'!$E$3:$X$21,$BW105,20)+0)</f>
        <v>0</v>
      </c>
      <c r="DK105" t="b">
        <f ca="1">AND($BV105,DK$67&gt;=INDEX('Static Data'!$E$3:$X$21,$BW105,1)+0,DK$68&gt;=INDEX('Static Data'!$E$3:$X$21,$BW105,2)+0,DK$69&gt;=INDEX('Static Data'!$E$3:$X$21,$BW105,3)+0,DK$70&gt;=INDEX('Static Data'!$E$3:$X$21,$BW105,4)+0,DK$71&gt;=INDEX('Static Data'!$E$3:$X$21,$BW105,5)+0,DK$72&gt;=INDEX('Static Data'!$E$3:$X$21,$BW105,6)+0,DK$73&gt;=INDEX('Static Data'!$E$3:$X$21,$BW105,7)+0,DK$74&gt;=INDEX('Static Data'!$E$3:$X$21,$BW105,8)+0,DK$75&gt;=INDEX('Static Data'!$E$3:$X$21,$BW105,9)+0,DK$76&gt;=INDEX('Static Data'!$E$3:$X$21,$BW105,10)+0,DK$77&gt;=INDEX('Static Data'!$E$3:$X$21,$BW105,11)+0,DK$78&gt;=INDEX('Static Data'!$E$3:$X$21,$BW105,12)+0,DK$79&gt;=INDEX('Static Data'!$E$3:$X$21,$BW105,13)+0,DK$80&gt;=INDEX('Static Data'!$E$3:$X$21,$BW105,14)+0,DK$81&gt;=INDEX('Static Data'!$E$3:$X$21,$BW105,15)+0,DK$82&gt;=INDEX('Static Data'!$E$3:$X$21,$BW105,16)+0,DK$83&gt;=INDEX('Static Data'!$E$3:$X$21,$BW105,17)+0,DK$84&gt;=INDEX('Static Data'!$E$3:$X$21,$BW105,18)+0,DK$85&gt;=INDEX('Static Data'!$E$3:$X$21,$BW105,19)+0,DK$86&gt;=INDEX('Static Data'!$E$3:$X$21,$BW105,20)+0)</f>
        <v>0</v>
      </c>
      <c r="DL105" t="b">
        <f ca="1">AND($BV105,DL$67&gt;=INDEX('Static Data'!$E$3:$X$21,$BW105,1)+0,DL$68&gt;=INDEX('Static Data'!$E$3:$X$21,$BW105,2)+0,DL$69&gt;=INDEX('Static Data'!$E$3:$X$21,$BW105,3)+0,DL$70&gt;=INDEX('Static Data'!$E$3:$X$21,$BW105,4)+0,DL$71&gt;=INDEX('Static Data'!$E$3:$X$21,$BW105,5)+0,DL$72&gt;=INDEX('Static Data'!$E$3:$X$21,$BW105,6)+0,DL$73&gt;=INDEX('Static Data'!$E$3:$X$21,$BW105,7)+0,DL$74&gt;=INDEX('Static Data'!$E$3:$X$21,$BW105,8)+0,DL$75&gt;=INDEX('Static Data'!$E$3:$X$21,$BW105,9)+0,DL$76&gt;=INDEX('Static Data'!$E$3:$X$21,$BW105,10)+0,DL$77&gt;=INDEX('Static Data'!$E$3:$X$21,$BW105,11)+0,DL$78&gt;=INDEX('Static Data'!$E$3:$X$21,$BW105,12)+0,DL$79&gt;=INDEX('Static Data'!$E$3:$X$21,$BW105,13)+0,DL$80&gt;=INDEX('Static Data'!$E$3:$X$21,$BW105,14)+0,DL$81&gt;=INDEX('Static Data'!$E$3:$X$21,$BW105,15)+0,DL$82&gt;=INDEX('Static Data'!$E$3:$X$21,$BW105,16)+0,DL$83&gt;=INDEX('Static Data'!$E$3:$X$21,$BW105,17)+0,DL$84&gt;=INDEX('Static Data'!$E$3:$X$21,$BW105,18)+0,DL$85&gt;=INDEX('Static Data'!$E$3:$X$21,$BW105,19)+0,DL$86&gt;=INDEX('Static Data'!$E$3:$X$21,$BW105,20)+0)</f>
        <v>0</v>
      </c>
      <c r="DM105" t="b">
        <f ca="1">AND($BV105,DM$67&gt;=INDEX('Static Data'!$E$3:$X$21,$BW105,1)+0,DM$68&gt;=INDEX('Static Data'!$E$3:$X$21,$BW105,2)+0,DM$69&gt;=INDEX('Static Data'!$E$3:$X$21,$BW105,3)+0,DM$70&gt;=INDEX('Static Data'!$E$3:$X$21,$BW105,4)+0,DM$71&gt;=INDEX('Static Data'!$E$3:$X$21,$BW105,5)+0,DM$72&gt;=INDEX('Static Data'!$E$3:$X$21,$BW105,6)+0,DM$73&gt;=INDEX('Static Data'!$E$3:$X$21,$BW105,7)+0,DM$74&gt;=INDEX('Static Data'!$E$3:$X$21,$BW105,8)+0,DM$75&gt;=INDEX('Static Data'!$E$3:$X$21,$BW105,9)+0,DM$76&gt;=INDEX('Static Data'!$E$3:$X$21,$BW105,10)+0,DM$77&gt;=INDEX('Static Data'!$E$3:$X$21,$BW105,11)+0,DM$78&gt;=INDEX('Static Data'!$E$3:$X$21,$BW105,12)+0,DM$79&gt;=INDEX('Static Data'!$E$3:$X$21,$BW105,13)+0,DM$80&gt;=INDEX('Static Data'!$E$3:$X$21,$BW105,14)+0,DM$81&gt;=INDEX('Static Data'!$E$3:$X$21,$BW105,15)+0,DM$82&gt;=INDEX('Static Data'!$E$3:$X$21,$BW105,16)+0,DM$83&gt;=INDEX('Static Data'!$E$3:$X$21,$BW105,17)+0,DM$84&gt;=INDEX('Static Data'!$E$3:$X$21,$BW105,18)+0,DM$85&gt;=INDEX('Static Data'!$E$3:$X$21,$BW105,19)+0,DM$86&gt;=INDEX('Static Data'!$E$3:$X$21,$BW105,20)+0)</f>
        <v>0</v>
      </c>
      <c r="DN105" t="b">
        <f ca="1">AND($BV105,DN$67&gt;=INDEX('Static Data'!$E$3:$X$21,$BW105,1)+0,DN$68&gt;=INDEX('Static Data'!$E$3:$X$21,$BW105,2)+0,DN$69&gt;=INDEX('Static Data'!$E$3:$X$21,$BW105,3)+0,DN$70&gt;=INDEX('Static Data'!$E$3:$X$21,$BW105,4)+0,DN$71&gt;=INDEX('Static Data'!$E$3:$X$21,$BW105,5)+0,DN$72&gt;=INDEX('Static Data'!$E$3:$X$21,$BW105,6)+0,DN$73&gt;=INDEX('Static Data'!$E$3:$X$21,$BW105,7)+0,DN$74&gt;=INDEX('Static Data'!$E$3:$X$21,$BW105,8)+0,DN$75&gt;=INDEX('Static Data'!$E$3:$X$21,$BW105,9)+0,DN$76&gt;=INDEX('Static Data'!$E$3:$X$21,$BW105,10)+0,DN$77&gt;=INDEX('Static Data'!$E$3:$X$21,$BW105,11)+0,DN$78&gt;=INDEX('Static Data'!$E$3:$X$21,$BW105,12)+0,DN$79&gt;=INDEX('Static Data'!$E$3:$X$21,$BW105,13)+0,DN$80&gt;=INDEX('Static Data'!$E$3:$X$21,$BW105,14)+0,DN$81&gt;=INDEX('Static Data'!$E$3:$X$21,$BW105,15)+0,DN$82&gt;=INDEX('Static Data'!$E$3:$X$21,$BW105,16)+0,DN$83&gt;=INDEX('Static Data'!$E$3:$X$21,$BW105,17)+0,DN$84&gt;=INDEX('Static Data'!$E$3:$X$21,$BW105,18)+0,DN$85&gt;=INDEX('Static Data'!$E$3:$X$21,$BW105,19)+0,DN$86&gt;=INDEX('Static Data'!$E$3:$X$21,$BW105,20)+0)</f>
        <v>0</v>
      </c>
      <c r="DO105" t="b">
        <f ca="1">AND($BV105,DO$67&gt;=INDEX('Static Data'!$E$3:$X$21,$BW105,1)+0,DO$68&gt;=INDEX('Static Data'!$E$3:$X$21,$BW105,2)+0,DO$69&gt;=INDEX('Static Data'!$E$3:$X$21,$BW105,3)+0,DO$70&gt;=INDEX('Static Data'!$E$3:$X$21,$BW105,4)+0,DO$71&gt;=INDEX('Static Data'!$E$3:$X$21,$BW105,5)+0,DO$72&gt;=INDEX('Static Data'!$E$3:$X$21,$BW105,6)+0,DO$73&gt;=INDEX('Static Data'!$E$3:$X$21,$BW105,7)+0,DO$74&gt;=INDEX('Static Data'!$E$3:$X$21,$BW105,8)+0,DO$75&gt;=INDEX('Static Data'!$E$3:$X$21,$BW105,9)+0,DO$76&gt;=INDEX('Static Data'!$E$3:$X$21,$BW105,10)+0,DO$77&gt;=INDEX('Static Data'!$E$3:$X$21,$BW105,11)+0,DO$78&gt;=INDEX('Static Data'!$E$3:$X$21,$BW105,12)+0,DO$79&gt;=INDEX('Static Data'!$E$3:$X$21,$BW105,13)+0,DO$80&gt;=INDEX('Static Data'!$E$3:$X$21,$BW105,14)+0,DO$81&gt;=INDEX('Static Data'!$E$3:$X$21,$BW105,15)+0,DO$82&gt;=INDEX('Static Data'!$E$3:$X$21,$BW105,16)+0,DO$83&gt;=INDEX('Static Data'!$E$3:$X$21,$BW105,17)+0,DO$84&gt;=INDEX('Static Data'!$E$3:$X$21,$BW105,18)+0,DO$85&gt;=INDEX('Static Data'!$E$3:$X$21,$BW105,19)+0,DO$86&gt;=INDEX('Static Data'!$E$3:$X$21,$BW105,20)+0)</f>
        <v>0</v>
      </c>
      <c r="DP105" t="b">
        <f ca="1">AND($BV105,DP$67&gt;=INDEX('Static Data'!$E$3:$X$21,$BW105,1)+0,DP$68&gt;=INDEX('Static Data'!$E$3:$X$21,$BW105,2)+0,DP$69&gt;=INDEX('Static Data'!$E$3:$X$21,$BW105,3)+0,DP$70&gt;=INDEX('Static Data'!$E$3:$X$21,$BW105,4)+0,DP$71&gt;=INDEX('Static Data'!$E$3:$X$21,$BW105,5)+0,DP$72&gt;=INDEX('Static Data'!$E$3:$X$21,$BW105,6)+0,DP$73&gt;=INDEX('Static Data'!$E$3:$X$21,$BW105,7)+0,DP$74&gt;=INDEX('Static Data'!$E$3:$X$21,$BW105,8)+0,DP$75&gt;=INDEX('Static Data'!$E$3:$X$21,$BW105,9)+0,DP$76&gt;=INDEX('Static Data'!$E$3:$X$21,$BW105,10)+0,DP$77&gt;=INDEX('Static Data'!$E$3:$X$21,$BW105,11)+0,DP$78&gt;=INDEX('Static Data'!$E$3:$X$21,$BW105,12)+0,DP$79&gt;=INDEX('Static Data'!$E$3:$X$21,$BW105,13)+0,DP$80&gt;=INDEX('Static Data'!$E$3:$X$21,$BW105,14)+0,DP$81&gt;=INDEX('Static Data'!$E$3:$X$21,$BW105,15)+0,DP$82&gt;=INDEX('Static Data'!$E$3:$X$21,$BW105,16)+0,DP$83&gt;=INDEX('Static Data'!$E$3:$X$21,$BW105,17)+0,DP$84&gt;=INDEX('Static Data'!$E$3:$X$21,$BW105,18)+0,DP$85&gt;=INDEX('Static Data'!$E$3:$X$21,$BW105,19)+0,DP$86&gt;=INDEX('Static Data'!$E$3:$X$21,$BW105,20)+0)</f>
        <v>0</v>
      </c>
      <c r="DQ105" t="b">
        <f ca="1">AND($BV105,DQ$67&gt;=INDEX('Static Data'!$E$3:$X$21,$BW105,1)+0,DQ$68&gt;=INDEX('Static Data'!$E$3:$X$21,$BW105,2)+0,DQ$69&gt;=INDEX('Static Data'!$E$3:$X$21,$BW105,3)+0,DQ$70&gt;=INDEX('Static Data'!$E$3:$X$21,$BW105,4)+0,DQ$71&gt;=INDEX('Static Data'!$E$3:$X$21,$BW105,5)+0,DQ$72&gt;=INDEX('Static Data'!$E$3:$X$21,$BW105,6)+0,DQ$73&gt;=INDEX('Static Data'!$E$3:$X$21,$BW105,7)+0,DQ$74&gt;=INDEX('Static Data'!$E$3:$X$21,$BW105,8)+0,DQ$75&gt;=INDEX('Static Data'!$E$3:$X$21,$BW105,9)+0,DQ$76&gt;=INDEX('Static Data'!$E$3:$X$21,$BW105,10)+0,DQ$77&gt;=INDEX('Static Data'!$E$3:$X$21,$BW105,11)+0,DQ$78&gt;=INDEX('Static Data'!$E$3:$X$21,$BW105,12)+0,DQ$79&gt;=INDEX('Static Data'!$E$3:$X$21,$BW105,13)+0,DQ$80&gt;=INDEX('Static Data'!$E$3:$X$21,$BW105,14)+0,DQ$81&gt;=INDEX('Static Data'!$E$3:$X$21,$BW105,15)+0,DQ$82&gt;=INDEX('Static Data'!$E$3:$X$21,$BW105,16)+0,DQ$83&gt;=INDEX('Static Data'!$E$3:$X$21,$BW105,17)+0,DQ$84&gt;=INDEX('Static Data'!$E$3:$X$21,$BW105,18)+0,DQ$85&gt;=INDEX('Static Data'!$E$3:$X$21,$BW105,19)+0,DQ$86&gt;=INDEX('Static Data'!$E$3:$X$21,$BW105,20)+0)</f>
        <v>0</v>
      </c>
      <c r="DR105" t="b">
        <f ca="1">AND($BV105,DR$67&gt;=INDEX('Static Data'!$E$3:$X$21,$BW105,1)+0,DR$68&gt;=INDEX('Static Data'!$E$3:$X$21,$BW105,2)+0,DR$69&gt;=INDEX('Static Data'!$E$3:$X$21,$BW105,3)+0,DR$70&gt;=INDEX('Static Data'!$E$3:$X$21,$BW105,4)+0,DR$71&gt;=INDEX('Static Data'!$E$3:$X$21,$BW105,5)+0,DR$72&gt;=INDEX('Static Data'!$E$3:$X$21,$BW105,6)+0,DR$73&gt;=INDEX('Static Data'!$E$3:$X$21,$BW105,7)+0,DR$74&gt;=INDEX('Static Data'!$E$3:$X$21,$BW105,8)+0,DR$75&gt;=INDEX('Static Data'!$E$3:$X$21,$BW105,9)+0,DR$76&gt;=INDEX('Static Data'!$E$3:$X$21,$BW105,10)+0,DR$77&gt;=INDEX('Static Data'!$E$3:$X$21,$BW105,11)+0,DR$78&gt;=INDEX('Static Data'!$E$3:$X$21,$BW105,12)+0,DR$79&gt;=INDEX('Static Data'!$E$3:$X$21,$BW105,13)+0,DR$80&gt;=INDEX('Static Data'!$E$3:$X$21,$BW105,14)+0,DR$81&gt;=INDEX('Static Data'!$E$3:$X$21,$BW105,15)+0,DR$82&gt;=INDEX('Static Data'!$E$3:$X$21,$BW105,16)+0,DR$83&gt;=INDEX('Static Data'!$E$3:$X$21,$BW105,17)+0,DR$84&gt;=INDEX('Static Data'!$E$3:$X$21,$BW105,18)+0,DR$85&gt;=INDEX('Static Data'!$E$3:$X$21,$BW105,19)+0,DR$86&gt;=INDEX('Static Data'!$E$3:$X$21,$BW105,20)+0)</f>
        <v>0</v>
      </c>
      <c r="DS105" t="b">
        <f ca="1">AND($BV105,DS$67&gt;=INDEX('Static Data'!$E$3:$X$21,$BW105,1)+0,DS$68&gt;=INDEX('Static Data'!$E$3:$X$21,$BW105,2)+0,DS$69&gt;=INDEX('Static Data'!$E$3:$X$21,$BW105,3)+0,DS$70&gt;=INDEX('Static Data'!$E$3:$X$21,$BW105,4)+0,DS$71&gt;=INDEX('Static Data'!$E$3:$X$21,$BW105,5)+0,DS$72&gt;=INDEX('Static Data'!$E$3:$X$21,$BW105,6)+0,DS$73&gt;=INDEX('Static Data'!$E$3:$X$21,$BW105,7)+0,DS$74&gt;=INDEX('Static Data'!$E$3:$X$21,$BW105,8)+0,DS$75&gt;=INDEX('Static Data'!$E$3:$X$21,$BW105,9)+0,DS$76&gt;=INDEX('Static Data'!$E$3:$X$21,$BW105,10)+0,DS$77&gt;=INDEX('Static Data'!$E$3:$X$21,$BW105,11)+0,DS$78&gt;=INDEX('Static Data'!$E$3:$X$21,$BW105,12)+0,DS$79&gt;=INDEX('Static Data'!$E$3:$X$21,$BW105,13)+0,DS$80&gt;=INDEX('Static Data'!$E$3:$X$21,$BW105,14)+0,DS$81&gt;=INDEX('Static Data'!$E$3:$X$21,$BW105,15)+0,DS$82&gt;=INDEX('Static Data'!$E$3:$X$21,$BW105,16)+0,DS$83&gt;=INDEX('Static Data'!$E$3:$X$21,$BW105,17)+0,DS$84&gt;=INDEX('Static Data'!$E$3:$X$21,$BW105,18)+0,DS$85&gt;=INDEX('Static Data'!$E$3:$X$21,$BW105,19)+0,DS$86&gt;=INDEX('Static Data'!$E$3:$X$21,$BW105,20)+0)</f>
        <v>0</v>
      </c>
      <c r="DT105" t="b">
        <f ca="1">AND($BV105,DT$67&gt;=INDEX('Static Data'!$E$3:$X$21,$BW105,1)+0,DT$68&gt;=INDEX('Static Data'!$E$3:$X$21,$BW105,2)+0,DT$69&gt;=INDEX('Static Data'!$E$3:$X$21,$BW105,3)+0,DT$70&gt;=INDEX('Static Data'!$E$3:$X$21,$BW105,4)+0,DT$71&gt;=INDEX('Static Data'!$E$3:$X$21,$BW105,5)+0,DT$72&gt;=INDEX('Static Data'!$E$3:$X$21,$BW105,6)+0,DT$73&gt;=INDEX('Static Data'!$E$3:$X$21,$BW105,7)+0,DT$74&gt;=INDEX('Static Data'!$E$3:$X$21,$BW105,8)+0,DT$75&gt;=INDEX('Static Data'!$E$3:$X$21,$BW105,9)+0,DT$76&gt;=INDEX('Static Data'!$E$3:$X$21,$BW105,10)+0,DT$77&gt;=INDEX('Static Data'!$E$3:$X$21,$BW105,11)+0,DT$78&gt;=INDEX('Static Data'!$E$3:$X$21,$BW105,12)+0,DT$79&gt;=INDEX('Static Data'!$E$3:$X$21,$BW105,13)+0,DT$80&gt;=INDEX('Static Data'!$E$3:$X$21,$BW105,14)+0,DT$81&gt;=INDEX('Static Data'!$E$3:$X$21,$BW105,15)+0,DT$82&gt;=INDEX('Static Data'!$E$3:$X$21,$BW105,16)+0,DT$83&gt;=INDEX('Static Data'!$E$3:$X$21,$BW105,17)+0,DT$84&gt;=INDEX('Static Data'!$E$3:$X$21,$BW105,18)+0,DT$85&gt;=INDEX('Static Data'!$E$3:$X$21,$BW105,19)+0,DT$86&gt;=INDEX('Static Data'!$E$3:$X$21,$BW105,20)+0)</f>
        <v>0</v>
      </c>
      <c r="DU105" t="b">
        <f ca="1">AND($BV105,DU$67&gt;=INDEX('Static Data'!$E$3:$X$21,$BW105,1)+0,DU$68&gt;=INDEX('Static Data'!$E$3:$X$21,$BW105,2)+0,DU$69&gt;=INDEX('Static Data'!$E$3:$X$21,$BW105,3)+0,DU$70&gt;=INDEX('Static Data'!$E$3:$X$21,$BW105,4)+0,DU$71&gt;=INDEX('Static Data'!$E$3:$X$21,$BW105,5)+0,DU$72&gt;=INDEX('Static Data'!$E$3:$X$21,$BW105,6)+0,DU$73&gt;=INDEX('Static Data'!$E$3:$X$21,$BW105,7)+0,DU$74&gt;=INDEX('Static Data'!$E$3:$X$21,$BW105,8)+0,DU$75&gt;=INDEX('Static Data'!$E$3:$X$21,$BW105,9)+0,DU$76&gt;=INDEX('Static Data'!$E$3:$X$21,$BW105,10)+0,DU$77&gt;=INDEX('Static Data'!$E$3:$X$21,$BW105,11)+0,DU$78&gt;=INDEX('Static Data'!$E$3:$X$21,$BW105,12)+0,DU$79&gt;=INDEX('Static Data'!$E$3:$X$21,$BW105,13)+0,DU$80&gt;=INDEX('Static Data'!$E$3:$X$21,$BW105,14)+0,DU$81&gt;=INDEX('Static Data'!$E$3:$X$21,$BW105,15)+0,DU$82&gt;=INDEX('Static Data'!$E$3:$X$21,$BW105,16)+0,DU$83&gt;=INDEX('Static Data'!$E$3:$X$21,$BW105,17)+0,DU$84&gt;=INDEX('Static Data'!$E$3:$X$21,$BW105,18)+0,DU$85&gt;=INDEX('Static Data'!$E$3:$X$21,$BW105,19)+0,DU$86&gt;=INDEX('Static Data'!$E$3:$X$21,$BW105,20)+0)</f>
        <v>0</v>
      </c>
      <c r="DV105" t="b">
        <f ca="1">AND($BV105,DV$67&gt;=INDEX('Static Data'!$E$3:$X$21,$BW105,1)+0,DV$68&gt;=INDEX('Static Data'!$E$3:$X$21,$BW105,2)+0,DV$69&gt;=INDEX('Static Data'!$E$3:$X$21,$BW105,3)+0,DV$70&gt;=INDEX('Static Data'!$E$3:$X$21,$BW105,4)+0,DV$71&gt;=INDEX('Static Data'!$E$3:$X$21,$BW105,5)+0,DV$72&gt;=INDEX('Static Data'!$E$3:$X$21,$BW105,6)+0,DV$73&gt;=INDEX('Static Data'!$E$3:$X$21,$BW105,7)+0,DV$74&gt;=INDEX('Static Data'!$E$3:$X$21,$BW105,8)+0,DV$75&gt;=INDEX('Static Data'!$E$3:$X$21,$BW105,9)+0,DV$76&gt;=INDEX('Static Data'!$E$3:$X$21,$BW105,10)+0,DV$77&gt;=INDEX('Static Data'!$E$3:$X$21,$BW105,11)+0,DV$78&gt;=INDEX('Static Data'!$E$3:$X$21,$BW105,12)+0,DV$79&gt;=INDEX('Static Data'!$E$3:$X$21,$BW105,13)+0,DV$80&gt;=INDEX('Static Data'!$E$3:$X$21,$BW105,14)+0,DV$81&gt;=INDEX('Static Data'!$E$3:$X$21,$BW105,15)+0,DV$82&gt;=INDEX('Static Data'!$E$3:$X$21,$BW105,16)+0,DV$83&gt;=INDEX('Static Data'!$E$3:$X$21,$BW105,17)+0,DV$84&gt;=INDEX('Static Data'!$E$3:$X$21,$BW105,18)+0,DV$85&gt;=INDEX('Static Data'!$E$3:$X$21,$BW105,19)+0,DV$86&gt;=INDEX('Static Data'!$E$3:$X$21,$BW105,20)+0)</f>
        <v>0</v>
      </c>
      <c r="DW105" t="b">
        <f ca="1">AND($BV105,DW$67&gt;=INDEX('Static Data'!$E$3:$X$21,$BW105,1)+0,DW$68&gt;=INDEX('Static Data'!$E$3:$X$21,$BW105,2)+0,DW$69&gt;=INDEX('Static Data'!$E$3:$X$21,$BW105,3)+0,DW$70&gt;=INDEX('Static Data'!$E$3:$X$21,$BW105,4)+0,DW$71&gt;=INDEX('Static Data'!$E$3:$X$21,$BW105,5)+0,DW$72&gt;=INDEX('Static Data'!$E$3:$X$21,$BW105,6)+0,DW$73&gt;=INDEX('Static Data'!$E$3:$X$21,$BW105,7)+0,DW$74&gt;=INDEX('Static Data'!$E$3:$X$21,$BW105,8)+0,DW$75&gt;=INDEX('Static Data'!$E$3:$X$21,$BW105,9)+0,DW$76&gt;=INDEX('Static Data'!$E$3:$X$21,$BW105,10)+0,DW$77&gt;=INDEX('Static Data'!$E$3:$X$21,$BW105,11)+0,DW$78&gt;=INDEX('Static Data'!$E$3:$X$21,$BW105,12)+0,DW$79&gt;=INDEX('Static Data'!$E$3:$X$21,$BW105,13)+0,DW$80&gt;=INDEX('Static Data'!$E$3:$X$21,$BW105,14)+0,DW$81&gt;=INDEX('Static Data'!$E$3:$X$21,$BW105,15)+0,DW$82&gt;=INDEX('Static Data'!$E$3:$X$21,$BW105,16)+0,DW$83&gt;=INDEX('Static Data'!$E$3:$X$21,$BW105,17)+0,DW$84&gt;=INDEX('Static Data'!$E$3:$X$21,$BW105,18)+0,DW$85&gt;=INDEX('Static Data'!$E$3:$X$21,$BW105,19)+0,DW$86&gt;=INDEX('Static Data'!$E$3:$X$21,$BW105,20)+0)</f>
        <v>0</v>
      </c>
      <c r="DX105" t="b">
        <f ca="1">AND($BV105,DX$67&gt;=INDEX('Static Data'!$E$3:$X$21,$BW105,1)+0,DX$68&gt;=INDEX('Static Data'!$E$3:$X$21,$BW105,2)+0,DX$69&gt;=INDEX('Static Data'!$E$3:$X$21,$BW105,3)+0,DX$70&gt;=INDEX('Static Data'!$E$3:$X$21,$BW105,4)+0,DX$71&gt;=INDEX('Static Data'!$E$3:$X$21,$BW105,5)+0,DX$72&gt;=INDEX('Static Data'!$E$3:$X$21,$BW105,6)+0,DX$73&gt;=INDEX('Static Data'!$E$3:$X$21,$BW105,7)+0,DX$74&gt;=INDEX('Static Data'!$E$3:$X$21,$BW105,8)+0,DX$75&gt;=INDEX('Static Data'!$E$3:$X$21,$BW105,9)+0,DX$76&gt;=INDEX('Static Data'!$E$3:$X$21,$BW105,10)+0,DX$77&gt;=INDEX('Static Data'!$E$3:$X$21,$BW105,11)+0,DX$78&gt;=INDEX('Static Data'!$E$3:$X$21,$BW105,12)+0,DX$79&gt;=INDEX('Static Data'!$E$3:$X$21,$BW105,13)+0,DX$80&gt;=INDEX('Static Data'!$E$3:$X$21,$BW105,14)+0,DX$81&gt;=INDEX('Static Data'!$E$3:$X$21,$BW105,15)+0,DX$82&gt;=INDEX('Static Data'!$E$3:$X$21,$BW105,16)+0,DX$83&gt;=INDEX('Static Data'!$E$3:$X$21,$BW105,17)+0,DX$84&gt;=INDEX('Static Data'!$E$3:$X$21,$BW105,18)+0,DX$85&gt;=INDEX('Static Data'!$E$3:$X$21,$BW105,19)+0,DX$86&gt;=INDEX('Static Data'!$E$3:$X$21,$BW105,20)+0)</f>
        <v>0</v>
      </c>
      <c r="DY105" t="b">
        <f ca="1">AND($BV105,DY$67&gt;=INDEX('Static Data'!$E$3:$X$21,$BW105,1)+0,DY$68&gt;=INDEX('Static Data'!$E$3:$X$21,$BW105,2)+0,DY$69&gt;=INDEX('Static Data'!$E$3:$X$21,$BW105,3)+0,DY$70&gt;=INDEX('Static Data'!$E$3:$X$21,$BW105,4)+0,DY$71&gt;=INDEX('Static Data'!$E$3:$X$21,$BW105,5)+0,DY$72&gt;=INDEX('Static Data'!$E$3:$X$21,$BW105,6)+0,DY$73&gt;=INDEX('Static Data'!$E$3:$X$21,$BW105,7)+0,DY$74&gt;=INDEX('Static Data'!$E$3:$X$21,$BW105,8)+0,DY$75&gt;=INDEX('Static Data'!$E$3:$X$21,$BW105,9)+0,DY$76&gt;=INDEX('Static Data'!$E$3:$X$21,$BW105,10)+0,DY$77&gt;=INDEX('Static Data'!$E$3:$X$21,$BW105,11)+0,DY$78&gt;=INDEX('Static Data'!$E$3:$X$21,$BW105,12)+0,DY$79&gt;=INDEX('Static Data'!$E$3:$X$21,$BW105,13)+0,DY$80&gt;=INDEX('Static Data'!$E$3:$X$21,$BW105,14)+0,DY$81&gt;=INDEX('Static Data'!$E$3:$X$21,$BW105,15)+0,DY$82&gt;=INDEX('Static Data'!$E$3:$X$21,$BW105,16)+0,DY$83&gt;=INDEX('Static Data'!$E$3:$X$21,$BW105,17)+0,DY$84&gt;=INDEX('Static Data'!$E$3:$X$21,$BW105,18)+0,DY$85&gt;=INDEX('Static Data'!$E$3:$X$21,$BW105,19)+0,DY$86&gt;=INDEX('Static Data'!$E$3:$X$21,$BW105,20)+0)</f>
        <v>0</v>
      </c>
      <c r="DZ105" t="b">
        <f ca="1">AND($BV105,DZ$67&gt;=INDEX('Static Data'!$E$3:$X$21,$BW105,1)+0,DZ$68&gt;=INDEX('Static Data'!$E$3:$X$21,$BW105,2)+0,DZ$69&gt;=INDEX('Static Data'!$E$3:$X$21,$BW105,3)+0,DZ$70&gt;=INDEX('Static Data'!$E$3:$X$21,$BW105,4)+0,DZ$71&gt;=INDEX('Static Data'!$E$3:$X$21,$BW105,5)+0,DZ$72&gt;=INDEX('Static Data'!$E$3:$X$21,$BW105,6)+0,DZ$73&gt;=INDEX('Static Data'!$E$3:$X$21,$BW105,7)+0,DZ$74&gt;=INDEX('Static Data'!$E$3:$X$21,$BW105,8)+0,DZ$75&gt;=INDEX('Static Data'!$E$3:$X$21,$BW105,9)+0,DZ$76&gt;=INDEX('Static Data'!$E$3:$X$21,$BW105,10)+0,DZ$77&gt;=INDEX('Static Data'!$E$3:$X$21,$BW105,11)+0,DZ$78&gt;=INDEX('Static Data'!$E$3:$X$21,$BW105,12)+0,DZ$79&gt;=INDEX('Static Data'!$E$3:$X$21,$BW105,13)+0,DZ$80&gt;=INDEX('Static Data'!$E$3:$X$21,$BW105,14)+0,DZ$81&gt;=INDEX('Static Data'!$E$3:$X$21,$BW105,15)+0,DZ$82&gt;=INDEX('Static Data'!$E$3:$X$21,$BW105,16)+0,DZ$83&gt;=INDEX('Static Data'!$E$3:$X$21,$BW105,17)+0,DZ$84&gt;=INDEX('Static Data'!$E$3:$X$21,$BW105,18)+0,DZ$85&gt;=INDEX('Static Data'!$E$3:$X$21,$BW105,19)+0,DZ$86&gt;=INDEX('Static Data'!$E$3:$X$21,$BW105,20)+0)</f>
        <v>0</v>
      </c>
      <c r="EA105" t="b">
        <f ca="1">AND($BV105,EA$67&gt;=INDEX('Static Data'!$E$3:$X$21,$BW105,1)+0,EA$68&gt;=INDEX('Static Data'!$E$3:$X$21,$BW105,2)+0,EA$69&gt;=INDEX('Static Data'!$E$3:$X$21,$BW105,3)+0,EA$70&gt;=INDEX('Static Data'!$E$3:$X$21,$BW105,4)+0,EA$71&gt;=INDEX('Static Data'!$E$3:$X$21,$BW105,5)+0,EA$72&gt;=INDEX('Static Data'!$E$3:$X$21,$BW105,6)+0,EA$73&gt;=INDEX('Static Data'!$E$3:$X$21,$BW105,7)+0,EA$74&gt;=INDEX('Static Data'!$E$3:$X$21,$BW105,8)+0,EA$75&gt;=INDEX('Static Data'!$E$3:$X$21,$BW105,9)+0,EA$76&gt;=INDEX('Static Data'!$E$3:$X$21,$BW105,10)+0,EA$77&gt;=INDEX('Static Data'!$E$3:$X$21,$BW105,11)+0,EA$78&gt;=INDEX('Static Data'!$E$3:$X$21,$BW105,12)+0,EA$79&gt;=INDEX('Static Data'!$E$3:$X$21,$BW105,13)+0,EA$80&gt;=INDEX('Static Data'!$E$3:$X$21,$BW105,14)+0,EA$81&gt;=INDEX('Static Data'!$E$3:$X$21,$BW105,15)+0,EA$82&gt;=INDEX('Static Data'!$E$3:$X$21,$BW105,16)+0,EA$83&gt;=INDEX('Static Data'!$E$3:$X$21,$BW105,17)+0,EA$84&gt;=INDEX('Static Data'!$E$3:$X$21,$BW105,18)+0,EA$85&gt;=INDEX('Static Data'!$E$3:$X$21,$BW105,19)+0,EA$86&gt;=INDEX('Static Data'!$E$3:$X$21,$BW105,20)+0)</f>
        <v>0</v>
      </c>
      <c r="EB105" t="b">
        <f ca="1">AND($BV105,EB$67&gt;=INDEX('Static Data'!$E$3:$X$21,$BW105,1)+0,EB$68&gt;=INDEX('Static Data'!$E$3:$X$21,$BW105,2)+0,EB$69&gt;=INDEX('Static Data'!$E$3:$X$21,$BW105,3)+0,EB$70&gt;=INDEX('Static Data'!$E$3:$X$21,$BW105,4)+0,EB$71&gt;=INDEX('Static Data'!$E$3:$X$21,$BW105,5)+0,EB$72&gt;=INDEX('Static Data'!$E$3:$X$21,$BW105,6)+0,EB$73&gt;=INDEX('Static Data'!$E$3:$X$21,$BW105,7)+0,EB$74&gt;=INDEX('Static Data'!$E$3:$X$21,$BW105,8)+0,EB$75&gt;=INDEX('Static Data'!$E$3:$X$21,$BW105,9)+0,EB$76&gt;=INDEX('Static Data'!$E$3:$X$21,$BW105,10)+0,EB$77&gt;=INDEX('Static Data'!$E$3:$X$21,$BW105,11)+0,EB$78&gt;=INDEX('Static Data'!$E$3:$X$21,$BW105,12)+0,EB$79&gt;=INDEX('Static Data'!$E$3:$X$21,$BW105,13)+0,EB$80&gt;=INDEX('Static Data'!$E$3:$X$21,$BW105,14)+0,EB$81&gt;=INDEX('Static Data'!$E$3:$X$21,$BW105,15)+0,EB$82&gt;=INDEX('Static Data'!$E$3:$X$21,$BW105,16)+0,EB$83&gt;=INDEX('Static Data'!$E$3:$X$21,$BW105,17)+0,EB$84&gt;=INDEX('Static Data'!$E$3:$X$21,$BW105,18)+0,EB$85&gt;=INDEX('Static Data'!$E$3:$X$21,$BW105,19)+0,EB$86&gt;=INDEX('Static Data'!$E$3:$X$21,$BW105,20)+0)</f>
        <v>0</v>
      </c>
      <c r="EC105" t="b">
        <f ca="1">AND($BV105,EC$67&gt;=INDEX('Static Data'!$E$3:$X$21,$BW105,1)+0,EC$68&gt;=INDEX('Static Data'!$E$3:$X$21,$BW105,2)+0,EC$69&gt;=INDEX('Static Data'!$E$3:$X$21,$BW105,3)+0,EC$70&gt;=INDEX('Static Data'!$E$3:$X$21,$BW105,4)+0,EC$71&gt;=INDEX('Static Data'!$E$3:$X$21,$BW105,5)+0,EC$72&gt;=INDEX('Static Data'!$E$3:$X$21,$BW105,6)+0,EC$73&gt;=INDEX('Static Data'!$E$3:$X$21,$BW105,7)+0,EC$74&gt;=INDEX('Static Data'!$E$3:$X$21,$BW105,8)+0,EC$75&gt;=INDEX('Static Data'!$E$3:$X$21,$BW105,9)+0,EC$76&gt;=INDEX('Static Data'!$E$3:$X$21,$BW105,10)+0,EC$77&gt;=INDEX('Static Data'!$E$3:$X$21,$BW105,11)+0,EC$78&gt;=INDEX('Static Data'!$E$3:$X$21,$BW105,12)+0,EC$79&gt;=INDEX('Static Data'!$E$3:$X$21,$BW105,13)+0,EC$80&gt;=INDEX('Static Data'!$E$3:$X$21,$BW105,14)+0,EC$81&gt;=INDEX('Static Data'!$E$3:$X$21,$BW105,15)+0,EC$82&gt;=INDEX('Static Data'!$E$3:$X$21,$BW105,16)+0,EC$83&gt;=INDEX('Static Data'!$E$3:$X$21,$BW105,17)+0,EC$84&gt;=INDEX('Static Data'!$E$3:$X$21,$BW105,18)+0,EC$85&gt;=INDEX('Static Data'!$E$3:$X$21,$BW105,19)+0,EC$86&gt;=INDEX('Static Data'!$E$3:$X$21,$BW105,20)+0)</f>
        <v>0</v>
      </c>
      <c r="ED105" t="b">
        <f ca="1">AND($BV105,ED$67&gt;=INDEX('Static Data'!$E$3:$X$21,$BW105,1)+0,ED$68&gt;=INDEX('Static Data'!$E$3:$X$21,$BW105,2)+0,ED$69&gt;=INDEX('Static Data'!$E$3:$X$21,$BW105,3)+0,ED$70&gt;=INDEX('Static Data'!$E$3:$X$21,$BW105,4)+0,ED$71&gt;=INDEX('Static Data'!$E$3:$X$21,$BW105,5)+0,ED$72&gt;=INDEX('Static Data'!$E$3:$X$21,$BW105,6)+0,ED$73&gt;=INDEX('Static Data'!$E$3:$X$21,$BW105,7)+0,ED$74&gt;=INDEX('Static Data'!$E$3:$X$21,$BW105,8)+0,ED$75&gt;=INDEX('Static Data'!$E$3:$X$21,$BW105,9)+0,ED$76&gt;=INDEX('Static Data'!$E$3:$X$21,$BW105,10)+0,ED$77&gt;=INDEX('Static Data'!$E$3:$X$21,$BW105,11)+0,ED$78&gt;=INDEX('Static Data'!$E$3:$X$21,$BW105,12)+0,ED$79&gt;=INDEX('Static Data'!$E$3:$X$21,$BW105,13)+0,ED$80&gt;=INDEX('Static Data'!$E$3:$X$21,$BW105,14)+0,ED$81&gt;=INDEX('Static Data'!$E$3:$X$21,$BW105,15)+0,ED$82&gt;=INDEX('Static Data'!$E$3:$X$21,$BW105,16)+0,ED$83&gt;=INDEX('Static Data'!$E$3:$X$21,$BW105,17)+0,ED$84&gt;=INDEX('Static Data'!$E$3:$X$21,$BW105,18)+0,ED$85&gt;=INDEX('Static Data'!$E$3:$X$21,$BW105,19)+0,ED$86&gt;=INDEX('Static Data'!$E$3:$X$21,$BW105,20)+0)</f>
        <v>0</v>
      </c>
      <c r="EE105" t="b">
        <f ca="1">AND($BV105,EE$67&gt;=INDEX('Static Data'!$E$3:$X$21,$BW105,1)+0,EE$68&gt;=INDEX('Static Data'!$E$3:$X$21,$BW105,2)+0,EE$69&gt;=INDEX('Static Data'!$E$3:$X$21,$BW105,3)+0,EE$70&gt;=INDEX('Static Data'!$E$3:$X$21,$BW105,4)+0,EE$71&gt;=INDEX('Static Data'!$E$3:$X$21,$BW105,5)+0,EE$72&gt;=INDEX('Static Data'!$E$3:$X$21,$BW105,6)+0,EE$73&gt;=INDEX('Static Data'!$E$3:$X$21,$BW105,7)+0,EE$74&gt;=INDEX('Static Data'!$E$3:$X$21,$BW105,8)+0,EE$75&gt;=INDEX('Static Data'!$E$3:$X$21,$BW105,9)+0,EE$76&gt;=INDEX('Static Data'!$E$3:$X$21,$BW105,10)+0,EE$77&gt;=INDEX('Static Data'!$E$3:$X$21,$BW105,11)+0,EE$78&gt;=INDEX('Static Data'!$E$3:$X$21,$BW105,12)+0,EE$79&gt;=INDEX('Static Data'!$E$3:$X$21,$BW105,13)+0,EE$80&gt;=INDEX('Static Data'!$E$3:$X$21,$BW105,14)+0,EE$81&gt;=INDEX('Static Data'!$E$3:$X$21,$BW105,15)+0,EE$82&gt;=INDEX('Static Data'!$E$3:$X$21,$BW105,16)+0,EE$83&gt;=INDEX('Static Data'!$E$3:$X$21,$BW105,17)+0,EE$84&gt;=INDEX('Static Data'!$E$3:$X$21,$BW105,18)+0,EE$85&gt;=INDEX('Static Data'!$E$3:$X$21,$BW105,19)+0,EE$86&gt;=INDEX('Static Data'!$E$3:$X$21,$BW105,20)+0)</f>
        <v>0</v>
      </c>
      <c r="EF105" t="b">
        <f ca="1">AND($BV105,EF$67&gt;=INDEX('Static Data'!$E$3:$X$21,$BW105,1)+0,EF$68&gt;=INDEX('Static Data'!$E$3:$X$21,$BW105,2)+0,EF$69&gt;=INDEX('Static Data'!$E$3:$X$21,$BW105,3)+0,EF$70&gt;=INDEX('Static Data'!$E$3:$X$21,$BW105,4)+0,EF$71&gt;=INDEX('Static Data'!$E$3:$X$21,$BW105,5)+0,EF$72&gt;=INDEX('Static Data'!$E$3:$X$21,$BW105,6)+0,EF$73&gt;=INDEX('Static Data'!$E$3:$X$21,$BW105,7)+0,EF$74&gt;=INDEX('Static Data'!$E$3:$X$21,$BW105,8)+0,EF$75&gt;=INDEX('Static Data'!$E$3:$X$21,$BW105,9)+0,EF$76&gt;=INDEX('Static Data'!$E$3:$X$21,$BW105,10)+0,EF$77&gt;=INDEX('Static Data'!$E$3:$X$21,$BW105,11)+0,EF$78&gt;=INDEX('Static Data'!$E$3:$X$21,$BW105,12)+0,EF$79&gt;=INDEX('Static Data'!$E$3:$X$21,$BW105,13)+0,EF$80&gt;=INDEX('Static Data'!$E$3:$X$21,$BW105,14)+0,EF$81&gt;=INDEX('Static Data'!$E$3:$X$21,$BW105,15)+0,EF$82&gt;=INDEX('Static Data'!$E$3:$X$21,$BW105,16)+0,EF$83&gt;=INDEX('Static Data'!$E$3:$X$21,$BW105,17)+0,EF$84&gt;=INDEX('Static Data'!$E$3:$X$21,$BW105,18)+0,EF$85&gt;=INDEX('Static Data'!$E$3:$X$21,$BW105,19)+0,EF$86&gt;=INDEX('Static Data'!$E$3:$X$21,$BW105,20)+0)</f>
        <v>0</v>
      </c>
      <c r="EG105" t="b">
        <f ca="1">AND($BV105,EG$67&gt;=INDEX('Static Data'!$E$3:$X$21,$BW105,1)+0,EG$68&gt;=INDEX('Static Data'!$E$3:$X$21,$BW105,2)+0,EG$69&gt;=INDEX('Static Data'!$E$3:$X$21,$BW105,3)+0,EG$70&gt;=INDEX('Static Data'!$E$3:$X$21,$BW105,4)+0,EG$71&gt;=INDEX('Static Data'!$E$3:$X$21,$BW105,5)+0,EG$72&gt;=INDEX('Static Data'!$E$3:$X$21,$BW105,6)+0,EG$73&gt;=INDEX('Static Data'!$E$3:$X$21,$BW105,7)+0,EG$74&gt;=INDEX('Static Data'!$E$3:$X$21,$BW105,8)+0,EG$75&gt;=INDEX('Static Data'!$E$3:$X$21,$BW105,9)+0,EG$76&gt;=INDEX('Static Data'!$E$3:$X$21,$BW105,10)+0,EG$77&gt;=INDEX('Static Data'!$E$3:$X$21,$BW105,11)+0,EG$78&gt;=INDEX('Static Data'!$E$3:$X$21,$BW105,12)+0,EG$79&gt;=INDEX('Static Data'!$E$3:$X$21,$BW105,13)+0,EG$80&gt;=INDEX('Static Data'!$E$3:$X$21,$BW105,14)+0,EG$81&gt;=INDEX('Static Data'!$E$3:$X$21,$BW105,15)+0,EG$82&gt;=INDEX('Static Data'!$E$3:$X$21,$BW105,16)+0,EG$83&gt;=INDEX('Static Data'!$E$3:$X$21,$BW105,17)+0,EG$84&gt;=INDEX('Static Data'!$E$3:$X$21,$BW105,18)+0,EG$85&gt;=INDEX('Static Data'!$E$3:$X$21,$BW105,19)+0,EG$86&gt;=INDEX('Static Data'!$E$3:$X$21,$BW105,20)+0)</f>
        <v>0</v>
      </c>
      <c r="EH105" t="b">
        <f ca="1">AND($BV105,EH$67&gt;=INDEX('Static Data'!$E$3:$X$21,$BW105,1)+0,EH$68&gt;=INDEX('Static Data'!$E$3:$X$21,$BW105,2)+0,EH$69&gt;=INDEX('Static Data'!$E$3:$X$21,$BW105,3)+0,EH$70&gt;=INDEX('Static Data'!$E$3:$X$21,$BW105,4)+0,EH$71&gt;=INDEX('Static Data'!$E$3:$X$21,$BW105,5)+0,EH$72&gt;=INDEX('Static Data'!$E$3:$X$21,$BW105,6)+0,EH$73&gt;=INDEX('Static Data'!$E$3:$X$21,$BW105,7)+0,EH$74&gt;=INDEX('Static Data'!$E$3:$X$21,$BW105,8)+0,EH$75&gt;=INDEX('Static Data'!$E$3:$X$21,$BW105,9)+0,EH$76&gt;=INDEX('Static Data'!$E$3:$X$21,$BW105,10)+0,EH$77&gt;=INDEX('Static Data'!$E$3:$X$21,$BW105,11)+0,EH$78&gt;=INDEX('Static Data'!$E$3:$X$21,$BW105,12)+0,EH$79&gt;=INDEX('Static Data'!$E$3:$X$21,$BW105,13)+0,EH$80&gt;=INDEX('Static Data'!$E$3:$X$21,$BW105,14)+0,EH$81&gt;=INDEX('Static Data'!$E$3:$X$21,$BW105,15)+0,EH$82&gt;=INDEX('Static Data'!$E$3:$X$21,$BW105,16)+0,EH$83&gt;=INDEX('Static Data'!$E$3:$X$21,$BW105,17)+0,EH$84&gt;=INDEX('Static Data'!$E$3:$X$21,$BW105,18)+0,EH$85&gt;=INDEX('Static Data'!$E$3:$X$21,$BW105,19)+0,EH$86&gt;=INDEX('Static Data'!$E$3:$X$21,$BW105,20)+0)</f>
        <v>0</v>
      </c>
      <c r="EI105" t="b">
        <f ca="1">AND($BV105,EI$67&gt;=INDEX('Static Data'!$E$3:$X$21,$BW105,1)+0,EI$68&gt;=INDEX('Static Data'!$E$3:$X$21,$BW105,2)+0,EI$69&gt;=INDEX('Static Data'!$E$3:$X$21,$BW105,3)+0,EI$70&gt;=INDEX('Static Data'!$E$3:$X$21,$BW105,4)+0,EI$71&gt;=INDEX('Static Data'!$E$3:$X$21,$BW105,5)+0,EI$72&gt;=INDEX('Static Data'!$E$3:$X$21,$BW105,6)+0,EI$73&gt;=INDEX('Static Data'!$E$3:$X$21,$BW105,7)+0,EI$74&gt;=INDEX('Static Data'!$E$3:$X$21,$BW105,8)+0,EI$75&gt;=INDEX('Static Data'!$E$3:$X$21,$BW105,9)+0,EI$76&gt;=INDEX('Static Data'!$E$3:$X$21,$BW105,10)+0,EI$77&gt;=INDEX('Static Data'!$E$3:$X$21,$BW105,11)+0,EI$78&gt;=INDEX('Static Data'!$E$3:$X$21,$BW105,12)+0,EI$79&gt;=INDEX('Static Data'!$E$3:$X$21,$BW105,13)+0,EI$80&gt;=INDEX('Static Data'!$E$3:$X$21,$BW105,14)+0,EI$81&gt;=INDEX('Static Data'!$E$3:$X$21,$BW105,15)+0,EI$82&gt;=INDEX('Static Data'!$E$3:$X$21,$BW105,16)+0,EI$83&gt;=INDEX('Static Data'!$E$3:$X$21,$BW105,17)+0,EI$84&gt;=INDEX('Static Data'!$E$3:$X$21,$BW105,18)+0,EI$85&gt;=INDEX('Static Data'!$E$3:$X$21,$BW105,19)+0,EI$86&gt;=INDEX('Static Data'!$E$3:$X$21,$BW105,20)+0)</f>
        <v>0</v>
      </c>
      <c r="EJ105" t="b">
        <f ca="1">AND($BV105,EJ$67&gt;=INDEX('Static Data'!$E$3:$X$21,$BW105,1)+0,EJ$68&gt;=INDEX('Static Data'!$E$3:$X$21,$BW105,2)+0,EJ$69&gt;=INDEX('Static Data'!$E$3:$X$21,$BW105,3)+0,EJ$70&gt;=INDEX('Static Data'!$E$3:$X$21,$BW105,4)+0,EJ$71&gt;=INDEX('Static Data'!$E$3:$X$21,$BW105,5)+0,EJ$72&gt;=INDEX('Static Data'!$E$3:$X$21,$BW105,6)+0,EJ$73&gt;=INDEX('Static Data'!$E$3:$X$21,$BW105,7)+0,EJ$74&gt;=INDEX('Static Data'!$E$3:$X$21,$BW105,8)+0,EJ$75&gt;=INDEX('Static Data'!$E$3:$X$21,$BW105,9)+0,EJ$76&gt;=INDEX('Static Data'!$E$3:$X$21,$BW105,10)+0,EJ$77&gt;=INDEX('Static Data'!$E$3:$X$21,$BW105,11)+0,EJ$78&gt;=INDEX('Static Data'!$E$3:$X$21,$BW105,12)+0,EJ$79&gt;=INDEX('Static Data'!$E$3:$X$21,$BW105,13)+0,EJ$80&gt;=INDEX('Static Data'!$E$3:$X$21,$BW105,14)+0,EJ$81&gt;=INDEX('Static Data'!$E$3:$X$21,$BW105,15)+0,EJ$82&gt;=INDEX('Static Data'!$E$3:$X$21,$BW105,16)+0,EJ$83&gt;=INDEX('Static Data'!$E$3:$X$21,$BW105,17)+0,EJ$84&gt;=INDEX('Static Data'!$E$3:$X$21,$BW105,18)+0,EJ$85&gt;=INDEX('Static Data'!$E$3:$X$21,$BW105,19)+0,EJ$86&gt;=INDEX('Static Data'!$E$3:$X$21,$BW105,20)+0)</f>
        <v>0</v>
      </c>
      <c r="EK105" t="b">
        <f ca="1">AND($BV105,EK$67&gt;=INDEX('Static Data'!$E$3:$X$21,$BW105,1)+0,EK$68&gt;=INDEX('Static Data'!$E$3:$X$21,$BW105,2)+0,EK$69&gt;=INDEX('Static Data'!$E$3:$X$21,$BW105,3)+0,EK$70&gt;=INDEX('Static Data'!$E$3:$X$21,$BW105,4)+0,EK$71&gt;=INDEX('Static Data'!$E$3:$X$21,$BW105,5)+0,EK$72&gt;=INDEX('Static Data'!$E$3:$X$21,$BW105,6)+0,EK$73&gt;=INDEX('Static Data'!$E$3:$X$21,$BW105,7)+0,EK$74&gt;=INDEX('Static Data'!$E$3:$X$21,$BW105,8)+0,EK$75&gt;=INDEX('Static Data'!$E$3:$X$21,$BW105,9)+0,EK$76&gt;=INDEX('Static Data'!$E$3:$X$21,$BW105,10)+0,EK$77&gt;=INDEX('Static Data'!$E$3:$X$21,$BW105,11)+0,EK$78&gt;=INDEX('Static Data'!$E$3:$X$21,$BW105,12)+0,EK$79&gt;=INDEX('Static Data'!$E$3:$X$21,$BW105,13)+0,EK$80&gt;=INDEX('Static Data'!$E$3:$X$21,$BW105,14)+0,EK$81&gt;=INDEX('Static Data'!$E$3:$X$21,$BW105,15)+0,EK$82&gt;=INDEX('Static Data'!$E$3:$X$21,$BW105,16)+0,EK$83&gt;=INDEX('Static Data'!$E$3:$X$21,$BW105,17)+0,EK$84&gt;=INDEX('Static Data'!$E$3:$X$21,$BW105,18)+0,EK$85&gt;=INDEX('Static Data'!$E$3:$X$21,$BW105,19)+0,EK$86&gt;=INDEX('Static Data'!$E$3:$X$21,$BW105,20)+0)</f>
        <v>0</v>
      </c>
      <c r="EL105" t="b">
        <f ca="1">AND($BV105,EL$67&gt;=INDEX('Static Data'!$E$3:$X$21,$BW105,1)+0,EL$68&gt;=INDEX('Static Data'!$E$3:$X$21,$BW105,2)+0,EL$69&gt;=INDEX('Static Data'!$E$3:$X$21,$BW105,3)+0,EL$70&gt;=INDEX('Static Data'!$E$3:$X$21,$BW105,4)+0,EL$71&gt;=INDEX('Static Data'!$E$3:$X$21,$BW105,5)+0,EL$72&gt;=INDEX('Static Data'!$E$3:$X$21,$BW105,6)+0,EL$73&gt;=INDEX('Static Data'!$E$3:$X$21,$BW105,7)+0,EL$74&gt;=INDEX('Static Data'!$E$3:$X$21,$BW105,8)+0,EL$75&gt;=INDEX('Static Data'!$E$3:$X$21,$BW105,9)+0,EL$76&gt;=INDEX('Static Data'!$E$3:$X$21,$BW105,10)+0,EL$77&gt;=INDEX('Static Data'!$E$3:$X$21,$BW105,11)+0,EL$78&gt;=INDEX('Static Data'!$E$3:$X$21,$BW105,12)+0,EL$79&gt;=INDEX('Static Data'!$E$3:$X$21,$BW105,13)+0,EL$80&gt;=INDEX('Static Data'!$E$3:$X$21,$BW105,14)+0,EL$81&gt;=INDEX('Static Data'!$E$3:$X$21,$BW105,15)+0,EL$82&gt;=INDEX('Static Data'!$E$3:$X$21,$BW105,16)+0,EL$83&gt;=INDEX('Static Data'!$E$3:$X$21,$BW105,17)+0,EL$84&gt;=INDEX('Static Data'!$E$3:$X$21,$BW105,18)+0,EL$85&gt;=INDEX('Static Data'!$E$3:$X$21,$BW105,19)+0,EL$86&gt;=INDEX('Static Data'!$E$3:$X$21,$BW105,20)+0)</f>
        <v>0</v>
      </c>
      <c r="EM105" t="b">
        <f ca="1">AND($BV105,EM$67&gt;=INDEX('Static Data'!$E$3:$X$21,$BW105,1)+0,EM$68&gt;=INDEX('Static Data'!$E$3:$X$21,$BW105,2)+0,EM$69&gt;=INDEX('Static Data'!$E$3:$X$21,$BW105,3)+0,EM$70&gt;=INDEX('Static Data'!$E$3:$X$21,$BW105,4)+0,EM$71&gt;=INDEX('Static Data'!$E$3:$X$21,$BW105,5)+0,EM$72&gt;=INDEX('Static Data'!$E$3:$X$21,$BW105,6)+0,EM$73&gt;=INDEX('Static Data'!$E$3:$X$21,$BW105,7)+0,EM$74&gt;=INDEX('Static Data'!$E$3:$X$21,$BW105,8)+0,EM$75&gt;=INDEX('Static Data'!$E$3:$X$21,$BW105,9)+0,EM$76&gt;=INDEX('Static Data'!$E$3:$X$21,$BW105,10)+0,EM$77&gt;=INDEX('Static Data'!$E$3:$X$21,$BW105,11)+0,EM$78&gt;=INDEX('Static Data'!$E$3:$X$21,$BW105,12)+0,EM$79&gt;=INDEX('Static Data'!$E$3:$X$21,$BW105,13)+0,EM$80&gt;=INDEX('Static Data'!$E$3:$X$21,$BW105,14)+0,EM$81&gt;=INDEX('Static Data'!$E$3:$X$21,$BW105,15)+0,EM$82&gt;=INDEX('Static Data'!$E$3:$X$21,$BW105,16)+0,EM$83&gt;=INDEX('Static Data'!$E$3:$X$21,$BW105,17)+0,EM$84&gt;=INDEX('Static Data'!$E$3:$X$21,$BW105,18)+0,EM$85&gt;=INDEX('Static Data'!$E$3:$X$21,$BW105,19)+0,EM$86&gt;=INDEX('Static Data'!$E$3:$X$21,$BW105,20)+0)</f>
        <v>0</v>
      </c>
      <c r="EN105" t="b">
        <f ca="1">AND($BV105,EN$67&gt;=INDEX('Static Data'!$E$3:$X$21,$BW105,1)+0,EN$68&gt;=INDEX('Static Data'!$E$3:$X$21,$BW105,2)+0,EN$69&gt;=INDEX('Static Data'!$E$3:$X$21,$BW105,3)+0,EN$70&gt;=INDEX('Static Data'!$E$3:$X$21,$BW105,4)+0,EN$71&gt;=INDEX('Static Data'!$E$3:$X$21,$BW105,5)+0,EN$72&gt;=INDEX('Static Data'!$E$3:$X$21,$BW105,6)+0,EN$73&gt;=INDEX('Static Data'!$E$3:$X$21,$BW105,7)+0,EN$74&gt;=INDEX('Static Data'!$E$3:$X$21,$BW105,8)+0,EN$75&gt;=INDEX('Static Data'!$E$3:$X$21,$BW105,9)+0,EN$76&gt;=INDEX('Static Data'!$E$3:$X$21,$BW105,10)+0,EN$77&gt;=INDEX('Static Data'!$E$3:$X$21,$BW105,11)+0,EN$78&gt;=INDEX('Static Data'!$E$3:$X$21,$BW105,12)+0,EN$79&gt;=INDEX('Static Data'!$E$3:$X$21,$BW105,13)+0,EN$80&gt;=INDEX('Static Data'!$E$3:$X$21,$BW105,14)+0,EN$81&gt;=INDEX('Static Data'!$E$3:$X$21,$BW105,15)+0,EN$82&gt;=INDEX('Static Data'!$E$3:$X$21,$BW105,16)+0,EN$83&gt;=INDEX('Static Data'!$E$3:$X$21,$BW105,17)+0,EN$84&gt;=INDEX('Static Data'!$E$3:$X$21,$BW105,18)+0,EN$85&gt;=INDEX('Static Data'!$E$3:$X$21,$BW105,19)+0,EN$86&gt;=INDEX('Static Data'!$E$3:$X$21,$BW105,20)+0)</f>
        <v>0</v>
      </c>
      <c r="EO105" t="b">
        <f ca="1">AND($BV105,EO$67&gt;=INDEX('Static Data'!$E$3:$X$21,$BW105,1)+0,EO$68&gt;=INDEX('Static Data'!$E$3:$X$21,$BW105,2)+0,EO$69&gt;=INDEX('Static Data'!$E$3:$X$21,$BW105,3)+0,EO$70&gt;=INDEX('Static Data'!$E$3:$X$21,$BW105,4)+0,EO$71&gt;=INDEX('Static Data'!$E$3:$X$21,$BW105,5)+0,EO$72&gt;=INDEX('Static Data'!$E$3:$X$21,$BW105,6)+0,EO$73&gt;=INDEX('Static Data'!$E$3:$X$21,$BW105,7)+0,EO$74&gt;=INDEX('Static Data'!$E$3:$X$21,$BW105,8)+0,EO$75&gt;=INDEX('Static Data'!$E$3:$X$21,$BW105,9)+0,EO$76&gt;=INDEX('Static Data'!$E$3:$X$21,$BW105,10)+0,EO$77&gt;=INDEX('Static Data'!$E$3:$X$21,$BW105,11)+0,EO$78&gt;=INDEX('Static Data'!$E$3:$X$21,$BW105,12)+0,EO$79&gt;=INDEX('Static Data'!$E$3:$X$21,$BW105,13)+0,EO$80&gt;=INDEX('Static Data'!$E$3:$X$21,$BW105,14)+0,EO$81&gt;=INDEX('Static Data'!$E$3:$X$21,$BW105,15)+0,EO$82&gt;=INDEX('Static Data'!$E$3:$X$21,$BW105,16)+0,EO$83&gt;=INDEX('Static Data'!$E$3:$X$21,$BW105,17)+0,EO$84&gt;=INDEX('Static Data'!$E$3:$X$21,$BW105,18)+0,EO$85&gt;=INDEX('Static Data'!$E$3:$X$21,$BW105,19)+0,EO$86&gt;=INDEX('Static Data'!$E$3:$X$21,$BW105,20)+0)</f>
        <v>0</v>
      </c>
      <c r="EP105" t="b">
        <f ca="1">AND($BV105,EP$67&gt;=INDEX('Static Data'!$E$3:$X$21,$BW105,1)+0,EP$68&gt;=INDEX('Static Data'!$E$3:$X$21,$BW105,2)+0,EP$69&gt;=INDEX('Static Data'!$E$3:$X$21,$BW105,3)+0,EP$70&gt;=INDEX('Static Data'!$E$3:$X$21,$BW105,4)+0,EP$71&gt;=INDEX('Static Data'!$E$3:$X$21,$BW105,5)+0,EP$72&gt;=INDEX('Static Data'!$E$3:$X$21,$BW105,6)+0,EP$73&gt;=INDEX('Static Data'!$E$3:$X$21,$BW105,7)+0,EP$74&gt;=INDEX('Static Data'!$E$3:$X$21,$BW105,8)+0,EP$75&gt;=INDEX('Static Data'!$E$3:$X$21,$BW105,9)+0,EP$76&gt;=INDEX('Static Data'!$E$3:$X$21,$BW105,10)+0,EP$77&gt;=INDEX('Static Data'!$E$3:$X$21,$BW105,11)+0,EP$78&gt;=INDEX('Static Data'!$E$3:$X$21,$BW105,12)+0,EP$79&gt;=INDEX('Static Data'!$E$3:$X$21,$BW105,13)+0,EP$80&gt;=INDEX('Static Data'!$E$3:$X$21,$BW105,14)+0,EP$81&gt;=INDEX('Static Data'!$E$3:$X$21,$BW105,15)+0,EP$82&gt;=INDEX('Static Data'!$E$3:$X$21,$BW105,16)+0,EP$83&gt;=INDEX('Static Data'!$E$3:$X$21,$BW105,17)+0,EP$84&gt;=INDEX('Static Data'!$E$3:$X$21,$BW105,18)+0,EP$85&gt;=INDEX('Static Data'!$E$3:$X$21,$BW105,19)+0,EP$86&gt;=INDEX('Static Data'!$E$3:$X$21,$BW105,20)+0)</f>
        <v>0</v>
      </c>
      <c r="EQ105" t="b">
        <f ca="1">AND($BV105,EQ$67&gt;=INDEX('Static Data'!$E$3:$X$21,$BW105,1)+0,EQ$68&gt;=INDEX('Static Data'!$E$3:$X$21,$BW105,2)+0,EQ$69&gt;=INDEX('Static Data'!$E$3:$X$21,$BW105,3)+0,EQ$70&gt;=INDEX('Static Data'!$E$3:$X$21,$BW105,4)+0,EQ$71&gt;=INDEX('Static Data'!$E$3:$X$21,$BW105,5)+0,EQ$72&gt;=INDEX('Static Data'!$E$3:$X$21,$BW105,6)+0,EQ$73&gt;=INDEX('Static Data'!$E$3:$X$21,$BW105,7)+0,EQ$74&gt;=INDEX('Static Data'!$E$3:$X$21,$BW105,8)+0,EQ$75&gt;=INDEX('Static Data'!$E$3:$X$21,$BW105,9)+0,EQ$76&gt;=INDEX('Static Data'!$E$3:$X$21,$BW105,10)+0,EQ$77&gt;=INDEX('Static Data'!$E$3:$X$21,$BW105,11)+0,EQ$78&gt;=INDEX('Static Data'!$E$3:$X$21,$BW105,12)+0,EQ$79&gt;=INDEX('Static Data'!$E$3:$X$21,$BW105,13)+0,EQ$80&gt;=INDEX('Static Data'!$E$3:$X$21,$BW105,14)+0,EQ$81&gt;=INDEX('Static Data'!$E$3:$X$21,$BW105,15)+0,EQ$82&gt;=INDEX('Static Data'!$E$3:$X$21,$BW105,16)+0,EQ$83&gt;=INDEX('Static Data'!$E$3:$X$21,$BW105,17)+0,EQ$84&gt;=INDEX('Static Data'!$E$3:$X$21,$BW105,18)+0,EQ$85&gt;=INDEX('Static Data'!$E$3:$X$21,$BW105,19)+0,EQ$86&gt;=INDEX('Static Data'!$E$3:$X$21,$BW105,20)+0)</f>
        <v>0</v>
      </c>
      <c r="ER105" t="b">
        <f ca="1">AND($BV105,ER$67&gt;=INDEX('Static Data'!$E$3:$X$21,$BW105,1)+0,ER$68&gt;=INDEX('Static Data'!$E$3:$X$21,$BW105,2)+0,ER$69&gt;=INDEX('Static Data'!$E$3:$X$21,$BW105,3)+0,ER$70&gt;=INDEX('Static Data'!$E$3:$X$21,$BW105,4)+0,ER$71&gt;=INDEX('Static Data'!$E$3:$X$21,$BW105,5)+0,ER$72&gt;=INDEX('Static Data'!$E$3:$X$21,$BW105,6)+0,ER$73&gt;=INDEX('Static Data'!$E$3:$X$21,$BW105,7)+0,ER$74&gt;=INDEX('Static Data'!$E$3:$X$21,$BW105,8)+0,ER$75&gt;=INDEX('Static Data'!$E$3:$X$21,$BW105,9)+0,ER$76&gt;=INDEX('Static Data'!$E$3:$X$21,$BW105,10)+0,ER$77&gt;=INDEX('Static Data'!$E$3:$X$21,$BW105,11)+0,ER$78&gt;=INDEX('Static Data'!$E$3:$X$21,$BW105,12)+0,ER$79&gt;=INDEX('Static Data'!$E$3:$X$21,$BW105,13)+0,ER$80&gt;=INDEX('Static Data'!$E$3:$X$21,$BW105,14)+0,ER$81&gt;=INDEX('Static Data'!$E$3:$X$21,$BW105,15)+0,ER$82&gt;=INDEX('Static Data'!$E$3:$X$21,$BW105,16)+0,ER$83&gt;=INDEX('Static Data'!$E$3:$X$21,$BW105,17)+0,ER$84&gt;=INDEX('Static Data'!$E$3:$X$21,$BW105,18)+0,ER$85&gt;=INDEX('Static Data'!$E$3:$X$21,$BW105,19)+0,ER$86&gt;=INDEX('Static Data'!$E$3:$X$21,$BW105,20)+0)</f>
        <v>0</v>
      </c>
      <c r="ES105" t="b">
        <f ca="1">AND($BV105,ES$67&gt;=INDEX('Static Data'!$E$3:$X$21,$BW105,1)+0,ES$68&gt;=INDEX('Static Data'!$E$3:$X$21,$BW105,2)+0,ES$69&gt;=INDEX('Static Data'!$E$3:$X$21,$BW105,3)+0,ES$70&gt;=INDEX('Static Data'!$E$3:$X$21,$BW105,4)+0,ES$71&gt;=INDEX('Static Data'!$E$3:$X$21,$BW105,5)+0,ES$72&gt;=INDEX('Static Data'!$E$3:$X$21,$BW105,6)+0,ES$73&gt;=INDEX('Static Data'!$E$3:$X$21,$BW105,7)+0,ES$74&gt;=INDEX('Static Data'!$E$3:$X$21,$BW105,8)+0,ES$75&gt;=INDEX('Static Data'!$E$3:$X$21,$BW105,9)+0,ES$76&gt;=INDEX('Static Data'!$E$3:$X$21,$BW105,10)+0,ES$77&gt;=INDEX('Static Data'!$E$3:$X$21,$BW105,11)+0,ES$78&gt;=INDEX('Static Data'!$E$3:$X$21,$BW105,12)+0,ES$79&gt;=INDEX('Static Data'!$E$3:$X$21,$BW105,13)+0,ES$80&gt;=INDEX('Static Data'!$E$3:$X$21,$BW105,14)+0,ES$81&gt;=INDEX('Static Data'!$E$3:$X$21,$BW105,15)+0,ES$82&gt;=INDEX('Static Data'!$E$3:$X$21,$BW105,16)+0,ES$83&gt;=INDEX('Static Data'!$E$3:$X$21,$BW105,17)+0,ES$84&gt;=INDEX('Static Data'!$E$3:$X$21,$BW105,18)+0,ES$85&gt;=INDEX('Static Data'!$E$3:$X$21,$BW105,19)+0,ES$86&gt;=INDEX('Static Data'!$E$3:$X$21,$BW105,20)+0)</f>
        <v>0</v>
      </c>
      <c r="ET105" t="b">
        <f ca="1">AND($BV105,ET$67&gt;=INDEX('Static Data'!$E$3:$X$21,$BW105,1)+0,ET$68&gt;=INDEX('Static Data'!$E$3:$X$21,$BW105,2)+0,ET$69&gt;=INDEX('Static Data'!$E$3:$X$21,$BW105,3)+0,ET$70&gt;=INDEX('Static Data'!$E$3:$X$21,$BW105,4)+0,ET$71&gt;=INDEX('Static Data'!$E$3:$X$21,$BW105,5)+0,ET$72&gt;=INDEX('Static Data'!$E$3:$X$21,$BW105,6)+0,ET$73&gt;=INDEX('Static Data'!$E$3:$X$21,$BW105,7)+0,ET$74&gt;=INDEX('Static Data'!$E$3:$X$21,$BW105,8)+0,ET$75&gt;=INDEX('Static Data'!$E$3:$X$21,$BW105,9)+0,ET$76&gt;=INDEX('Static Data'!$E$3:$X$21,$BW105,10)+0,ET$77&gt;=INDEX('Static Data'!$E$3:$X$21,$BW105,11)+0,ET$78&gt;=INDEX('Static Data'!$E$3:$X$21,$BW105,12)+0,ET$79&gt;=INDEX('Static Data'!$E$3:$X$21,$BW105,13)+0,ET$80&gt;=INDEX('Static Data'!$E$3:$X$21,$BW105,14)+0,ET$81&gt;=INDEX('Static Data'!$E$3:$X$21,$BW105,15)+0,ET$82&gt;=INDEX('Static Data'!$E$3:$X$21,$BW105,16)+0,ET$83&gt;=INDEX('Static Data'!$E$3:$X$21,$BW105,17)+0,ET$84&gt;=INDEX('Static Data'!$E$3:$X$21,$BW105,18)+0,ET$85&gt;=INDEX('Static Data'!$E$3:$X$21,$BW105,19)+0,ET$86&gt;=INDEX('Static Data'!$E$3:$X$21,$BW105,20)+0)</f>
        <v>0</v>
      </c>
      <c r="EU105" t="b">
        <f ca="1">AND($BV105,EU$67&gt;=INDEX('Static Data'!$E$3:$X$21,$BW105,1)+0,EU$68&gt;=INDEX('Static Data'!$E$3:$X$21,$BW105,2)+0,EU$69&gt;=INDEX('Static Data'!$E$3:$X$21,$BW105,3)+0,EU$70&gt;=INDEX('Static Data'!$E$3:$X$21,$BW105,4)+0,EU$71&gt;=INDEX('Static Data'!$E$3:$X$21,$BW105,5)+0,EU$72&gt;=INDEX('Static Data'!$E$3:$X$21,$BW105,6)+0,EU$73&gt;=INDEX('Static Data'!$E$3:$X$21,$BW105,7)+0,EU$74&gt;=INDEX('Static Data'!$E$3:$X$21,$BW105,8)+0,EU$75&gt;=INDEX('Static Data'!$E$3:$X$21,$BW105,9)+0,EU$76&gt;=INDEX('Static Data'!$E$3:$X$21,$BW105,10)+0,EU$77&gt;=INDEX('Static Data'!$E$3:$X$21,$BW105,11)+0,EU$78&gt;=INDEX('Static Data'!$E$3:$X$21,$BW105,12)+0,EU$79&gt;=INDEX('Static Data'!$E$3:$X$21,$BW105,13)+0,EU$80&gt;=INDEX('Static Data'!$E$3:$X$21,$BW105,14)+0,EU$81&gt;=INDEX('Static Data'!$E$3:$X$21,$BW105,15)+0,EU$82&gt;=INDEX('Static Data'!$E$3:$X$21,$BW105,16)+0,EU$83&gt;=INDEX('Static Data'!$E$3:$X$21,$BW105,17)+0,EU$84&gt;=INDEX('Static Data'!$E$3:$X$21,$BW105,18)+0,EU$85&gt;=INDEX('Static Data'!$E$3:$X$21,$BW105,19)+0,EU$86&gt;=INDEX('Static Data'!$E$3:$X$21,$BW105,20)+0)</f>
        <v>0</v>
      </c>
      <c r="EV105" t="b">
        <f ca="1">AND($BV105,EV$67&gt;=INDEX('Static Data'!$E$3:$X$21,$BW105,1)+0,EV$68&gt;=INDEX('Static Data'!$E$3:$X$21,$BW105,2)+0,EV$69&gt;=INDEX('Static Data'!$E$3:$X$21,$BW105,3)+0,EV$70&gt;=INDEX('Static Data'!$E$3:$X$21,$BW105,4)+0,EV$71&gt;=INDEX('Static Data'!$E$3:$X$21,$BW105,5)+0,EV$72&gt;=INDEX('Static Data'!$E$3:$X$21,$BW105,6)+0,EV$73&gt;=INDEX('Static Data'!$E$3:$X$21,$BW105,7)+0,EV$74&gt;=INDEX('Static Data'!$E$3:$X$21,$BW105,8)+0,EV$75&gt;=INDEX('Static Data'!$E$3:$X$21,$BW105,9)+0,EV$76&gt;=INDEX('Static Data'!$E$3:$X$21,$BW105,10)+0,EV$77&gt;=INDEX('Static Data'!$E$3:$X$21,$BW105,11)+0,EV$78&gt;=INDEX('Static Data'!$E$3:$X$21,$BW105,12)+0,EV$79&gt;=INDEX('Static Data'!$E$3:$X$21,$BW105,13)+0,EV$80&gt;=INDEX('Static Data'!$E$3:$X$21,$BW105,14)+0,EV$81&gt;=INDEX('Static Data'!$E$3:$X$21,$BW105,15)+0,EV$82&gt;=INDEX('Static Data'!$E$3:$X$21,$BW105,16)+0,EV$83&gt;=INDEX('Static Data'!$E$3:$X$21,$BW105,17)+0,EV$84&gt;=INDEX('Static Data'!$E$3:$X$21,$BW105,18)+0,EV$85&gt;=INDEX('Static Data'!$E$3:$X$21,$BW105,19)+0,EV$86&gt;=INDEX('Static Data'!$E$3:$X$21,$BW105,20)+0)</f>
        <v>0</v>
      </c>
      <c r="EW105" t="b">
        <f ca="1">AND($BV105,EW$67&gt;=INDEX('Static Data'!$E$3:$X$21,$BW105,1)+0,EW$68&gt;=INDEX('Static Data'!$E$3:$X$21,$BW105,2)+0,EW$69&gt;=INDEX('Static Data'!$E$3:$X$21,$BW105,3)+0,EW$70&gt;=INDEX('Static Data'!$E$3:$X$21,$BW105,4)+0,EW$71&gt;=INDEX('Static Data'!$E$3:$X$21,$BW105,5)+0,EW$72&gt;=INDEX('Static Data'!$E$3:$X$21,$BW105,6)+0,EW$73&gt;=INDEX('Static Data'!$E$3:$X$21,$BW105,7)+0,EW$74&gt;=INDEX('Static Data'!$E$3:$X$21,$BW105,8)+0,EW$75&gt;=INDEX('Static Data'!$E$3:$X$21,$BW105,9)+0,EW$76&gt;=INDEX('Static Data'!$E$3:$X$21,$BW105,10)+0,EW$77&gt;=INDEX('Static Data'!$E$3:$X$21,$BW105,11)+0,EW$78&gt;=INDEX('Static Data'!$E$3:$X$21,$BW105,12)+0,EW$79&gt;=INDEX('Static Data'!$E$3:$X$21,$BW105,13)+0,EW$80&gt;=INDEX('Static Data'!$E$3:$X$21,$BW105,14)+0,EW$81&gt;=INDEX('Static Data'!$E$3:$X$21,$BW105,15)+0,EW$82&gt;=INDEX('Static Data'!$E$3:$X$21,$BW105,16)+0,EW$83&gt;=INDEX('Static Data'!$E$3:$X$21,$BW105,17)+0,EW$84&gt;=INDEX('Static Data'!$E$3:$X$21,$BW105,18)+0,EW$85&gt;=INDEX('Static Data'!$E$3:$X$21,$BW105,19)+0,EW$86&gt;=INDEX('Static Data'!$E$3:$X$21,$BW105,20)+0)</f>
        <v>0</v>
      </c>
      <c r="EX105" t="b">
        <f ca="1">AND($BV105,EX$67&gt;=INDEX('Static Data'!$E$3:$X$21,$BW105,1)+0,EX$68&gt;=INDEX('Static Data'!$E$3:$X$21,$BW105,2)+0,EX$69&gt;=INDEX('Static Data'!$E$3:$X$21,$BW105,3)+0,EX$70&gt;=INDEX('Static Data'!$E$3:$X$21,$BW105,4)+0,EX$71&gt;=INDEX('Static Data'!$E$3:$X$21,$BW105,5)+0,EX$72&gt;=INDEX('Static Data'!$E$3:$X$21,$BW105,6)+0,EX$73&gt;=INDEX('Static Data'!$E$3:$X$21,$BW105,7)+0,EX$74&gt;=INDEX('Static Data'!$E$3:$X$21,$BW105,8)+0,EX$75&gt;=INDEX('Static Data'!$E$3:$X$21,$BW105,9)+0,EX$76&gt;=INDEX('Static Data'!$E$3:$X$21,$BW105,10)+0,EX$77&gt;=INDEX('Static Data'!$E$3:$X$21,$BW105,11)+0,EX$78&gt;=INDEX('Static Data'!$E$3:$X$21,$BW105,12)+0,EX$79&gt;=INDEX('Static Data'!$E$3:$X$21,$BW105,13)+0,EX$80&gt;=INDEX('Static Data'!$E$3:$X$21,$BW105,14)+0,EX$81&gt;=INDEX('Static Data'!$E$3:$X$21,$BW105,15)+0,EX$82&gt;=INDEX('Static Data'!$E$3:$X$21,$BW105,16)+0,EX$83&gt;=INDEX('Static Data'!$E$3:$X$21,$BW105,17)+0,EX$84&gt;=INDEX('Static Data'!$E$3:$X$21,$BW105,18)+0,EX$85&gt;=INDEX('Static Data'!$E$3:$X$21,$BW105,19)+0,EX$86&gt;=INDEX('Static Data'!$E$3:$X$21,$BW105,20)+0)</f>
        <v>0</v>
      </c>
      <c r="EY105" t="b">
        <f ca="1">AND($BV105,EY$67&gt;=INDEX('Static Data'!$E$3:$X$21,$BW105,1)+0,EY$68&gt;=INDEX('Static Data'!$E$3:$X$21,$BW105,2)+0,EY$69&gt;=INDEX('Static Data'!$E$3:$X$21,$BW105,3)+0,EY$70&gt;=INDEX('Static Data'!$E$3:$X$21,$BW105,4)+0,EY$71&gt;=INDEX('Static Data'!$E$3:$X$21,$BW105,5)+0,EY$72&gt;=INDEX('Static Data'!$E$3:$X$21,$BW105,6)+0,EY$73&gt;=INDEX('Static Data'!$E$3:$X$21,$BW105,7)+0,EY$74&gt;=INDEX('Static Data'!$E$3:$X$21,$BW105,8)+0,EY$75&gt;=INDEX('Static Data'!$E$3:$X$21,$BW105,9)+0,EY$76&gt;=INDEX('Static Data'!$E$3:$X$21,$BW105,10)+0,EY$77&gt;=INDEX('Static Data'!$E$3:$X$21,$BW105,11)+0,EY$78&gt;=INDEX('Static Data'!$E$3:$X$21,$BW105,12)+0,EY$79&gt;=INDEX('Static Data'!$E$3:$X$21,$BW105,13)+0,EY$80&gt;=INDEX('Static Data'!$E$3:$X$21,$BW105,14)+0,EY$81&gt;=INDEX('Static Data'!$E$3:$X$21,$BW105,15)+0,EY$82&gt;=INDEX('Static Data'!$E$3:$X$21,$BW105,16)+0,EY$83&gt;=INDEX('Static Data'!$E$3:$X$21,$BW105,17)+0,EY$84&gt;=INDEX('Static Data'!$E$3:$X$21,$BW105,18)+0,EY$85&gt;=INDEX('Static Data'!$E$3:$X$21,$BW105,19)+0,EY$86&gt;=INDEX('Static Data'!$E$3:$X$21,$BW105,20)+0)</f>
        <v>0</v>
      </c>
      <c r="EZ105" t="b">
        <f ca="1">AND($BV105,EZ$67&gt;=INDEX('Static Data'!$E$3:$X$21,$BW105,1)+0,EZ$68&gt;=INDEX('Static Data'!$E$3:$X$21,$BW105,2)+0,EZ$69&gt;=INDEX('Static Data'!$E$3:$X$21,$BW105,3)+0,EZ$70&gt;=INDEX('Static Data'!$E$3:$X$21,$BW105,4)+0,EZ$71&gt;=INDEX('Static Data'!$E$3:$X$21,$BW105,5)+0,EZ$72&gt;=INDEX('Static Data'!$E$3:$X$21,$BW105,6)+0,EZ$73&gt;=INDEX('Static Data'!$E$3:$X$21,$BW105,7)+0,EZ$74&gt;=INDEX('Static Data'!$E$3:$X$21,$BW105,8)+0,EZ$75&gt;=INDEX('Static Data'!$E$3:$X$21,$BW105,9)+0,EZ$76&gt;=INDEX('Static Data'!$E$3:$X$21,$BW105,10)+0,EZ$77&gt;=INDEX('Static Data'!$E$3:$X$21,$BW105,11)+0,EZ$78&gt;=INDEX('Static Data'!$E$3:$X$21,$BW105,12)+0,EZ$79&gt;=INDEX('Static Data'!$E$3:$X$21,$BW105,13)+0,EZ$80&gt;=INDEX('Static Data'!$E$3:$X$21,$BW105,14)+0,EZ$81&gt;=INDEX('Static Data'!$E$3:$X$21,$BW105,15)+0,EZ$82&gt;=INDEX('Static Data'!$E$3:$X$21,$BW105,16)+0,EZ$83&gt;=INDEX('Static Data'!$E$3:$X$21,$BW105,17)+0,EZ$84&gt;=INDEX('Static Data'!$E$3:$X$21,$BW105,18)+0,EZ$85&gt;=INDEX('Static Data'!$E$3:$X$21,$BW105,19)+0,EZ$86&gt;=INDEX('Static Data'!$E$3:$X$21,$BW105,20)+0)</f>
        <v>0</v>
      </c>
      <c r="FA105" t="b">
        <f ca="1">AND($BV105,FA$67&gt;=INDEX('Static Data'!$E$3:$X$21,$BW105,1)+0,FA$68&gt;=INDEX('Static Data'!$E$3:$X$21,$BW105,2)+0,FA$69&gt;=INDEX('Static Data'!$E$3:$X$21,$BW105,3)+0,FA$70&gt;=INDEX('Static Data'!$E$3:$X$21,$BW105,4)+0,FA$71&gt;=INDEX('Static Data'!$E$3:$X$21,$BW105,5)+0,FA$72&gt;=INDEX('Static Data'!$E$3:$X$21,$BW105,6)+0,FA$73&gt;=INDEX('Static Data'!$E$3:$X$21,$BW105,7)+0,FA$74&gt;=INDEX('Static Data'!$E$3:$X$21,$BW105,8)+0,FA$75&gt;=INDEX('Static Data'!$E$3:$X$21,$BW105,9)+0,FA$76&gt;=INDEX('Static Data'!$E$3:$X$21,$BW105,10)+0,FA$77&gt;=INDEX('Static Data'!$E$3:$X$21,$BW105,11)+0,FA$78&gt;=INDEX('Static Data'!$E$3:$X$21,$BW105,12)+0,FA$79&gt;=INDEX('Static Data'!$E$3:$X$21,$BW105,13)+0,FA$80&gt;=INDEX('Static Data'!$E$3:$X$21,$BW105,14)+0,FA$81&gt;=INDEX('Static Data'!$E$3:$X$21,$BW105,15)+0,FA$82&gt;=INDEX('Static Data'!$E$3:$X$21,$BW105,16)+0,FA$83&gt;=INDEX('Static Data'!$E$3:$X$21,$BW105,17)+0,FA$84&gt;=INDEX('Static Data'!$E$3:$X$21,$BW105,18)+0,FA$85&gt;=INDEX('Static Data'!$E$3:$X$21,$BW105,19)+0,FA$86&gt;=INDEX('Static Data'!$E$3:$X$21,$BW105,20)+0)</f>
        <v>0</v>
      </c>
      <c r="FB105" t="b">
        <f ca="1">AND($BV105,FB$67&gt;=INDEX('Static Data'!$E$3:$X$21,$BW105,1)+0,FB$68&gt;=INDEX('Static Data'!$E$3:$X$21,$BW105,2)+0,FB$69&gt;=INDEX('Static Data'!$E$3:$X$21,$BW105,3)+0,FB$70&gt;=INDEX('Static Data'!$E$3:$X$21,$BW105,4)+0,FB$71&gt;=INDEX('Static Data'!$E$3:$X$21,$BW105,5)+0,FB$72&gt;=INDEX('Static Data'!$E$3:$X$21,$BW105,6)+0,FB$73&gt;=INDEX('Static Data'!$E$3:$X$21,$BW105,7)+0,FB$74&gt;=INDEX('Static Data'!$E$3:$X$21,$BW105,8)+0,FB$75&gt;=INDEX('Static Data'!$E$3:$X$21,$BW105,9)+0,FB$76&gt;=INDEX('Static Data'!$E$3:$X$21,$BW105,10)+0,FB$77&gt;=INDEX('Static Data'!$E$3:$X$21,$BW105,11)+0,FB$78&gt;=INDEX('Static Data'!$E$3:$X$21,$BW105,12)+0,FB$79&gt;=INDEX('Static Data'!$E$3:$X$21,$BW105,13)+0,FB$80&gt;=INDEX('Static Data'!$E$3:$X$21,$BW105,14)+0,FB$81&gt;=INDEX('Static Data'!$E$3:$X$21,$BW105,15)+0,FB$82&gt;=INDEX('Static Data'!$E$3:$X$21,$BW105,16)+0,FB$83&gt;=INDEX('Static Data'!$E$3:$X$21,$BW105,17)+0,FB$84&gt;=INDEX('Static Data'!$E$3:$X$21,$BW105,18)+0,FB$85&gt;=INDEX('Static Data'!$E$3:$X$21,$BW105,19)+0,FB$86&gt;=INDEX('Static Data'!$E$3:$X$21,$BW105,20)+0)</f>
        <v>0</v>
      </c>
      <c r="FC105" t="b">
        <f ca="1">AND($BV105,FC$67&gt;=INDEX('Static Data'!$E$3:$X$21,$BW105,1)+0,FC$68&gt;=INDEX('Static Data'!$E$3:$X$21,$BW105,2)+0,FC$69&gt;=INDEX('Static Data'!$E$3:$X$21,$BW105,3)+0,FC$70&gt;=INDEX('Static Data'!$E$3:$X$21,$BW105,4)+0,FC$71&gt;=INDEX('Static Data'!$E$3:$X$21,$BW105,5)+0,FC$72&gt;=INDEX('Static Data'!$E$3:$X$21,$BW105,6)+0,FC$73&gt;=INDEX('Static Data'!$E$3:$X$21,$BW105,7)+0,FC$74&gt;=INDEX('Static Data'!$E$3:$X$21,$BW105,8)+0,FC$75&gt;=INDEX('Static Data'!$E$3:$X$21,$BW105,9)+0,FC$76&gt;=INDEX('Static Data'!$E$3:$X$21,$BW105,10)+0,FC$77&gt;=INDEX('Static Data'!$E$3:$X$21,$BW105,11)+0,FC$78&gt;=INDEX('Static Data'!$E$3:$X$21,$BW105,12)+0,FC$79&gt;=INDEX('Static Data'!$E$3:$X$21,$BW105,13)+0,FC$80&gt;=INDEX('Static Data'!$E$3:$X$21,$BW105,14)+0,FC$81&gt;=INDEX('Static Data'!$E$3:$X$21,$BW105,15)+0,FC$82&gt;=INDEX('Static Data'!$E$3:$X$21,$BW105,16)+0,FC$83&gt;=INDEX('Static Data'!$E$3:$X$21,$BW105,17)+0,FC$84&gt;=INDEX('Static Data'!$E$3:$X$21,$BW105,18)+0,FC$85&gt;=INDEX('Static Data'!$E$3:$X$21,$BW105,19)+0,FC$86&gt;=INDEX('Static Data'!$E$3:$X$21,$BW105,20)+0)</f>
        <v>0</v>
      </c>
      <c r="FD105" t="b">
        <f ca="1">AND($BV105,FD$67&gt;=INDEX('Static Data'!$E$3:$X$21,$BW105,1)+0,FD$68&gt;=INDEX('Static Data'!$E$3:$X$21,$BW105,2)+0,FD$69&gt;=INDEX('Static Data'!$E$3:$X$21,$BW105,3)+0,FD$70&gt;=INDEX('Static Data'!$E$3:$X$21,$BW105,4)+0,FD$71&gt;=INDEX('Static Data'!$E$3:$X$21,$BW105,5)+0,FD$72&gt;=INDEX('Static Data'!$E$3:$X$21,$BW105,6)+0,FD$73&gt;=INDEX('Static Data'!$E$3:$X$21,$BW105,7)+0,FD$74&gt;=INDEX('Static Data'!$E$3:$X$21,$BW105,8)+0,FD$75&gt;=INDEX('Static Data'!$E$3:$X$21,$BW105,9)+0,FD$76&gt;=INDEX('Static Data'!$E$3:$X$21,$BW105,10)+0,FD$77&gt;=INDEX('Static Data'!$E$3:$X$21,$BW105,11)+0,FD$78&gt;=INDEX('Static Data'!$E$3:$X$21,$BW105,12)+0,FD$79&gt;=INDEX('Static Data'!$E$3:$X$21,$BW105,13)+0,FD$80&gt;=INDEX('Static Data'!$E$3:$X$21,$BW105,14)+0,FD$81&gt;=INDEX('Static Data'!$E$3:$X$21,$BW105,15)+0,FD$82&gt;=INDEX('Static Data'!$E$3:$X$21,$BW105,16)+0,FD$83&gt;=INDEX('Static Data'!$E$3:$X$21,$BW105,17)+0,FD$84&gt;=INDEX('Static Data'!$E$3:$X$21,$BW105,18)+0,FD$85&gt;=INDEX('Static Data'!$E$3:$X$21,$BW105,19)+0,FD$86&gt;=INDEX('Static Data'!$E$3:$X$21,$BW105,20)+0)</f>
        <v>0</v>
      </c>
      <c r="FE105" t="b">
        <f ca="1">AND($BV105,FE$67&gt;=INDEX('Static Data'!$E$3:$X$21,$BW105,1)+0,FE$68&gt;=INDEX('Static Data'!$E$3:$X$21,$BW105,2)+0,FE$69&gt;=INDEX('Static Data'!$E$3:$X$21,$BW105,3)+0,FE$70&gt;=INDEX('Static Data'!$E$3:$X$21,$BW105,4)+0,FE$71&gt;=INDEX('Static Data'!$E$3:$X$21,$BW105,5)+0,FE$72&gt;=INDEX('Static Data'!$E$3:$X$21,$BW105,6)+0,FE$73&gt;=INDEX('Static Data'!$E$3:$X$21,$BW105,7)+0,FE$74&gt;=INDEX('Static Data'!$E$3:$X$21,$BW105,8)+0,FE$75&gt;=INDEX('Static Data'!$E$3:$X$21,$BW105,9)+0,FE$76&gt;=INDEX('Static Data'!$E$3:$X$21,$BW105,10)+0,FE$77&gt;=INDEX('Static Data'!$E$3:$X$21,$BW105,11)+0,FE$78&gt;=INDEX('Static Data'!$E$3:$X$21,$BW105,12)+0,FE$79&gt;=INDEX('Static Data'!$E$3:$X$21,$BW105,13)+0,FE$80&gt;=INDEX('Static Data'!$E$3:$X$21,$BW105,14)+0,FE$81&gt;=INDEX('Static Data'!$E$3:$X$21,$BW105,15)+0,FE$82&gt;=INDEX('Static Data'!$E$3:$X$21,$BW105,16)+0,FE$83&gt;=INDEX('Static Data'!$E$3:$X$21,$BW105,17)+0,FE$84&gt;=INDEX('Static Data'!$E$3:$X$21,$BW105,18)+0,FE$85&gt;=INDEX('Static Data'!$E$3:$X$21,$BW105,19)+0,FE$86&gt;=INDEX('Static Data'!$E$3:$X$21,$BW105,20)+0)</f>
        <v>0</v>
      </c>
      <c r="FF105" t="b">
        <f ca="1">AND($BV105,FF$67&gt;=INDEX('Static Data'!$E$3:$X$21,$BW105,1)+0,FF$68&gt;=INDEX('Static Data'!$E$3:$X$21,$BW105,2)+0,FF$69&gt;=INDEX('Static Data'!$E$3:$X$21,$BW105,3)+0,FF$70&gt;=INDEX('Static Data'!$E$3:$X$21,$BW105,4)+0,FF$71&gt;=INDEX('Static Data'!$E$3:$X$21,$BW105,5)+0,FF$72&gt;=INDEX('Static Data'!$E$3:$X$21,$BW105,6)+0,FF$73&gt;=INDEX('Static Data'!$E$3:$X$21,$BW105,7)+0,FF$74&gt;=INDEX('Static Data'!$E$3:$X$21,$BW105,8)+0,FF$75&gt;=INDEX('Static Data'!$E$3:$X$21,$BW105,9)+0,FF$76&gt;=INDEX('Static Data'!$E$3:$X$21,$BW105,10)+0,FF$77&gt;=INDEX('Static Data'!$E$3:$X$21,$BW105,11)+0,FF$78&gt;=INDEX('Static Data'!$E$3:$X$21,$BW105,12)+0,FF$79&gt;=INDEX('Static Data'!$E$3:$X$21,$BW105,13)+0,FF$80&gt;=INDEX('Static Data'!$E$3:$X$21,$BW105,14)+0,FF$81&gt;=INDEX('Static Data'!$E$3:$X$21,$BW105,15)+0,FF$82&gt;=INDEX('Static Data'!$E$3:$X$21,$BW105,16)+0,FF$83&gt;=INDEX('Static Data'!$E$3:$X$21,$BW105,17)+0,FF$84&gt;=INDEX('Static Data'!$E$3:$X$21,$BW105,18)+0,FF$85&gt;=INDEX('Static Data'!$E$3:$X$21,$BW105,19)+0,FF$86&gt;=INDEX('Static Data'!$E$3:$X$21,$BW105,20)+0)</f>
        <v>0</v>
      </c>
      <c r="FG105" t="b">
        <f ca="1">AND($BV105,FG$67&gt;=INDEX('Static Data'!$E$3:$X$21,$BW105,1)+0,FG$68&gt;=INDEX('Static Data'!$E$3:$X$21,$BW105,2)+0,FG$69&gt;=INDEX('Static Data'!$E$3:$X$21,$BW105,3)+0,FG$70&gt;=INDEX('Static Data'!$E$3:$X$21,$BW105,4)+0,FG$71&gt;=INDEX('Static Data'!$E$3:$X$21,$BW105,5)+0,FG$72&gt;=INDEX('Static Data'!$E$3:$X$21,$BW105,6)+0,FG$73&gt;=INDEX('Static Data'!$E$3:$X$21,$BW105,7)+0,FG$74&gt;=INDEX('Static Data'!$E$3:$X$21,$BW105,8)+0,FG$75&gt;=INDEX('Static Data'!$E$3:$X$21,$BW105,9)+0,FG$76&gt;=INDEX('Static Data'!$E$3:$X$21,$BW105,10)+0,FG$77&gt;=INDEX('Static Data'!$E$3:$X$21,$BW105,11)+0,FG$78&gt;=INDEX('Static Data'!$E$3:$X$21,$BW105,12)+0,FG$79&gt;=INDEX('Static Data'!$E$3:$X$21,$BW105,13)+0,FG$80&gt;=INDEX('Static Data'!$E$3:$X$21,$BW105,14)+0,FG$81&gt;=INDEX('Static Data'!$E$3:$X$21,$BW105,15)+0,FG$82&gt;=INDEX('Static Data'!$E$3:$X$21,$BW105,16)+0,FG$83&gt;=INDEX('Static Data'!$E$3:$X$21,$BW105,17)+0,FG$84&gt;=INDEX('Static Data'!$E$3:$X$21,$BW105,18)+0,FG$85&gt;=INDEX('Static Data'!$E$3:$X$21,$BW105,19)+0,FG$86&gt;=INDEX('Static Data'!$E$3:$X$21,$BW105,20)+0)</f>
        <v>0</v>
      </c>
      <c r="FH105" t="b">
        <f ca="1">AND($BV105,FH$67&gt;=INDEX('Static Data'!$E$3:$X$21,$BW105,1)+0,FH$68&gt;=INDEX('Static Data'!$E$3:$X$21,$BW105,2)+0,FH$69&gt;=INDEX('Static Data'!$E$3:$X$21,$BW105,3)+0,FH$70&gt;=INDEX('Static Data'!$E$3:$X$21,$BW105,4)+0,FH$71&gt;=INDEX('Static Data'!$E$3:$X$21,$BW105,5)+0,FH$72&gt;=INDEX('Static Data'!$E$3:$X$21,$BW105,6)+0,FH$73&gt;=INDEX('Static Data'!$E$3:$X$21,$BW105,7)+0,FH$74&gt;=INDEX('Static Data'!$E$3:$X$21,$BW105,8)+0,FH$75&gt;=INDEX('Static Data'!$E$3:$X$21,$BW105,9)+0,FH$76&gt;=INDEX('Static Data'!$E$3:$X$21,$BW105,10)+0,FH$77&gt;=INDEX('Static Data'!$E$3:$X$21,$BW105,11)+0,FH$78&gt;=INDEX('Static Data'!$E$3:$X$21,$BW105,12)+0,FH$79&gt;=INDEX('Static Data'!$E$3:$X$21,$BW105,13)+0,FH$80&gt;=INDEX('Static Data'!$E$3:$X$21,$BW105,14)+0,FH$81&gt;=INDEX('Static Data'!$E$3:$X$21,$BW105,15)+0,FH$82&gt;=INDEX('Static Data'!$E$3:$X$21,$BW105,16)+0,FH$83&gt;=INDEX('Static Data'!$E$3:$X$21,$BW105,17)+0,FH$84&gt;=INDEX('Static Data'!$E$3:$X$21,$BW105,18)+0,FH$85&gt;=INDEX('Static Data'!$E$3:$X$21,$BW105,19)+0,FH$86&gt;=INDEX('Static Data'!$E$3:$X$21,$BW105,20)+0)</f>
        <v>0</v>
      </c>
      <c r="FI105" t="b">
        <f ca="1">AND($BV105,FI$67&gt;=INDEX('Static Data'!$E$3:$X$21,$BW105,1)+0,FI$68&gt;=INDEX('Static Data'!$E$3:$X$21,$BW105,2)+0,FI$69&gt;=INDEX('Static Data'!$E$3:$X$21,$BW105,3)+0,FI$70&gt;=INDEX('Static Data'!$E$3:$X$21,$BW105,4)+0,FI$71&gt;=INDEX('Static Data'!$E$3:$X$21,$BW105,5)+0,FI$72&gt;=INDEX('Static Data'!$E$3:$X$21,$BW105,6)+0,FI$73&gt;=INDEX('Static Data'!$E$3:$X$21,$BW105,7)+0,FI$74&gt;=INDEX('Static Data'!$E$3:$X$21,$BW105,8)+0,FI$75&gt;=INDEX('Static Data'!$E$3:$X$21,$BW105,9)+0,FI$76&gt;=INDEX('Static Data'!$E$3:$X$21,$BW105,10)+0,FI$77&gt;=INDEX('Static Data'!$E$3:$X$21,$BW105,11)+0,FI$78&gt;=INDEX('Static Data'!$E$3:$X$21,$BW105,12)+0,FI$79&gt;=INDEX('Static Data'!$E$3:$X$21,$BW105,13)+0,FI$80&gt;=INDEX('Static Data'!$E$3:$X$21,$BW105,14)+0,FI$81&gt;=INDEX('Static Data'!$E$3:$X$21,$BW105,15)+0,FI$82&gt;=INDEX('Static Data'!$E$3:$X$21,$BW105,16)+0,FI$83&gt;=INDEX('Static Data'!$E$3:$X$21,$BW105,17)+0,FI$84&gt;=INDEX('Static Data'!$E$3:$X$21,$BW105,18)+0,FI$85&gt;=INDEX('Static Data'!$E$3:$X$21,$BW105,19)+0,FI$86&gt;=INDEX('Static Data'!$E$3:$X$21,$BW105,20)+0)</f>
        <v>0</v>
      </c>
      <c r="FJ105" t="b">
        <f ca="1">AND($BV105,FJ$67&gt;=INDEX('Static Data'!$E$3:$X$21,$BW105,1)+0,FJ$68&gt;=INDEX('Static Data'!$E$3:$X$21,$BW105,2)+0,FJ$69&gt;=INDEX('Static Data'!$E$3:$X$21,$BW105,3)+0,FJ$70&gt;=INDEX('Static Data'!$E$3:$X$21,$BW105,4)+0,FJ$71&gt;=INDEX('Static Data'!$E$3:$X$21,$BW105,5)+0,FJ$72&gt;=INDEX('Static Data'!$E$3:$X$21,$BW105,6)+0,FJ$73&gt;=INDEX('Static Data'!$E$3:$X$21,$BW105,7)+0,FJ$74&gt;=INDEX('Static Data'!$E$3:$X$21,$BW105,8)+0,FJ$75&gt;=INDEX('Static Data'!$E$3:$X$21,$BW105,9)+0,FJ$76&gt;=INDEX('Static Data'!$E$3:$X$21,$BW105,10)+0,FJ$77&gt;=INDEX('Static Data'!$E$3:$X$21,$BW105,11)+0,FJ$78&gt;=INDEX('Static Data'!$E$3:$X$21,$BW105,12)+0,FJ$79&gt;=INDEX('Static Data'!$E$3:$X$21,$BW105,13)+0,FJ$80&gt;=INDEX('Static Data'!$E$3:$X$21,$BW105,14)+0,FJ$81&gt;=INDEX('Static Data'!$E$3:$X$21,$BW105,15)+0,FJ$82&gt;=INDEX('Static Data'!$E$3:$X$21,$BW105,16)+0,FJ$83&gt;=INDEX('Static Data'!$E$3:$X$21,$BW105,17)+0,FJ$84&gt;=INDEX('Static Data'!$E$3:$X$21,$BW105,18)+0,FJ$85&gt;=INDEX('Static Data'!$E$3:$X$21,$BW105,19)+0,FJ$86&gt;=INDEX('Static Data'!$E$3:$X$21,$BW105,20)+0)</f>
        <v>0</v>
      </c>
      <c r="FK105" t="b">
        <f ca="1">AND($BV105,FK$67&gt;=INDEX('Static Data'!$E$3:$X$21,$BW105,1)+0,FK$68&gt;=INDEX('Static Data'!$E$3:$X$21,$BW105,2)+0,FK$69&gt;=INDEX('Static Data'!$E$3:$X$21,$BW105,3)+0,FK$70&gt;=INDEX('Static Data'!$E$3:$X$21,$BW105,4)+0,FK$71&gt;=INDEX('Static Data'!$E$3:$X$21,$BW105,5)+0,FK$72&gt;=INDEX('Static Data'!$E$3:$X$21,$BW105,6)+0,FK$73&gt;=INDEX('Static Data'!$E$3:$X$21,$BW105,7)+0,FK$74&gt;=INDEX('Static Data'!$E$3:$X$21,$BW105,8)+0,FK$75&gt;=INDEX('Static Data'!$E$3:$X$21,$BW105,9)+0,FK$76&gt;=INDEX('Static Data'!$E$3:$X$21,$BW105,10)+0,FK$77&gt;=INDEX('Static Data'!$E$3:$X$21,$BW105,11)+0,FK$78&gt;=INDEX('Static Data'!$E$3:$X$21,$BW105,12)+0,FK$79&gt;=INDEX('Static Data'!$E$3:$X$21,$BW105,13)+0,FK$80&gt;=INDEX('Static Data'!$E$3:$X$21,$BW105,14)+0,FK$81&gt;=INDEX('Static Data'!$E$3:$X$21,$BW105,15)+0,FK$82&gt;=INDEX('Static Data'!$E$3:$X$21,$BW105,16)+0,FK$83&gt;=INDEX('Static Data'!$E$3:$X$21,$BW105,17)+0,FK$84&gt;=INDEX('Static Data'!$E$3:$X$21,$BW105,18)+0,FK$85&gt;=INDEX('Static Data'!$E$3:$X$21,$BW105,19)+0,FK$86&gt;=INDEX('Static Data'!$E$3:$X$21,$BW105,20)+0)</f>
        <v>0</v>
      </c>
      <c r="FL105" t="b">
        <f ca="1">AND($BV105,FL$67&gt;=INDEX('Static Data'!$E$3:$X$21,$BW105,1)+0,FL$68&gt;=INDEX('Static Data'!$E$3:$X$21,$BW105,2)+0,FL$69&gt;=INDEX('Static Data'!$E$3:$X$21,$BW105,3)+0,FL$70&gt;=INDEX('Static Data'!$E$3:$X$21,$BW105,4)+0,FL$71&gt;=INDEX('Static Data'!$E$3:$X$21,$BW105,5)+0,FL$72&gt;=INDEX('Static Data'!$E$3:$X$21,$BW105,6)+0,FL$73&gt;=INDEX('Static Data'!$E$3:$X$21,$BW105,7)+0,FL$74&gt;=INDEX('Static Data'!$E$3:$X$21,$BW105,8)+0,FL$75&gt;=INDEX('Static Data'!$E$3:$X$21,$BW105,9)+0,FL$76&gt;=INDEX('Static Data'!$E$3:$X$21,$BW105,10)+0,FL$77&gt;=INDEX('Static Data'!$E$3:$X$21,$BW105,11)+0,FL$78&gt;=INDEX('Static Data'!$E$3:$X$21,$BW105,12)+0,FL$79&gt;=INDEX('Static Data'!$E$3:$X$21,$BW105,13)+0,FL$80&gt;=INDEX('Static Data'!$E$3:$X$21,$BW105,14)+0,FL$81&gt;=INDEX('Static Data'!$E$3:$X$21,$BW105,15)+0,FL$82&gt;=INDEX('Static Data'!$E$3:$X$21,$BW105,16)+0,FL$83&gt;=INDEX('Static Data'!$E$3:$X$21,$BW105,17)+0,FL$84&gt;=INDEX('Static Data'!$E$3:$X$21,$BW105,18)+0,FL$85&gt;=INDEX('Static Data'!$E$3:$X$21,$BW105,19)+0,FL$86&gt;=INDEX('Static Data'!$E$3:$X$21,$BW105,20)+0)</f>
        <v>0</v>
      </c>
      <c r="FM105" t="b">
        <f ca="1">AND($BV105,FM$67&gt;=INDEX('Static Data'!$E$3:$X$21,$BW105,1)+0,FM$68&gt;=INDEX('Static Data'!$E$3:$X$21,$BW105,2)+0,FM$69&gt;=INDEX('Static Data'!$E$3:$X$21,$BW105,3)+0,FM$70&gt;=INDEX('Static Data'!$E$3:$X$21,$BW105,4)+0,FM$71&gt;=INDEX('Static Data'!$E$3:$X$21,$BW105,5)+0,FM$72&gt;=INDEX('Static Data'!$E$3:$X$21,$BW105,6)+0,FM$73&gt;=INDEX('Static Data'!$E$3:$X$21,$BW105,7)+0,FM$74&gt;=INDEX('Static Data'!$E$3:$X$21,$BW105,8)+0,FM$75&gt;=INDEX('Static Data'!$E$3:$X$21,$BW105,9)+0,FM$76&gt;=INDEX('Static Data'!$E$3:$X$21,$BW105,10)+0,FM$77&gt;=INDEX('Static Data'!$E$3:$X$21,$BW105,11)+0,FM$78&gt;=INDEX('Static Data'!$E$3:$X$21,$BW105,12)+0,FM$79&gt;=INDEX('Static Data'!$E$3:$X$21,$BW105,13)+0,FM$80&gt;=INDEX('Static Data'!$E$3:$X$21,$BW105,14)+0,FM$81&gt;=INDEX('Static Data'!$E$3:$X$21,$BW105,15)+0,FM$82&gt;=INDEX('Static Data'!$E$3:$X$21,$BW105,16)+0,FM$83&gt;=INDEX('Static Data'!$E$3:$X$21,$BW105,17)+0,FM$84&gt;=INDEX('Static Data'!$E$3:$X$21,$BW105,18)+0,FM$85&gt;=INDEX('Static Data'!$E$3:$X$21,$BW105,19)+0,FM$86&gt;=INDEX('Static Data'!$E$3:$X$21,$BW105,20)+0)</f>
        <v>0</v>
      </c>
      <c r="FN105" t="b">
        <f ca="1">AND($BV105,FN$67&gt;=INDEX('Static Data'!$E$3:$X$21,$BW105,1)+0,FN$68&gt;=INDEX('Static Data'!$E$3:$X$21,$BW105,2)+0,FN$69&gt;=INDEX('Static Data'!$E$3:$X$21,$BW105,3)+0,FN$70&gt;=INDEX('Static Data'!$E$3:$X$21,$BW105,4)+0,FN$71&gt;=INDEX('Static Data'!$E$3:$X$21,$BW105,5)+0,FN$72&gt;=INDEX('Static Data'!$E$3:$X$21,$BW105,6)+0,FN$73&gt;=INDEX('Static Data'!$E$3:$X$21,$BW105,7)+0,FN$74&gt;=INDEX('Static Data'!$E$3:$X$21,$BW105,8)+0,FN$75&gt;=INDEX('Static Data'!$E$3:$X$21,$BW105,9)+0,FN$76&gt;=INDEX('Static Data'!$E$3:$X$21,$BW105,10)+0,FN$77&gt;=INDEX('Static Data'!$E$3:$X$21,$BW105,11)+0,FN$78&gt;=INDEX('Static Data'!$E$3:$X$21,$BW105,12)+0,FN$79&gt;=INDEX('Static Data'!$E$3:$X$21,$BW105,13)+0,FN$80&gt;=INDEX('Static Data'!$E$3:$X$21,$BW105,14)+0,FN$81&gt;=INDEX('Static Data'!$E$3:$X$21,$BW105,15)+0,FN$82&gt;=INDEX('Static Data'!$E$3:$X$21,$BW105,16)+0,FN$83&gt;=INDEX('Static Data'!$E$3:$X$21,$BW105,17)+0,FN$84&gt;=INDEX('Static Data'!$E$3:$X$21,$BW105,18)+0,FN$85&gt;=INDEX('Static Data'!$E$3:$X$21,$BW105,19)+0,FN$86&gt;=INDEX('Static Data'!$E$3:$X$21,$BW105,20)+0)</f>
        <v>0</v>
      </c>
      <c r="FO105" t="b">
        <f ca="1">AND($BV105,FO$67&gt;=INDEX('Static Data'!$E$3:$X$21,$BW105,1)+0,FO$68&gt;=INDEX('Static Data'!$E$3:$X$21,$BW105,2)+0,FO$69&gt;=INDEX('Static Data'!$E$3:$X$21,$BW105,3)+0,FO$70&gt;=INDEX('Static Data'!$E$3:$X$21,$BW105,4)+0,FO$71&gt;=INDEX('Static Data'!$E$3:$X$21,$BW105,5)+0,FO$72&gt;=INDEX('Static Data'!$E$3:$X$21,$BW105,6)+0,FO$73&gt;=INDEX('Static Data'!$E$3:$X$21,$BW105,7)+0,FO$74&gt;=INDEX('Static Data'!$E$3:$X$21,$BW105,8)+0,FO$75&gt;=INDEX('Static Data'!$E$3:$X$21,$BW105,9)+0,FO$76&gt;=INDEX('Static Data'!$E$3:$X$21,$BW105,10)+0,FO$77&gt;=INDEX('Static Data'!$E$3:$X$21,$BW105,11)+0,FO$78&gt;=INDEX('Static Data'!$E$3:$X$21,$BW105,12)+0,FO$79&gt;=INDEX('Static Data'!$E$3:$X$21,$BW105,13)+0,FO$80&gt;=INDEX('Static Data'!$E$3:$X$21,$BW105,14)+0,FO$81&gt;=INDEX('Static Data'!$E$3:$X$21,$BW105,15)+0,FO$82&gt;=INDEX('Static Data'!$E$3:$X$21,$BW105,16)+0,FO$83&gt;=INDEX('Static Data'!$E$3:$X$21,$BW105,17)+0,FO$84&gt;=INDEX('Static Data'!$E$3:$X$21,$BW105,18)+0,FO$85&gt;=INDEX('Static Data'!$E$3:$X$21,$BW105,19)+0,FO$86&gt;=INDEX('Static Data'!$E$3:$X$21,$BW105,20)+0)</f>
        <v>0</v>
      </c>
      <c r="FP105" t="b">
        <f ca="1">AND($BV105,FP$67&gt;=INDEX('Static Data'!$E$3:$X$21,$BW105,1)+0,FP$68&gt;=INDEX('Static Data'!$E$3:$X$21,$BW105,2)+0,FP$69&gt;=INDEX('Static Data'!$E$3:$X$21,$BW105,3)+0,FP$70&gt;=INDEX('Static Data'!$E$3:$X$21,$BW105,4)+0,FP$71&gt;=INDEX('Static Data'!$E$3:$X$21,$BW105,5)+0,FP$72&gt;=INDEX('Static Data'!$E$3:$X$21,$BW105,6)+0,FP$73&gt;=INDEX('Static Data'!$E$3:$X$21,$BW105,7)+0,FP$74&gt;=INDEX('Static Data'!$E$3:$X$21,$BW105,8)+0,FP$75&gt;=INDEX('Static Data'!$E$3:$X$21,$BW105,9)+0,FP$76&gt;=INDEX('Static Data'!$E$3:$X$21,$BW105,10)+0,FP$77&gt;=INDEX('Static Data'!$E$3:$X$21,$BW105,11)+0,FP$78&gt;=INDEX('Static Data'!$E$3:$X$21,$BW105,12)+0,FP$79&gt;=INDEX('Static Data'!$E$3:$X$21,$BW105,13)+0,FP$80&gt;=INDEX('Static Data'!$E$3:$X$21,$BW105,14)+0,FP$81&gt;=INDEX('Static Data'!$E$3:$X$21,$BW105,15)+0,FP$82&gt;=INDEX('Static Data'!$E$3:$X$21,$BW105,16)+0,FP$83&gt;=INDEX('Static Data'!$E$3:$X$21,$BW105,17)+0,FP$84&gt;=INDEX('Static Data'!$E$3:$X$21,$BW105,18)+0,FP$85&gt;=INDEX('Static Data'!$E$3:$X$21,$BW105,19)+0,FP$86&gt;=INDEX('Static Data'!$E$3:$X$21,$BW105,20)+0)</f>
        <v>0</v>
      </c>
      <c r="FQ105" t="b">
        <f ca="1">AND($BV105,FQ$67&gt;=INDEX('Static Data'!$E$3:$X$21,$BW105,1)+0,FQ$68&gt;=INDEX('Static Data'!$E$3:$X$21,$BW105,2)+0,FQ$69&gt;=INDEX('Static Data'!$E$3:$X$21,$BW105,3)+0,FQ$70&gt;=INDEX('Static Data'!$E$3:$X$21,$BW105,4)+0,FQ$71&gt;=INDEX('Static Data'!$E$3:$X$21,$BW105,5)+0,FQ$72&gt;=INDEX('Static Data'!$E$3:$X$21,$BW105,6)+0,FQ$73&gt;=INDEX('Static Data'!$E$3:$X$21,$BW105,7)+0,FQ$74&gt;=INDEX('Static Data'!$E$3:$X$21,$BW105,8)+0,FQ$75&gt;=INDEX('Static Data'!$E$3:$X$21,$BW105,9)+0,FQ$76&gt;=INDEX('Static Data'!$E$3:$X$21,$BW105,10)+0,FQ$77&gt;=INDEX('Static Data'!$E$3:$X$21,$BW105,11)+0,FQ$78&gt;=INDEX('Static Data'!$E$3:$X$21,$BW105,12)+0,FQ$79&gt;=INDEX('Static Data'!$E$3:$X$21,$BW105,13)+0,FQ$80&gt;=INDEX('Static Data'!$E$3:$X$21,$BW105,14)+0,FQ$81&gt;=INDEX('Static Data'!$E$3:$X$21,$BW105,15)+0,FQ$82&gt;=INDEX('Static Data'!$E$3:$X$21,$BW105,16)+0,FQ$83&gt;=INDEX('Static Data'!$E$3:$X$21,$BW105,17)+0,FQ$84&gt;=INDEX('Static Data'!$E$3:$X$21,$BW105,18)+0,FQ$85&gt;=INDEX('Static Data'!$E$3:$X$21,$BW105,19)+0,FQ$86&gt;=INDEX('Static Data'!$E$3:$X$21,$BW105,20)+0)</f>
        <v>0</v>
      </c>
      <c r="FR105" t="b">
        <f ca="1">AND($BV105,FR$67&gt;=INDEX('Static Data'!$E$3:$X$21,$BW105,1)+0,FR$68&gt;=INDEX('Static Data'!$E$3:$X$21,$BW105,2)+0,FR$69&gt;=INDEX('Static Data'!$E$3:$X$21,$BW105,3)+0,FR$70&gt;=INDEX('Static Data'!$E$3:$X$21,$BW105,4)+0,FR$71&gt;=INDEX('Static Data'!$E$3:$X$21,$BW105,5)+0,FR$72&gt;=INDEX('Static Data'!$E$3:$X$21,$BW105,6)+0,FR$73&gt;=INDEX('Static Data'!$E$3:$X$21,$BW105,7)+0,FR$74&gt;=INDEX('Static Data'!$E$3:$X$21,$BW105,8)+0,FR$75&gt;=INDEX('Static Data'!$E$3:$X$21,$BW105,9)+0,FR$76&gt;=INDEX('Static Data'!$E$3:$X$21,$BW105,10)+0,FR$77&gt;=INDEX('Static Data'!$E$3:$X$21,$BW105,11)+0,FR$78&gt;=INDEX('Static Data'!$E$3:$X$21,$BW105,12)+0,FR$79&gt;=INDEX('Static Data'!$E$3:$X$21,$BW105,13)+0,FR$80&gt;=INDEX('Static Data'!$E$3:$X$21,$BW105,14)+0,FR$81&gt;=INDEX('Static Data'!$E$3:$X$21,$BW105,15)+0,FR$82&gt;=INDEX('Static Data'!$E$3:$X$21,$BW105,16)+0,FR$83&gt;=INDEX('Static Data'!$E$3:$X$21,$BW105,17)+0,FR$84&gt;=INDEX('Static Data'!$E$3:$X$21,$BW105,18)+0,FR$85&gt;=INDEX('Static Data'!$E$3:$X$21,$BW105,19)+0,FR$86&gt;=INDEX('Static Data'!$E$3:$X$21,$BW105,20)+0)</f>
        <v>0</v>
      </c>
      <c r="FS105" t="b">
        <f ca="1">AND($BV105,FS$67&gt;=INDEX('Static Data'!$E$3:$X$21,$BW105,1)+0,FS$68&gt;=INDEX('Static Data'!$E$3:$X$21,$BW105,2)+0,FS$69&gt;=INDEX('Static Data'!$E$3:$X$21,$BW105,3)+0,FS$70&gt;=INDEX('Static Data'!$E$3:$X$21,$BW105,4)+0,FS$71&gt;=INDEX('Static Data'!$E$3:$X$21,$BW105,5)+0,FS$72&gt;=INDEX('Static Data'!$E$3:$X$21,$BW105,6)+0,FS$73&gt;=INDEX('Static Data'!$E$3:$X$21,$BW105,7)+0,FS$74&gt;=INDEX('Static Data'!$E$3:$X$21,$BW105,8)+0,FS$75&gt;=INDEX('Static Data'!$E$3:$X$21,$BW105,9)+0,FS$76&gt;=INDEX('Static Data'!$E$3:$X$21,$BW105,10)+0,FS$77&gt;=INDEX('Static Data'!$E$3:$X$21,$BW105,11)+0,FS$78&gt;=INDEX('Static Data'!$E$3:$X$21,$BW105,12)+0,FS$79&gt;=INDEX('Static Data'!$E$3:$X$21,$BW105,13)+0,FS$80&gt;=INDEX('Static Data'!$E$3:$X$21,$BW105,14)+0,FS$81&gt;=INDEX('Static Data'!$E$3:$X$21,$BW105,15)+0,FS$82&gt;=INDEX('Static Data'!$E$3:$X$21,$BW105,16)+0,FS$83&gt;=INDEX('Static Data'!$E$3:$X$21,$BW105,17)+0,FS$84&gt;=INDEX('Static Data'!$E$3:$X$21,$BW105,18)+0,FS$85&gt;=INDEX('Static Data'!$E$3:$X$21,$BW105,19)+0,FS$86&gt;=INDEX('Static Data'!$E$3:$X$21,$BW105,20)+0)</f>
        <v>0</v>
      </c>
      <c r="FT105" t="b">
        <f ca="1">AND($BV105,FT$67&gt;=INDEX('Static Data'!$E$3:$X$21,$BW105,1)+0,FT$68&gt;=INDEX('Static Data'!$E$3:$X$21,$BW105,2)+0,FT$69&gt;=INDEX('Static Data'!$E$3:$X$21,$BW105,3)+0,FT$70&gt;=INDEX('Static Data'!$E$3:$X$21,$BW105,4)+0,FT$71&gt;=INDEX('Static Data'!$E$3:$X$21,$BW105,5)+0,FT$72&gt;=INDEX('Static Data'!$E$3:$X$21,$BW105,6)+0,FT$73&gt;=INDEX('Static Data'!$E$3:$X$21,$BW105,7)+0,FT$74&gt;=INDEX('Static Data'!$E$3:$X$21,$BW105,8)+0,FT$75&gt;=INDEX('Static Data'!$E$3:$X$21,$BW105,9)+0,FT$76&gt;=INDEX('Static Data'!$E$3:$X$21,$BW105,10)+0,FT$77&gt;=INDEX('Static Data'!$E$3:$X$21,$BW105,11)+0,FT$78&gt;=INDEX('Static Data'!$E$3:$X$21,$BW105,12)+0,FT$79&gt;=INDEX('Static Data'!$E$3:$X$21,$BW105,13)+0,FT$80&gt;=INDEX('Static Data'!$E$3:$X$21,$BW105,14)+0,FT$81&gt;=INDEX('Static Data'!$E$3:$X$21,$BW105,15)+0,FT$82&gt;=INDEX('Static Data'!$E$3:$X$21,$BW105,16)+0,FT$83&gt;=INDEX('Static Data'!$E$3:$X$21,$BW105,17)+0,FT$84&gt;=INDEX('Static Data'!$E$3:$X$21,$BW105,18)+0,FT$85&gt;=INDEX('Static Data'!$E$3:$X$21,$BW105,19)+0,FT$86&gt;=INDEX('Static Data'!$E$3:$X$21,$BW105,20)+0)</f>
        <v>0</v>
      </c>
      <c r="FU105" t="b">
        <f ca="1">AND($BV105,FU$67&gt;=INDEX('Static Data'!$E$3:$X$21,$BW105,1)+0,FU$68&gt;=INDEX('Static Data'!$E$3:$X$21,$BW105,2)+0,FU$69&gt;=INDEX('Static Data'!$E$3:$X$21,$BW105,3)+0,FU$70&gt;=INDEX('Static Data'!$E$3:$X$21,$BW105,4)+0,FU$71&gt;=INDEX('Static Data'!$E$3:$X$21,$BW105,5)+0,FU$72&gt;=INDEX('Static Data'!$E$3:$X$21,$BW105,6)+0,FU$73&gt;=INDEX('Static Data'!$E$3:$X$21,$BW105,7)+0,FU$74&gt;=INDEX('Static Data'!$E$3:$X$21,$BW105,8)+0,FU$75&gt;=INDEX('Static Data'!$E$3:$X$21,$BW105,9)+0,FU$76&gt;=INDEX('Static Data'!$E$3:$X$21,$BW105,10)+0,FU$77&gt;=INDEX('Static Data'!$E$3:$X$21,$BW105,11)+0,FU$78&gt;=INDEX('Static Data'!$E$3:$X$21,$BW105,12)+0,FU$79&gt;=INDEX('Static Data'!$E$3:$X$21,$BW105,13)+0,FU$80&gt;=INDEX('Static Data'!$E$3:$X$21,$BW105,14)+0,FU$81&gt;=INDEX('Static Data'!$E$3:$X$21,$BW105,15)+0,FU$82&gt;=INDEX('Static Data'!$E$3:$X$21,$BW105,16)+0,FU$83&gt;=INDEX('Static Data'!$E$3:$X$21,$BW105,17)+0,FU$84&gt;=INDEX('Static Data'!$E$3:$X$21,$BW105,18)+0,FU$85&gt;=INDEX('Static Data'!$E$3:$X$21,$BW105,19)+0,FU$86&gt;=INDEX('Static Data'!$E$3:$X$21,$BW105,20)+0)</f>
        <v>0</v>
      </c>
      <c r="FV105" t="b">
        <f ca="1">AND($BV105,FV$67&gt;=INDEX('Static Data'!$E$3:$X$21,$BW105,1)+0,FV$68&gt;=INDEX('Static Data'!$E$3:$X$21,$BW105,2)+0,FV$69&gt;=INDEX('Static Data'!$E$3:$X$21,$BW105,3)+0,FV$70&gt;=INDEX('Static Data'!$E$3:$X$21,$BW105,4)+0,FV$71&gt;=INDEX('Static Data'!$E$3:$X$21,$BW105,5)+0,FV$72&gt;=INDEX('Static Data'!$E$3:$X$21,$BW105,6)+0,FV$73&gt;=INDEX('Static Data'!$E$3:$X$21,$BW105,7)+0,FV$74&gt;=INDEX('Static Data'!$E$3:$X$21,$BW105,8)+0,FV$75&gt;=INDEX('Static Data'!$E$3:$X$21,$BW105,9)+0,FV$76&gt;=INDEX('Static Data'!$E$3:$X$21,$BW105,10)+0,FV$77&gt;=INDEX('Static Data'!$E$3:$X$21,$BW105,11)+0,FV$78&gt;=INDEX('Static Data'!$E$3:$X$21,$BW105,12)+0,FV$79&gt;=INDEX('Static Data'!$E$3:$X$21,$BW105,13)+0,FV$80&gt;=INDEX('Static Data'!$E$3:$X$21,$BW105,14)+0,FV$81&gt;=INDEX('Static Data'!$E$3:$X$21,$BW105,15)+0,FV$82&gt;=INDEX('Static Data'!$E$3:$X$21,$BW105,16)+0,FV$83&gt;=INDEX('Static Data'!$E$3:$X$21,$BW105,17)+0,FV$84&gt;=INDEX('Static Data'!$E$3:$X$21,$BW105,18)+0,FV$85&gt;=INDEX('Static Data'!$E$3:$X$21,$BW105,19)+0,FV$86&gt;=INDEX('Static Data'!$E$3:$X$21,$BW105,20)+0)</f>
        <v>0</v>
      </c>
      <c r="FW105" t="b">
        <f ca="1">AND($BV105,FW$67&gt;=INDEX('Static Data'!$E$3:$X$21,$BW105,1)+0,FW$68&gt;=INDEX('Static Data'!$E$3:$X$21,$BW105,2)+0,FW$69&gt;=INDEX('Static Data'!$E$3:$X$21,$BW105,3)+0,FW$70&gt;=INDEX('Static Data'!$E$3:$X$21,$BW105,4)+0,FW$71&gt;=INDEX('Static Data'!$E$3:$X$21,$BW105,5)+0,FW$72&gt;=INDEX('Static Data'!$E$3:$X$21,$BW105,6)+0,FW$73&gt;=INDEX('Static Data'!$E$3:$X$21,$BW105,7)+0,FW$74&gt;=INDEX('Static Data'!$E$3:$X$21,$BW105,8)+0,FW$75&gt;=INDEX('Static Data'!$E$3:$X$21,$BW105,9)+0,FW$76&gt;=INDEX('Static Data'!$E$3:$X$21,$BW105,10)+0,FW$77&gt;=INDEX('Static Data'!$E$3:$X$21,$BW105,11)+0,FW$78&gt;=INDEX('Static Data'!$E$3:$X$21,$BW105,12)+0,FW$79&gt;=INDEX('Static Data'!$E$3:$X$21,$BW105,13)+0,FW$80&gt;=INDEX('Static Data'!$E$3:$X$21,$BW105,14)+0,FW$81&gt;=INDEX('Static Data'!$E$3:$X$21,$BW105,15)+0,FW$82&gt;=INDEX('Static Data'!$E$3:$X$21,$BW105,16)+0,FW$83&gt;=INDEX('Static Data'!$E$3:$X$21,$BW105,17)+0,FW$84&gt;=INDEX('Static Data'!$E$3:$X$21,$BW105,18)+0,FW$85&gt;=INDEX('Static Data'!$E$3:$X$21,$BW105,19)+0,FW$86&gt;=INDEX('Static Data'!$E$3:$X$21,$BW105,20)+0)</f>
        <v>0</v>
      </c>
      <c r="FX105" t="b">
        <f ca="1">AND($BV105,FX$67&gt;=INDEX('Static Data'!$E$3:$X$21,$BW105,1)+0,FX$68&gt;=INDEX('Static Data'!$E$3:$X$21,$BW105,2)+0,FX$69&gt;=INDEX('Static Data'!$E$3:$X$21,$BW105,3)+0,FX$70&gt;=INDEX('Static Data'!$E$3:$X$21,$BW105,4)+0,FX$71&gt;=INDEX('Static Data'!$E$3:$X$21,$BW105,5)+0,FX$72&gt;=INDEX('Static Data'!$E$3:$X$21,$BW105,6)+0,FX$73&gt;=INDEX('Static Data'!$E$3:$X$21,$BW105,7)+0,FX$74&gt;=INDEX('Static Data'!$E$3:$X$21,$BW105,8)+0,FX$75&gt;=INDEX('Static Data'!$E$3:$X$21,$BW105,9)+0,FX$76&gt;=INDEX('Static Data'!$E$3:$X$21,$BW105,10)+0,FX$77&gt;=INDEX('Static Data'!$E$3:$X$21,$BW105,11)+0,FX$78&gt;=INDEX('Static Data'!$E$3:$X$21,$BW105,12)+0,FX$79&gt;=INDEX('Static Data'!$E$3:$X$21,$BW105,13)+0,FX$80&gt;=INDEX('Static Data'!$E$3:$X$21,$BW105,14)+0,FX$81&gt;=INDEX('Static Data'!$E$3:$X$21,$BW105,15)+0,FX$82&gt;=INDEX('Static Data'!$E$3:$X$21,$BW105,16)+0,FX$83&gt;=INDEX('Static Data'!$E$3:$X$21,$BW105,17)+0,FX$84&gt;=INDEX('Static Data'!$E$3:$X$21,$BW105,18)+0,FX$85&gt;=INDEX('Static Data'!$E$3:$X$21,$BW105,19)+0,FX$86&gt;=INDEX('Static Data'!$E$3:$X$21,$BW105,20)+0)</f>
        <v>0</v>
      </c>
      <c r="FY105" t="b">
        <f ca="1">AND($BV105,FY$67&gt;=INDEX('Static Data'!$E$3:$X$21,$BW105,1)+0,FY$68&gt;=INDEX('Static Data'!$E$3:$X$21,$BW105,2)+0,FY$69&gt;=INDEX('Static Data'!$E$3:$X$21,$BW105,3)+0,FY$70&gt;=INDEX('Static Data'!$E$3:$X$21,$BW105,4)+0,FY$71&gt;=INDEX('Static Data'!$E$3:$X$21,$BW105,5)+0,FY$72&gt;=INDEX('Static Data'!$E$3:$X$21,$BW105,6)+0,FY$73&gt;=INDEX('Static Data'!$E$3:$X$21,$BW105,7)+0,FY$74&gt;=INDEX('Static Data'!$E$3:$X$21,$BW105,8)+0,FY$75&gt;=INDEX('Static Data'!$E$3:$X$21,$BW105,9)+0,FY$76&gt;=INDEX('Static Data'!$E$3:$X$21,$BW105,10)+0,FY$77&gt;=INDEX('Static Data'!$E$3:$X$21,$BW105,11)+0,FY$78&gt;=INDEX('Static Data'!$E$3:$X$21,$BW105,12)+0,FY$79&gt;=INDEX('Static Data'!$E$3:$X$21,$BW105,13)+0,FY$80&gt;=INDEX('Static Data'!$E$3:$X$21,$BW105,14)+0,FY$81&gt;=INDEX('Static Data'!$E$3:$X$21,$BW105,15)+0,FY$82&gt;=INDEX('Static Data'!$E$3:$X$21,$BW105,16)+0,FY$83&gt;=INDEX('Static Data'!$E$3:$X$21,$BW105,17)+0,FY$84&gt;=INDEX('Static Data'!$E$3:$X$21,$BW105,18)+0,FY$85&gt;=INDEX('Static Data'!$E$3:$X$21,$BW105,19)+0,FY$86&gt;=INDEX('Static Data'!$E$3:$X$21,$BW105,20)+0)</f>
        <v>0</v>
      </c>
      <c r="FZ105" t="b">
        <f ca="1">AND($BV105,FZ$67&gt;=INDEX('Static Data'!$E$3:$X$21,$BW105,1)+0,FZ$68&gt;=INDEX('Static Data'!$E$3:$X$21,$BW105,2)+0,FZ$69&gt;=INDEX('Static Data'!$E$3:$X$21,$BW105,3)+0,FZ$70&gt;=INDEX('Static Data'!$E$3:$X$21,$BW105,4)+0,FZ$71&gt;=INDEX('Static Data'!$E$3:$X$21,$BW105,5)+0,FZ$72&gt;=INDEX('Static Data'!$E$3:$X$21,$BW105,6)+0,FZ$73&gt;=INDEX('Static Data'!$E$3:$X$21,$BW105,7)+0,FZ$74&gt;=INDEX('Static Data'!$E$3:$X$21,$BW105,8)+0,FZ$75&gt;=INDEX('Static Data'!$E$3:$X$21,$BW105,9)+0,FZ$76&gt;=INDEX('Static Data'!$E$3:$X$21,$BW105,10)+0,FZ$77&gt;=INDEX('Static Data'!$E$3:$X$21,$BW105,11)+0,FZ$78&gt;=INDEX('Static Data'!$E$3:$X$21,$BW105,12)+0,FZ$79&gt;=INDEX('Static Data'!$E$3:$X$21,$BW105,13)+0,FZ$80&gt;=INDEX('Static Data'!$E$3:$X$21,$BW105,14)+0,FZ$81&gt;=INDEX('Static Data'!$E$3:$X$21,$BW105,15)+0,FZ$82&gt;=INDEX('Static Data'!$E$3:$X$21,$BW105,16)+0,FZ$83&gt;=INDEX('Static Data'!$E$3:$X$21,$BW105,17)+0,FZ$84&gt;=INDEX('Static Data'!$E$3:$X$21,$BW105,18)+0,FZ$85&gt;=INDEX('Static Data'!$E$3:$X$21,$BW105,19)+0,FZ$86&gt;=INDEX('Static Data'!$E$3:$X$21,$BW105,20)+0)</f>
        <v>0</v>
      </c>
      <c r="GA105" t="b">
        <f ca="1">AND($BV105,GA$67&gt;=INDEX('Static Data'!$E$3:$X$21,$BW105,1)+0,GA$68&gt;=INDEX('Static Data'!$E$3:$X$21,$BW105,2)+0,GA$69&gt;=INDEX('Static Data'!$E$3:$X$21,$BW105,3)+0,GA$70&gt;=INDEX('Static Data'!$E$3:$X$21,$BW105,4)+0,GA$71&gt;=INDEX('Static Data'!$E$3:$X$21,$BW105,5)+0,GA$72&gt;=INDEX('Static Data'!$E$3:$X$21,$BW105,6)+0,GA$73&gt;=INDEX('Static Data'!$E$3:$X$21,$BW105,7)+0,GA$74&gt;=INDEX('Static Data'!$E$3:$X$21,$BW105,8)+0,GA$75&gt;=INDEX('Static Data'!$E$3:$X$21,$BW105,9)+0,GA$76&gt;=INDEX('Static Data'!$E$3:$X$21,$BW105,10)+0,GA$77&gt;=INDEX('Static Data'!$E$3:$X$21,$BW105,11)+0,GA$78&gt;=INDEX('Static Data'!$E$3:$X$21,$BW105,12)+0,GA$79&gt;=INDEX('Static Data'!$E$3:$X$21,$BW105,13)+0,GA$80&gt;=INDEX('Static Data'!$E$3:$X$21,$BW105,14)+0,GA$81&gt;=INDEX('Static Data'!$E$3:$X$21,$BW105,15)+0,GA$82&gt;=INDEX('Static Data'!$E$3:$X$21,$BW105,16)+0,GA$83&gt;=INDEX('Static Data'!$E$3:$X$21,$BW105,17)+0,GA$84&gt;=INDEX('Static Data'!$E$3:$X$21,$BW105,18)+0,GA$85&gt;=INDEX('Static Data'!$E$3:$X$21,$BW105,19)+0,GA$86&gt;=INDEX('Static Data'!$E$3:$X$21,$BW105,20)+0)</f>
        <v>0</v>
      </c>
      <c r="GB105" t="b">
        <f ca="1">AND($BV105,GB$67&gt;=INDEX('Static Data'!$E$3:$X$21,$BW105,1)+0,GB$68&gt;=INDEX('Static Data'!$E$3:$X$21,$BW105,2)+0,GB$69&gt;=INDEX('Static Data'!$E$3:$X$21,$BW105,3)+0,GB$70&gt;=INDEX('Static Data'!$E$3:$X$21,$BW105,4)+0,GB$71&gt;=INDEX('Static Data'!$E$3:$X$21,$BW105,5)+0,GB$72&gt;=INDEX('Static Data'!$E$3:$X$21,$BW105,6)+0,GB$73&gt;=INDEX('Static Data'!$E$3:$X$21,$BW105,7)+0,GB$74&gt;=INDEX('Static Data'!$E$3:$X$21,$BW105,8)+0,GB$75&gt;=INDEX('Static Data'!$E$3:$X$21,$BW105,9)+0,GB$76&gt;=INDEX('Static Data'!$E$3:$X$21,$BW105,10)+0,GB$77&gt;=INDEX('Static Data'!$E$3:$X$21,$BW105,11)+0,GB$78&gt;=INDEX('Static Data'!$E$3:$X$21,$BW105,12)+0,GB$79&gt;=INDEX('Static Data'!$E$3:$X$21,$BW105,13)+0,GB$80&gt;=INDEX('Static Data'!$E$3:$X$21,$BW105,14)+0,GB$81&gt;=INDEX('Static Data'!$E$3:$X$21,$BW105,15)+0,GB$82&gt;=INDEX('Static Data'!$E$3:$X$21,$BW105,16)+0,GB$83&gt;=INDEX('Static Data'!$E$3:$X$21,$BW105,17)+0,GB$84&gt;=INDEX('Static Data'!$E$3:$X$21,$BW105,18)+0,GB$85&gt;=INDEX('Static Data'!$E$3:$X$21,$BW105,19)+0,GB$86&gt;=INDEX('Static Data'!$E$3:$X$21,$BW105,20)+0)</f>
        <v>0</v>
      </c>
      <c r="GC105" t="b">
        <f ca="1">AND($BV105,GC$67&gt;=INDEX('Static Data'!$E$3:$X$21,$BW105,1)+0,GC$68&gt;=INDEX('Static Data'!$E$3:$X$21,$BW105,2)+0,GC$69&gt;=INDEX('Static Data'!$E$3:$X$21,$BW105,3)+0,GC$70&gt;=INDEX('Static Data'!$E$3:$X$21,$BW105,4)+0,GC$71&gt;=INDEX('Static Data'!$E$3:$X$21,$BW105,5)+0,GC$72&gt;=INDEX('Static Data'!$E$3:$X$21,$BW105,6)+0,GC$73&gt;=INDEX('Static Data'!$E$3:$X$21,$BW105,7)+0,GC$74&gt;=INDEX('Static Data'!$E$3:$X$21,$BW105,8)+0,GC$75&gt;=INDEX('Static Data'!$E$3:$X$21,$BW105,9)+0,GC$76&gt;=INDEX('Static Data'!$E$3:$X$21,$BW105,10)+0,GC$77&gt;=INDEX('Static Data'!$E$3:$X$21,$BW105,11)+0,GC$78&gt;=INDEX('Static Data'!$E$3:$X$21,$BW105,12)+0,GC$79&gt;=INDEX('Static Data'!$E$3:$X$21,$BW105,13)+0,GC$80&gt;=INDEX('Static Data'!$E$3:$X$21,$BW105,14)+0,GC$81&gt;=INDEX('Static Data'!$E$3:$X$21,$BW105,15)+0,GC$82&gt;=INDEX('Static Data'!$E$3:$X$21,$BW105,16)+0,GC$83&gt;=INDEX('Static Data'!$E$3:$X$21,$BW105,17)+0,GC$84&gt;=INDEX('Static Data'!$E$3:$X$21,$BW105,18)+0,GC$85&gt;=INDEX('Static Data'!$E$3:$X$21,$BW105,19)+0,GC$86&gt;=INDEX('Static Data'!$E$3:$X$21,$BW105,20)+0)</f>
        <v>0</v>
      </c>
      <c r="GD105" t="b">
        <f ca="1">AND($BV105,GD$67&gt;=INDEX('Static Data'!$E$3:$X$21,$BW105,1)+0,GD$68&gt;=INDEX('Static Data'!$E$3:$X$21,$BW105,2)+0,GD$69&gt;=INDEX('Static Data'!$E$3:$X$21,$BW105,3)+0,GD$70&gt;=INDEX('Static Data'!$E$3:$X$21,$BW105,4)+0,GD$71&gt;=INDEX('Static Data'!$E$3:$X$21,$BW105,5)+0,GD$72&gt;=INDEX('Static Data'!$E$3:$X$21,$BW105,6)+0,GD$73&gt;=INDEX('Static Data'!$E$3:$X$21,$BW105,7)+0,GD$74&gt;=INDEX('Static Data'!$E$3:$X$21,$BW105,8)+0,GD$75&gt;=INDEX('Static Data'!$E$3:$X$21,$BW105,9)+0,GD$76&gt;=INDEX('Static Data'!$E$3:$X$21,$BW105,10)+0,GD$77&gt;=INDEX('Static Data'!$E$3:$X$21,$BW105,11)+0,GD$78&gt;=INDEX('Static Data'!$E$3:$X$21,$BW105,12)+0,GD$79&gt;=INDEX('Static Data'!$E$3:$X$21,$BW105,13)+0,GD$80&gt;=INDEX('Static Data'!$E$3:$X$21,$BW105,14)+0,GD$81&gt;=INDEX('Static Data'!$E$3:$X$21,$BW105,15)+0,GD$82&gt;=INDEX('Static Data'!$E$3:$X$21,$BW105,16)+0,GD$83&gt;=INDEX('Static Data'!$E$3:$X$21,$BW105,17)+0,GD$84&gt;=INDEX('Static Data'!$E$3:$X$21,$BW105,18)+0,GD$85&gt;=INDEX('Static Data'!$E$3:$X$21,$BW105,19)+0,GD$86&gt;=INDEX('Static Data'!$E$3:$X$21,$BW105,20)+0)</f>
        <v>0</v>
      </c>
      <c r="GE105" t="b">
        <f ca="1">AND($BV105,GE$67&gt;=INDEX('Static Data'!$E$3:$X$21,$BW105,1)+0,GE$68&gt;=INDEX('Static Data'!$E$3:$X$21,$BW105,2)+0,GE$69&gt;=INDEX('Static Data'!$E$3:$X$21,$BW105,3)+0,GE$70&gt;=INDEX('Static Data'!$E$3:$X$21,$BW105,4)+0,GE$71&gt;=INDEX('Static Data'!$E$3:$X$21,$BW105,5)+0,GE$72&gt;=INDEX('Static Data'!$E$3:$X$21,$BW105,6)+0,GE$73&gt;=INDEX('Static Data'!$E$3:$X$21,$BW105,7)+0,GE$74&gt;=INDEX('Static Data'!$E$3:$X$21,$BW105,8)+0,GE$75&gt;=INDEX('Static Data'!$E$3:$X$21,$BW105,9)+0,GE$76&gt;=INDEX('Static Data'!$E$3:$X$21,$BW105,10)+0,GE$77&gt;=INDEX('Static Data'!$E$3:$X$21,$BW105,11)+0,GE$78&gt;=INDEX('Static Data'!$E$3:$X$21,$BW105,12)+0,GE$79&gt;=INDEX('Static Data'!$E$3:$X$21,$BW105,13)+0,GE$80&gt;=INDEX('Static Data'!$E$3:$X$21,$BW105,14)+0,GE$81&gt;=INDEX('Static Data'!$E$3:$X$21,$BW105,15)+0,GE$82&gt;=INDEX('Static Data'!$E$3:$X$21,$BW105,16)+0,GE$83&gt;=INDEX('Static Data'!$E$3:$X$21,$BW105,17)+0,GE$84&gt;=INDEX('Static Data'!$E$3:$X$21,$BW105,18)+0,GE$85&gt;=INDEX('Static Data'!$E$3:$X$21,$BW105,19)+0,GE$86&gt;=INDEX('Static Data'!$E$3:$X$21,$BW105,20)+0)</f>
        <v>0</v>
      </c>
      <c r="GF105" t="b">
        <f ca="1">AND($BV105,GF$67&gt;=INDEX('Static Data'!$E$3:$X$21,$BW105,1)+0,GF$68&gt;=INDEX('Static Data'!$E$3:$X$21,$BW105,2)+0,GF$69&gt;=INDEX('Static Data'!$E$3:$X$21,$BW105,3)+0,GF$70&gt;=INDEX('Static Data'!$E$3:$X$21,$BW105,4)+0,GF$71&gt;=INDEX('Static Data'!$E$3:$X$21,$BW105,5)+0,GF$72&gt;=INDEX('Static Data'!$E$3:$X$21,$BW105,6)+0,GF$73&gt;=INDEX('Static Data'!$E$3:$X$21,$BW105,7)+0,GF$74&gt;=INDEX('Static Data'!$E$3:$X$21,$BW105,8)+0,GF$75&gt;=INDEX('Static Data'!$E$3:$X$21,$BW105,9)+0,GF$76&gt;=INDEX('Static Data'!$E$3:$X$21,$BW105,10)+0,GF$77&gt;=INDEX('Static Data'!$E$3:$X$21,$BW105,11)+0,GF$78&gt;=INDEX('Static Data'!$E$3:$X$21,$BW105,12)+0,GF$79&gt;=INDEX('Static Data'!$E$3:$X$21,$BW105,13)+0,GF$80&gt;=INDEX('Static Data'!$E$3:$X$21,$BW105,14)+0,GF$81&gt;=INDEX('Static Data'!$E$3:$X$21,$BW105,15)+0,GF$82&gt;=INDEX('Static Data'!$E$3:$X$21,$BW105,16)+0,GF$83&gt;=INDEX('Static Data'!$E$3:$X$21,$BW105,17)+0,GF$84&gt;=INDEX('Static Data'!$E$3:$X$21,$BW105,18)+0,GF$85&gt;=INDEX('Static Data'!$E$3:$X$21,$BW105,19)+0,GF$86&gt;=INDEX('Static Data'!$E$3:$X$21,$BW105,20)+0)</f>
        <v>0</v>
      </c>
      <c r="GG105" t="b">
        <f ca="1">AND($BV105,GG$67&gt;=INDEX('Static Data'!$E$3:$X$21,$BW105,1)+0,GG$68&gt;=INDEX('Static Data'!$E$3:$X$21,$BW105,2)+0,GG$69&gt;=INDEX('Static Data'!$E$3:$X$21,$BW105,3)+0,GG$70&gt;=INDEX('Static Data'!$E$3:$X$21,$BW105,4)+0,GG$71&gt;=INDEX('Static Data'!$E$3:$X$21,$BW105,5)+0,GG$72&gt;=INDEX('Static Data'!$E$3:$X$21,$BW105,6)+0,GG$73&gt;=INDEX('Static Data'!$E$3:$X$21,$BW105,7)+0,GG$74&gt;=INDEX('Static Data'!$E$3:$X$21,$BW105,8)+0,GG$75&gt;=INDEX('Static Data'!$E$3:$X$21,$BW105,9)+0,GG$76&gt;=INDEX('Static Data'!$E$3:$X$21,$BW105,10)+0,GG$77&gt;=INDEX('Static Data'!$E$3:$X$21,$BW105,11)+0,GG$78&gt;=INDEX('Static Data'!$E$3:$X$21,$BW105,12)+0,GG$79&gt;=INDEX('Static Data'!$E$3:$X$21,$BW105,13)+0,GG$80&gt;=INDEX('Static Data'!$E$3:$X$21,$BW105,14)+0,GG$81&gt;=INDEX('Static Data'!$E$3:$X$21,$BW105,15)+0,GG$82&gt;=INDEX('Static Data'!$E$3:$X$21,$BW105,16)+0,GG$83&gt;=INDEX('Static Data'!$E$3:$X$21,$BW105,17)+0,GG$84&gt;=INDEX('Static Data'!$E$3:$X$21,$BW105,18)+0,GG$85&gt;=INDEX('Static Data'!$E$3:$X$21,$BW105,19)+0,GG$86&gt;=INDEX('Static Data'!$E$3:$X$21,$BW105,20)+0)</f>
        <v>0</v>
      </c>
      <c r="GH105" t="b">
        <f ca="1">AND($BV105,GH$67&gt;=INDEX('Static Data'!$E$3:$X$21,$BW105,1)+0,GH$68&gt;=INDEX('Static Data'!$E$3:$X$21,$BW105,2)+0,GH$69&gt;=INDEX('Static Data'!$E$3:$X$21,$BW105,3)+0,GH$70&gt;=INDEX('Static Data'!$E$3:$X$21,$BW105,4)+0,GH$71&gt;=INDEX('Static Data'!$E$3:$X$21,$BW105,5)+0,GH$72&gt;=INDEX('Static Data'!$E$3:$X$21,$BW105,6)+0,GH$73&gt;=INDEX('Static Data'!$E$3:$X$21,$BW105,7)+0,GH$74&gt;=INDEX('Static Data'!$E$3:$X$21,$BW105,8)+0,GH$75&gt;=INDEX('Static Data'!$E$3:$X$21,$BW105,9)+0,GH$76&gt;=INDEX('Static Data'!$E$3:$X$21,$BW105,10)+0,GH$77&gt;=INDEX('Static Data'!$E$3:$X$21,$BW105,11)+0,GH$78&gt;=INDEX('Static Data'!$E$3:$X$21,$BW105,12)+0,GH$79&gt;=INDEX('Static Data'!$E$3:$X$21,$BW105,13)+0,GH$80&gt;=INDEX('Static Data'!$E$3:$X$21,$BW105,14)+0,GH$81&gt;=INDEX('Static Data'!$E$3:$X$21,$BW105,15)+0,GH$82&gt;=INDEX('Static Data'!$E$3:$X$21,$BW105,16)+0,GH$83&gt;=INDEX('Static Data'!$E$3:$X$21,$BW105,17)+0,GH$84&gt;=INDEX('Static Data'!$E$3:$X$21,$BW105,18)+0,GH$85&gt;=INDEX('Static Data'!$E$3:$X$21,$BW105,19)+0,GH$86&gt;=INDEX('Static Data'!$E$3:$X$21,$BW105,20)+0)</f>
        <v>0</v>
      </c>
      <c r="GI105" t="b">
        <f ca="1">AND($BV105,GI$67&gt;=INDEX('Static Data'!$E$3:$X$21,$BW105,1)+0,GI$68&gt;=INDEX('Static Data'!$E$3:$X$21,$BW105,2)+0,GI$69&gt;=INDEX('Static Data'!$E$3:$X$21,$BW105,3)+0,GI$70&gt;=INDEX('Static Data'!$E$3:$X$21,$BW105,4)+0,GI$71&gt;=INDEX('Static Data'!$E$3:$X$21,$BW105,5)+0,GI$72&gt;=INDEX('Static Data'!$E$3:$X$21,$BW105,6)+0,GI$73&gt;=INDEX('Static Data'!$E$3:$X$21,$BW105,7)+0,GI$74&gt;=INDEX('Static Data'!$E$3:$X$21,$BW105,8)+0,GI$75&gt;=INDEX('Static Data'!$E$3:$X$21,$BW105,9)+0,GI$76&gt;=INDEX('Static Data'!$E$3:$X$21,$BW105,10)+0,GI$77&gt;=INDEX('Static Data'!$E$3:$X$21,$BW105,11)+0,GI$78&gt;=INDEX('Static Data'!$E$3:$X$21,$BW105,12)+0,GI$79&gt;=INDEX('Static Data'!$E$3:$X$21,$BW105,13)+0,GI$80&gt;=INDEX('Static Data'!$E$3:$X$21,$BW105,14)+0,GI$81&gt;=INDEX('Static Data'!$E$3:$X$21,$BW105,15)+0,GI$82&gt;=INDEX('Static Data'!$E$3:$X$21,$BW105,16)+0,GI$83&gt;=INDEX('Static Data'!$E$3:$X$21,$BW105,17)+0,GI$84&gt;=INDEX('Static Data'!$E$3:$X$21,$BW105,18)+0,GI$85&gt;=INDEX('Static Data'!$E$3:$X$21,$BW105,19)+0,GI$86&gt;=INDEX('Static Data'!$E$3:$X$21,$BW105,20)+0)</f>
        <v>0</v>
      </c>
      <c r="GJ105" t="b">
        <f ca="1">AND($BV105,GJ$67&gt;=INDEX('Static Data'!$E$3:$X$21,$BW105,1)+0,GJ$68&gt;=INDEX('Static Data'!$E$3:$X$21,$BW105,2)+0,GJ$69&gt;=INDEX('Static Data'!$E$3:$X$21,$BW105,3)+0,GJ$70&gt;=INDEX('Static Data'!$E$3:$X$21,$BW105,4)+0,GJ$71&gt;=INDEX('Static Data'!$E$3:$X$21,$BW105,5)+0,GJ$72&gt;=INDEX('Static Data'!$E$3:$X$21,$BW105,6)+0,GJ$73&gt;=INDEX('Static Data'!$E$3:$X$21,$BW105,7)+0,GJ$74&gt;=INDEX('Static Data'!$E$3:$X$21,$BW105,8)+0,GJ$75&gt;=INDEX('Static Data'!$E$3:$X$21,$BW105,9)+0,GJ$76&gt;=INDEX('Static Data'!$E$3:$X$21,$BW105,10)+0,GJ$77&gt;=INDEX('Static Data'!$E$3:$X$21,$BW105,11)+0,GJ$78&gt;=INDEX('Static Data'!$E$3:$X$21,$BW105,12)+0,GJ$79&gt;=INDEX('Static Data'!$E$3:$X$21,$BW105,13)+0,GJ$80&gt;=INDEX('Static Data'!$E$3:$X$21,$BW105,14)+0,GJ$81&gt;=INDEX('Static Data'!$E$3:$X$21,$BW105,15)+0,GJ$82&gt;=INDEX('Static Data'!$E$3:$X$21,$BW105,16)+0,GJ$83&gt;=INDEX('Static Data'!$E$3:$X$21,$BW105,17)+0,GJ$84&gt;=INDEX('Static Data'!$E$3:$X$21,$BW105,18)+0,GJ$85&gt;=INDEX('Static Data'!$E$3:$X$21,$BW105,19)+0,GJ$86&gt;=INDEX('Static Data'!$E$3:$X$21,$BW105,20)+0)</f>
        <v>0</v>
      </c>
      <c r="GK105" t="b">
        <f ca="1">AND($BV105,GK$67&gt;=INDEX('Static Data'!$E$3:$X$21,$BW105,1)+0,GK$68&gt;=INDEX('Static Data'!$E$3:$X$21,$BW105,2)+0,GK$69&gt;=INDEX('Static Data'!$E$3:$X$21,$BW105,3)+0,GK$70&gt;=INDEX('Static Data'!$E$3:$X$21,$BW105,4)+0,GK$71&gt;=INDEX('Static Data'!$E$3:$X$21,$BW105,5)+0,GK$72&gt;=INDEX('Static Data'!$E$3:$X$21,$BW105,6)+0,GK$73&gt;=INDEX('Static Data'!$E$3:$X$21,$BW105,7)+0,GK$74&gt;=INDEX('Static Data'!$E$3:$X$21,$BW105,8)+0,GK$75&gt;=INDEX('Static Data'!$E$3:$X$21,$BW105,9)+0,GK$76&gt;=INDEX('Static Data'!$E$3:$X$21,$BW105,10)+0,GK$77&gt;=INDEX('Static Data'!$E$3:$X$21,$BW105,11)+0,GK$78&gt;=INDEX('Static Data'!$E$3:$X$21,$BW105,12)+0,GK$79&gt;=INDEX('Static Data'!$E$3:$X$21,$BW105,13)+0,GK$80&gt;=INDEX('Static Data'!$E$3:$X$21,$BW105,14)+0,GK$81&gt;=INDEX('Static Data'!$E$3:$X$21,$BW105,15)+0,GK$82&gt;=INDEX('Static Data'!$E$3:$X$21,$BW105,16)+0,GK$83&gt;=INDEX('Static Data'!$E$3:$X$21,$BW105,17)+0,GK$84&gt;=INDEX('Static Data'!$E$3:$X$21,$BW105,18)+0,GK$85&gt;=INDEX('Static Data'!$E$3:$X$21,$BW105,19)+0,GK$86&gt;=INDEX('Static Data'!$E$3:$X$21,$BW105,20)+0)</f>
        <v>0</v>
      </c>
      <c r="GL105" t="b">
        <f ca="1">AND($BV105,GL$67&gt;=INDEX('Static Data'!$E$3:$X$21,$BW105,1)+0,GL$68&gt;=INDEX('Static Data'!$E$3:$X$21,$BW105,2)+0,GL$69&gt;=INDEX('Static Data'!$E$3:$X$21,$BW105,3)+0,GL$70&gt;=INDEX('Static Data'!$E$3:$X$21,$BW105,4)+0,GL$71&gt;=INDEX('Static Data'!$E$3:$X$21,$BW105,5)+0,GL$72&gt;=INDEX('Static Data'!$E$3:$X$21,$BW105,6)+0,GL$73&gt;=INDEX('Static Data'!$E$3:$X$21,$BW105,7)+0,GL$74&gt;=INDEX('Static Data'!$E$3:$X$21,$BW105,8)+0,GL$75&gt;=INDEX('Static Data'!$E$3:$X$21,$BW105,9)+0,GL$76&gt;=INDEX('Static Data'!$E$3:$X$21,$BW105,10)+0,GL$77&gt;=INDEX('Static Data'!$E$3:$X$21,$BW105,11)+0,GL$78&gt;=INDEX('Static Data'!$E$3:$X$21,$BW105,12)+0,GL$79&gt;=INDEX('Static Data'!$E$3:$X$21,$BW105,13)+0,GL$80&gt;=INDEX('Static Data'!$E$3:$X$21,$BW105,14)+0,GL$81&gt;=INDEX('Static Data'!$E$3:$X$21,$BW105,15)+0,GL$82&gt;=INDEX('Static Data'!$E$3:$X$21,$BW105,16)+0,GL$83&gt;=INDEX('Static Data'!$E$3:$X$21,$BW105,17)+0,GL$84&gt;=INDEX('Static Data'!$E$3:$X$21,$BW105,18)+0,GL$85&gt;=INDEX('Static Data'!$E$3:$X$21,$BW105,19)+0,GL$86&gt;=INDEX('Static Data'!$E$3:$X$21,$BW105,20)+0)</f>
        <v>0</v>
      </c>
      <c r="GM105" t="b">
        <f ca="1">AND($BV105,GM$67&gt;=INDEX('Static Data'!$E$3:$X$21,$BW105,1)+0,GM$68&gt;=INDEX('Static Data'!$E$3:$X$21,$BW105,2)+0,GM$69&gt;=INDEX('Static Data'!$E$3:$X$21,$BW105,3)+0,GM$70&gt;=INDEX('Static Data'!$E$3:$X$21,$BW105,4)+0,GM$71&gt;=INDEX('Static Data'!$E$3:$X$21,$BW105,5)+0,GM$72&gt;=INDEX('Static Data'!$E$3:$X$21,$BW105,6)+0,GM$73&gt;=INDEX('Static Data'!$E$3:$X$21,$BW105,7)+0,GM$74&gt;=INDEX('Static Data'!$E$3:$X$21,$BW105,8)+0,GM$75&gt;=INDEX('Static Data'!$E$3:$X$21,$BW105,9)+0,GM$76&gt;=INDEX('Static Data'!$E$3:$X$21,$BW105,10)+0,GM$77&gt;=INDEX('Static Data'!$E$3:$X$21,$BW105,11)+0,GM$78&gt;=INDEX('Static Data'!$E$3:$X$21,$BW105,12)+0,GM$79&gt;=INDEX('Static Data'!$E$3:$X$21,$BW105,13)+0,GM$80&gt;=INDEX('Static Data'!$E$3:$X$21,$BW105,14)+0,GM$81&gt;=INDEX('Static Data'!$E$3:$X$21,$BW105,15)+0,GM$82&gt;=INDEX('Static Data'!$E$3:$X$21,$BW105,16)+0,GM$83&gt;=INDEX('Static Data'!$E$3:$X$21,$BW105,17)+0,GM$84&gt;=INDEX('Static Data'!$E$3:$X$21,$BW105,18)+0,GM$85&gt;=INDEX('Static Data'!$E$3:$X$21,$BW105,19)+0,GM$86&gt;=INDEX('Static Data'!$E$3:$X$21,$BW105,20)+0)</f>
        <v>0</v>
      </c>
      <c r="GN105" t="b">
        <f ca="1">AND($BV105,GN$67&gt;=INDEX('Static Data'!$E$3:$X$21,$BW105,1)+0,GN$68&gt;=INDEX('Static Data'!$E$3:$X$21,$BW105,2)+0,GN$69&gt;=INDEX('Static Data'!$E$3:$X$21,$BW105,3)+0,GN$70&gt;=INDEX('Static Data'!$E$3:$X$21,$BW105,4)+0,GN$71&gt;=INDEX('Static Data'!$E$3:$X$21,$BW105,5)+0,GN$72&gt;=INDEX('Static Data'!$E$3:$X$21,$BW105,6)+0,GN$73&gt;=INDEX('Static Data'!$E$3:$X$21,$BW105,7)+0,GN$74&gt;=INDEX('Static Data'!$E$3:$X$21,$BW105,8)+0,GN$75&gt;=INDEX('Static Data'!$E$3:$X$21,$BW105,9)+0,GN$76&gt;=INDEX('Static Data'!$E$3:$X$21,$BW105,10)+0,GN$77&gt;=INDEX('Static Data'!$E$3:$X$21,$BW105,11)+0,GN$78&gt;=INDEX('Static Data'!$E$3:$X$21,$BW105,12)+0,GN$79&gt;=INDEX('Static Data'!$E$3:$X$21,$BW105,13)+0,GN$80&gt;=INDEX('Static Data'!$E$3:$X$21,$BW105,14)+0,GN$81&gt;=INDEX('Static Data'!$E$3:$X$21,$BW105,15)+0,GN$82&gt;=INDEX('Static Data'!$E$3:$X$21,$BW105,16)+0,GN$83&gt;=INDEX('Static Data'!$E$3:$X$21,$BW105,17)+0,GN$84&gt;=INDEX('Static Data'!$E$3:$X$21,$BW105,18)+0,GN$85&gt;=INDEX('Static Data'!$E$3:$X$21,$BW105,19)+0,GN$86&gt;=INDEX('Static Data'!$E$3:$X$21,$BW105,20)+0)</f>
        <v>0</v>
      </c>
      <c r="GO105" t="b">
        <f ca="1">AND($BV105,GO$67&gt;=INDEX('Static Data'!$E$3:$X$21,$BW105,1)+0,GO$68&gt;=INDEX('Static Data'!$E$3:$X$21,$BW105,2)+0,GO$69&gt;=INDEX('Static Data'!$E$3:$X$21,$BW105,3)+0,GO$70&gt;=INDEX('Static Data'!$E$3:$X$21,$BW105,4)+0,GO$71&gt;=INDEX('Static Data'!$E$3:$X$21,$BW105,5)+0,GO$72&gt;=INDEX('Static Data'!$E$3:$X$21,$BW105,6)+0,GO$73&gt;=INDEX('Static Data'!$E$3:$X$21,$BW105,7)+0,GO$74&gt;=INDEX('Static Data'!$E$3:$X$21,$BW105,8)+0,GO$75&gt;=INDEX('Static Data'!$E$3:$X$21,$BW105,9)+0,GO$76&gt;=INDEX('Static Data'!$E$3:$X$21,$BW105,10)+0,GO$77&gt;=INDEX('Static Data'!$E$3:$X$21,$BW105,11)+0,GO$78&gt;=INDEX('Static Data'!$E$3:$X$21,$BW105,12)+0,GO$79&gt;=INDEX('Static Data'!$E$3:$X$21,$BW105,13)+0,GO$80&gt;=INDEX('Static Data'!$E$3:$X$21,$BW105,14)+0,GO$81&gt;=INDEX('Static Data'!$E$3:$X$21,$BW105,15)+0,GO$82&gt;=INDEX('Static Data'!$E$3:$X$21,$BW105,16)+0,GO$83&gt;=INDEX('Static Data'!$E$3:$X$21,$BW105,17)+0,GO$84&gt;=INDEX('Static Data'!$E$3:$X$21,$BW105,18)+0,GO$85&gt;=INDEX('Static Data'!$E$3:$X$21,$BW105,19)+0,GO$86&gt;=INDEX('Static Data'!$E$3:$X$21,$BW105,20)+0)</f>
        <v>0</v>
      </c>
      <c r="GP105" t="b">
        <f ca="1">AND($BV105,GP$67&gt;=INDEX('Static Data'!$E$3:$X$21,$BW105,1)+0,GP$68&gt;=INDEX('Static Data'!$E$3:$X$21,$BW105,2)+0,GP$69&gt;=INDEX('Static Data'!$E$3:$X$21,$BW105,3)+0,GP$70&gt;=INDEX('Static Data'!$E$3:$X$21,$BW105,4)+0,GP$71&gt;=INDEX('Static Data'!$E$3:$X$21,$BW105,5)+0,GP$72&gt;=INDEX('Static Data'!$E$3:$X$21,$BW105,6)+0,GP$73&gt;=INDEX('Static Data'!$E$3:$X$21,$BW105,7)+0,GP$74&gt;=INDEX('Static Data'!$E$3:$X$21,$BW105,8)+0,GP$75&gt;=INDEX('Static Data'!$E$3:$X$21,$BW105,9)+0,GP$76&gt;=INDEX('Static Data'!$E$3:$X$21,$BW105,10)+0,GP$77&gt;=INDEX('Static Data'!$E$3:$X$21,$BW105,11)+0,GP$78&gt;=INDEX('Static Data'!$E$3:$X$21,$BW105,12)+0,GP$79&gt;=INDEX('Static Data'!$E$3:$X$21,$BW105,13)+0,GP$80&gt;=INDEX('Static Data'!$E$3:$X$21,$BW105,14)+0,GP$81&gt;=INDEX('Static Data'!$E$3:$X$21,$BW105,15)+0,GP$82&gt;=INDEX('Static Data'!$E$3:$X$21,$BW105,16)+0,GP$83&gt;=INDEX('Static Data'!$E$3:$X$21,$BW105,17)+0,GP$84&gt;=INDEX('Static Data'!$E$3:$X$21,$BW105,18)+0,GP$85&gt;=INDEX('Static Data'!$E$3:$X$21,$BW105,19)+0,GP$86&gt;=INDEX('Static Data'!$E$3:$X$21,$BW105,20)+0)</f>
        <v>0</v>
      </c>
      <c r="GQ105" t="b">
        <f ca="1">AND($BV105,GQ$67&gt;=INDEX('Static Data'!$E$3:$X$21,$BW105,1)+0,GQ$68&gt;=INDEX('Static Data'!$E$3:$X$21,$BW105,2)+0,GQ$69&gt;=INDEX('Static Data'!$E$3:$X$21,$BW105,3)+0,GQ$70&gt;=INDEX('Static Data'!$E$3:$X$21,$BW105,4)+0,GQ$71&gt;=INDEX('Static Data'!$E$3:$X$21,$BW105,5)+0,GQ$72&gt;=INDEX('Static Data'!$E$3:$X$21,$BW105,6)+0,GQ$73&gt;=INDEX('Static Data'!$E$3:$X$21,$BW105,7)+0,GQ$74&gt;=INDEX('Static Data'!$E$3:$X$21,$BW105,8)+0,GQ$75&gt;=INDEX('Static Data'!$E$3:$X$21,$BW105,9)+0,GQ$76&gt;=INDEX('Static Data'!$E$3:$X$21,$BW105,10)+0,GQ$77&gt;=INDEX('Static Data'!$E$3:$X$21,$BW105,11)+0,GQ$78&gt;=INDEX('Static Data'!$E$3:$X$21,$BW105,12)+0,GQ$79&gt;=INDEX('Static Data'!$E$3:$X$21,$BW105,13)+0,GQ$80&gt;=INDEX('Static Data'!$E$3:$X$21,$BW105,14)+0,GQ$81&gt;=INDEX('Static Data'!$E$3:$X$21,$BW105,15)+0,GQ$82&gt;=INDEX('Static Data'!$E$3:$X$21,$BW105,16)+0,GQ$83&gt;=INDEX('Static Data'!$E$3:$X$21,$BW105,17)+0,GQ$84&gt;=INDEX('Static Data'!$E$3:$X$21,$BW105,18)+0,GQ$85&gt;=INDEX('Static Data'!$E$3:$X$21,$BW105,19)+0,GQ$86&gt;=INDEX('Static Data'!$E$3:$X$21,$BW105,20)+0)</f>
        <v>0</v>
      </c>
      <c r="GR105" t="b">
        <f ca="1">AND($BV105,GR$67&gt;=INDEX('Static Data'!$E$3:$X$21,$BW105,1)+0,GR$68&gt;=INDEX('Static Data'!$E$3:$X$21,$BW105,2)+0,GR$69&gt;=INDEX('Static Data'!$E$3:$X$21,$BW105,3)+0,GR$70&gt;=INDEX('Static Data'!$E$3:$X$21,$BW105,4)+0,GR$71&gt;=INDEX('Static Data'!$E$3:$X$21,$BW105,5)+0,GR$72&gt;=INDEX('Static Data'!$E$3:$X$21,$BW105,6)+0,GR$73&gt;=INDEX('Static Data'!$E$3:$X$21,$BW105,7)+0,GR$74&gt;=INDEX('Static Data'!$E$3:$X$21,$BW105,8)+0,GR$75&gt;=INDEX('Static Data'!$E$3:$X$21,$BW105,9)+0,GR$76&gt;=INDEX('Static Data'!$E$3:$X$21,$BW105,10)+0,GR$77&gt;=INDEX('Static Data'!$E$3:$X$21,$BW105,11)+0,GR$78&gt;=INDEX('Static Data'!$E$3:$X$21,$BW105,12)+0,GR$79&gt;=INDEX('Static Data'!$E$3:$X$21,$BW105,13)+0,GR$80&gt;=INDEX('Static Data'!$E$3:$X$21,$BW105,14)+0,GR$81&gt;=INDEX('Static Data'!$E$3:$X$21,$BW105,15)+0,GR$82&gt;=INDEX('Static Data'!$E$3:$X$21,$BW105,16)+0,GR$83&gt;=INDEX('Static Data'!$E$3:$X$21,$BW105,17)+0,GR$84&gt;=INDEX('Static Data'!$E$3:$X$21,$BW105,18)+0,GR$85&gt;=INDEX('Static Data'!$E$3:$X$21,$BW105,19)+0,GR$86&gt;=INDEX('Static Data'!$E$3:$X$21,$BW105,20)+0)</f>
        <v>0</v>
      </c>
      <c r="GS105" t="b">
        <f ca="1">AND($BV105,GS$67&gt;=INDEX('Static Data'!$E$3:$X$21,$BW105,1)+0,GS$68&gt;=INDEX('Static Data'!$E$3:$X$21,$BW105,2)+0,GS$69&gt;=INDEX('Static Data'!$E$3:$X$21,$BW105,3)+0,GS$70&gt;=INDEX('Static Data'!$E$3:$X$21,$BW105,4)+0,GS$71&gt;=INDEX('Static Data'!$E$3:$X$21,$BW105,5)+0,GS$72&gt;=INDEX('Static Data'!$E$3:$X$21,$BW105,6)+0,GS$73&gt;=INDEX('Static Data'!$E$3:$X$21,$BW105,7)+0,GS$74&gt;=INDEX('Static Data'!$E$3:$X$21,$BW105,8)+0,GS$75&gt;=INDEX('Static Data'!$E$3:$X$21,$BW105,9)+0,GS$76&gt;=INDEX('Static Data'!$E$3:$X$21,$BW105,10)+0,GS$77&gt;=INDEX('Static Data'!$E$3:$X$21,$BW105,11)+0,GS$78&gt;=INDEX('Static Data'!$E$3:$X$21,$BW105,12)+0,GS$79&gt;=INDEX('Static Data'!$E$3:$X$21,$BW105,13)+0,GS$80&gt;=INDEX('Static Data'!$E$3:$X$21,$BW105,14)+0,GS$81&gt;=INDEX('Static Data'!$E$3:$X$21,$BW105,15)+0,GS$82&gt;=INDEX('Static Data'!$E$3:$X$21,$BW105,16)+0,GS$83&gt;=INDEX('Static Data'!$E$3:$X$21,$BW105,17)+0,GS$84&gt;=INDEX('Static Data'!$E$3:$X$21,$BW105,18)+0,GS$85&gt;=INDEX('Static Data'!$E$3:$X$21,$BW105,19)+0,GS$86&gt;=INDEX('Static Data'!$E$3:$X$21,$BW105,20)+0)</f>
        <v>0</v>
      </c>
      <c r="GT105" t="b">
        <f ca="1">AND($BV105,GT$67&gt;=INDEX('Static Data'!$E$3:$X$21,$BW105,1)+0,GT$68&gt;=INDEX('Static Data'!$E$3:$X$21,$BW105,2)+0,GT$69&gt;=INDEX('Static Data'!$E$3:$X$21,$BW105,3)+0,GT$70&gt;=INDEX('Static Data'!$E$3:$X$21,$BW105,4)+0,GT$71&gt;=INDEX('Static Data'!$E$3:$X$21,$BW105,5)+0,GT$72&gt;=INDEX('Static Data'!$E$3:$X$21,$BW105,6)+0,GT$73&gt;=INDEX('Static Data'!$E$3:$X$21,$BW105,7)+0,GT$74&gt;=INDEX('Static Data'!$E$3:$X$21,$BW105,8)+0,GT$75&gt;=INDEX('Static Data'!$E$3:$X$21,$BW105,9)+0,GT$76&gt;=INDEX('Static Data'!$E$3:$X$21,$BW105,10)+0,GT$77&gt;=INDEX('Static Data'!$E$3:$X$21,$BW105,11)+0,GT$78&gt;=INDEX('Static Data'!$E$3:$X$21,$BW105,12)+0,GT$79&gt;=INDEX('Static Data'!$E$3:$X$21,$BW105,13)+0,GT$80&gt;=INDEX('Static Data'!$E$3:$X$21,$BW105,14)+0,GT$81&gt;=INDEX('Static Data'!$E$3:$X$21,$BW105,15)+0,GT$82&gt;=INDEX('Static Data'!$E$3:$X$21,$BW105,16)+0,GT$83&gt;=INDEX('Static Data'!$E$3:$X$21,$BW105,17)+0,GT$84&gt;=INDEX('Static Data'!$E$3:$X$21,$BW105,18)+0,GT$85&gt;=INDEX('Static Data'!$E$3:$X$21,$BW105,19)+0,GT$86&gt;=INDEX('Static Data'!$E$3:$X$21,$BW105,20)+0)</f>
        <v>0</v>
      </c>
      <c r="GU105" t="b">
        <f ca="1">AND($BV105,GU$67&gt;=INDEX('Static Data'!$E$3:$X$21,$BW105,1)+0,GU$68&gt;=INDEX('Static Data'!$E$3:$X$21,$BW105,2)+0,GU$69&gt;=INDEX('Static Data'!$E$3:$X$21,$BW105,3)+0,GU$70&gt;=INDEX('Static Data'!$E$3:$X$21,$BW105,4)+0,GU$71&gt;=INDEX('Static Data'!$E$3:$X$21,$BW105,5)+0,GU$72&gt;=INDEX('Static Data'!$E$3:$X$21,$BW105,6)+0,GU$73&gt;=INDEX('Static Data'!$E$3:$X$21,$BW105,7)+0,GU$74&gt;=INDEX('Static Data'!$E$3:$X$21,$BW105,8)+0,GU$75&gt;=INDEX('Static Data'!$E$3:$X$21,$BW105,9)+0,GU$76&gt;=INDEX('Static Data'!$E$3:$X$21,$BW105,10)+0,GU$77&gt;=INDEX('Static Data'!$E$3:$X$21,$BW105,11)+0,GU$78&gt;=INDEX('Static Data'!$E$3:$X$21,$BW105,12)+0,GU$79&gt;=INDEX('Static Data'!$E$3:$X$21,$BW105,13)+0,GU$80&gt;=INDEX('Static Data'!$E$3:$X$21,$BW105,14)+0,GU$81&gt;=INDEX('Static Data'!$E$3:$X$21,$BW105,15)+0,GU$82&gt;=INDEX('Static Data'!$E$3:$X$21,$BW105,16)+0,GU$83&gt;=INDEX('Static Data'!$E$3:$X$21,$BW105,17)+0,GU$84&gt;=INDEX('Static Data'!$E$3:$X$21,$BW105,18)+0,GU$85&gt;=INDEX('Static Data'!$E$3:$X$21,$BW105,19)+0,GU$86&gt;=INDEX('Static Data'!$E$3:$X$21,$BW105,20)+0)</f>
        <v>0</v>
      </c>
    </row>
    <row r="106" spans="9:203">
      <c r="I106" s="11"/>
      <c r="M106" s="1">
        <f t="shared" si="215"/>
        <v>69</v>
      </c>
      <c r="N106" s="1" t="str">
        <f t="shared" si="212"/>
        <v>00884B</v>
      </c>
      <c r="R106" s="90" t="str">
        <f t="shared" si="213"/>
        <v>4B8800</v>
      </c>
      <c r="T106" s="60">
        <f>T105+1</f>
        <v>99</v>
      </c>
      <c r="U106" s="123">
        <f t="shared" si="208"/>
        <v>984.23756273555375</v>
      </c>
      <c r="V106" s="62">
        <f t="shared" si="214"/>
        <v>60000</v>
      </c>
      <c r="W106" s="59">
        <f t="shared" si="207"/>
        <v>99</v>
      </c>
      <c r="BV106" t="b">
        <f>AND($BX$4=2)</f>
        <v>0</v>
      </c>
      <c r="BW106">
        <f t="shared" si="211"/>
        <v>18</v>
      </c>
      <c r="BX106" t="b">
        <f ca="1">AND($BV106,BX$67&gt;=INDEX('Static Data'!$E$3:$X$21,$BW106,1)+0,BX$68&gt;=INDEX('Static Data'!$E$3:$X$21,$BW106,2)+0,BX$69&gt;=INDEX('Static Data'!$E$3:$X$21,$BW106,3)+0,BX$70&gt;=INDEX('Static Data'!$E$3:$X$21,$BW106,4)+0,BX$71&gt;=INDEX('Static Data'!$E$3:$X$21,$BW106,5)+0,BX$72&gt;=INDEX('Static Data'!$E$3:$X$21,$BW106,6)+0,BX$73&gt;=INDEX('Static Data'!$E$3:$X$21,$BW106,7)+0,BX$74&gt;=INDEX('Static Data'!$E$3:$X$21,$BW106,8)+0,BX$75&gt;=INDEX('Static Data'!$E$3:$X$21,$BW106,9)+0,BX$76&gt;=INDEX('Static Data'!$E$3:$X$21,$BW106,10)+0,BX$77&gt;=INDEX('Static Data'!$E$3:$X$21,$BW106,11)+0,BX$78&gt;=INDEX('Static Data'!$E$3:$X$21,$BW106,12)+0,BX$79&gt;=INDEX('Static Data'!$E$3:$X$21,$BW106,13)+0,BX$80&gt;=INDEX('Static Data'!$E$3:$X$21,$BW106,14)+0,BX$81&gt;=INDEX('Static Data'!$E$3:$X$21,$BW106,15)+0,BX$82&gt;=INDEX('Static Data'!$E$3:$X$21,$BW106,16)+0,BX$83&gt;=INDEX('Static Data'!$E$3:$X$21,$BW106,17)+0,BX$84&gt;=INDEX('Static Data'!$E$3:$X$21,$BW106,18)+0,BX$85&gt;=INDEX('Static Data'!$E$3:$X$21,$BW106,19)+0,BX$86&gt;=INDEX('Static Data'!$E$3:$X$21,$BW106,20)+0)</f>
        <v>0</v>
      </c>
      <c r="BY106" t="b">
        <f ca="1">AND($BV106,BY$67&gt;=INDEX('Static Data'!$E$3:$X$21,$BW106,1)+0,BY$68&gt;=INDEX('Static Data'!$E$3:$X$21,$BW106,2)+0,BY$69&gt;=INDEX('Static Data'!$E$3:$X$21,$BW106,3)+0,BY$70&gt;=INDEX('Static Data'!$E$3:$X$21,$BW106,4)+0,BY$71&gt;=INDEX('Static Data'!$E$3:$X$21,$BW106,5)+0,BY$72&gt;=INDEX('Static Data'!$E$3:$X$21,$BW106,6)+0,BY$73&gt;=INDEX('Static Data'!$E$3:$X$21,$BW106,7)+0,BY$74&gt;=INDEX('Static Data'!$E$3:$X$21,$BW106,8)+0,BY$75&gt;=INDEX('Static Data'!$E$3:$X$21,$BW106,9)+0,BY$76&gt;=INDEX('Static Data'!$E$3:$X$21,$BW106,10)+0,BY$77&gt;=INDEX('Static Data'!$E$3:$X$21,$BW106,11)+0,BY$78&gt;=INDEX('Static Data'!$E$3:$X$21,$BW106,12)+0,BY$79&gt;=INDEX('Static Data'!$E$3:$X$21,$BW106,13)+0,BY$80&gt;=INDEX('Static Data'!$E$3:$X$21,$BW106,14)+0,BY$81&gt;=INDEX('Static Data'!$E$3:$X$21,$BW106,15)+0,BY$82&gt;=INDEX('Static Data'!$E$3:$X$21,$BW106,16)+0,BY$83&gt;=INDEX('Static Data'!$E$3:$X$21,$BW106,17)+0,BY$84&gt;=INDEX('Static Data'!$E$3:$X$21,$BW106,18)+0,BY$85&gt;=INDEX('Static Data'!$E$3:$X$21,$BW106,19)+0,BY$86&gt;=INDEX('Static Data'!$E$3:$X$21,$BW106,20)+0)</f>
        <v>0</v>
      </c>
      <c r="BZ106" t="b">
        <f ca="1">AND($BV106,BZ$67&gt;=INDEX('Static Data'!$E$3:$X$21,$BW106,1)+0,BZ$68&gt;=INDEX('Static Data'!$E$3:$X$21,$BW106,2)+0,BZ$69&gt;=INDEX('Static Data'!$E$3:$X$21,$BW106,3)+0,BZ$70&gt;=INDEX('Static Data'!$E$3:$X$21,$BW106,4)+0,BZ$71&gt;=INDEX('Static Data'!$E$3:$X$21,$BW106,5)+0,BZ$72&gt;=INDEX('Static Data'!$E$3:$X$21,$BW106,6)+0,BZ$73&gt;=INDEX('Static Data'!$E$3:$X$21,$BW106,7)+0,BZ$74&gt;=INDEX('Static Data'!$E$3:$X$21,$BW106,8)+0,BZ$75&gt;=INDEX('Static Data'!$E$3:$X$21,$BW106,9)+0,BZ$76&gt;=INDEX('Static Data'!$E$3:$X$21,$BW106,10)+0,BZ$77&gt;=INDEX('Static Data'!$E$3:$X$21,$BW106,11)+0,BZ$78&gt;=INDEX('Static Data'!$E$3:$X$21,$BW106,12)+0,BZ$79&gt;=INDEX('Static Data'!$E$3:$X$21,$BW106,13)+0,BZ$80&gt;=INDEX('Static Data'!$E$3:$X$21,$BW106,14)+0,BZ$81&gt;=INDEX('Static Data'!$E$3:$X$21,$BW106,15)+0,BZ$82&gt;=INDEX('Static Data'!$E$3:$X$21,$BW106,16)+0,BZ$83&gt;=INDEX('Static Data'!$E$3:$X$21,$BW106,17)+0,BZ$84&gt;=INDEX('Static Data'!$E$3:$X$21,$BW106,18)+0,BZ$85&gt;=INDEX('Static Data'!$E$3:$X$21,$BW106,19)+0,BZ$86&gt;=INDEX('Static Data'!$E$3:$X$21,$BW106,20)+0)</f>
        <v>0</v>
      </c>
      <c r="CA106" t="b">
        <f ca="1">AND($BV106,CA$67&gt;=INDEX('Static Data'!$E$3:$X$21,$BW106,1)+0,CA$68&gt;=INDEX('Static Data'!$E$3:$X$21,$BW106,2)+0,CA$69&gt;=INDEX('Static Data'!$E$3:$X$21,$BW106,3)+0,CA$70&gt;=INDEX('Static Data'!$E$3:$X$21,$BW106,4)+0,CA$71&gt;=INDEX('Static Data'!$E$3:$X$21,$BW106,5)+0,CA$72&gt;=INDEX('Static Data'!$E$3:$X$21,$BW106,6)+0,CA$73&gt;=INDEX('Static Data'!$E$3:$X$21,$BW106,7)+0,CA$74&gt;=INDEX('Static Data'!$E$3:$X$21,$BW106,8)+0,CA$75&gt;=INDEX('Static Data'!$E$3:$X$21,$BW106,9)+0,CA$76&gt;=INDEX('Static Data'!$E$3:$X$21,$BW106,10)+0,CA$77&gt;=INDEX('Static Data'!$E$3:$X$21,$BW106,11)+0,CA$78&gt;=INDEX('Static Data'!$E$3:$X$21,$BW106,12)+0,CA$79&gt;=INDEX('Static Data'!$E$3:$X$21,$BW106,13)+0,CA$80&gt;=INDEX('Static Data'!$E$3:$X$21,$BW106,14)+0,CA$81&gt;=INDEX('Static Data'!$E$3:$X$21,$BW106,15)+0,CA$82&gt;=INDEX('Static Data'!$E$3:$X$21,$BW106,16)+0,CA$83&gt;=INDEX('Static Data'!$E$3:$X$21,$BW106,17)+0,CA$84&gt;=INDEX('Static Data'!$E$3:$X$21,$BW106,18)+0,CA$85&gt;=INDEX('Static Data'!$E$3:$X$21,$BW106,19)+0,CA$86&gt;=INDEX('Static Data'!$E$3:$X$21,$BW106,20)+0)</f>
        <v>0</v>
      </c>
      <c r="CB106" t="b">
        <f ca="1">AND($BV106,CB$67&gt;=INDEX('Static Data'!$E$3:$X$21,$BW106,1)+0,CB$68&gt;=INDEX('Static Data'!$E$3:$X$21,$BW106,2)+0,CB$69&gt;=INDEX('Static Data'!$E$3:$X$21,$BW106,3)+0,CB$70&gt;=INDEX('Static Data'!$E$3:$X$21,$BW106,4)+0,CB$71&gt;=INDEX('Static Data'!$E$3:$X$21,$BW106,5)+0,CB$72&gt;=INDEX('Static Data'!$E$3:$X$21,$BW106,6)+0,CB$73&gt;=INDEX('Static Data'!$E$3:$X$21,$BW106,7)+0,CB$74&gt;=INDEX('Static Data'!$E$3:$X$21,$BW106,8)+0,CB$75&gt;=INDEX('Static Data'!$E$3:$X$21,$BW106,9)+0,CB$76&gt;=INDEX('Static Data'!$E$3:$X$21,$BW106,10)+0,CB$77&gt;=INDEX('Static Data'!$E$3:$X$21,$BW106,11)+0,CB$78&gt;=INDEX('Static Data'!$E$3:$X$21,$BW106,12)+0,CB$79&gt;=INDEX('Static Data'!$E$3:$X$21,$BW106,13)+0,CB$80&gt;=INDEX('Static Data'!$E$3:$X$21,$BW106,14)+0,CB$81&gt;=INDEX('Static Data'!$E$3:$X$21,$BW106,15)+0,CB$82&gt;=INDEX('Static Data'!$E$3:$X$21,$BW106,16)+0,CB$83&gt;=INDEX('Static Data'!$E$3:$X$21,$BW106,17)+0,CB$84&gt;=INDEX('Static Data'!$E$3:$X$21,$BW106,18)+0,CB$85&gt;=INDEX('Static Data'!$E$3:$X$21,$BW106,19)+0,CB$86&gt;=INDEX('Static Data'!$E$3:$X$21,$BW106,20)+0)</f>
        <v>0</v>
      </c>
      <c r="CC106" t="b">
        <f ca="1">AND($BV106,CC$67&gt;=INDEX('Static Data'!$E$3:$X$21,$BW106,1)+0,CC$68&gt;=INDEX('Static Data'!$E$3:$X$21,$BW106,2)+0,CC$69&gt;=INDEX('Static Data'!$E$3:$X$21,$BW106,3)+0,CC$70&gt;=INDEX('Static Data'!$E$3:$X$21,$BW106,4)+0,CC$71&gt;=INDEX('Static Data'!$E$3:$X$21,$BW106,5)+0,CC$72&gt;=INDEX('Static Data'!$E$3:$X$21,$BW106,6)+0,CC$73&gt;=INDEX('Static Data'!$E$3:$X$21,$BW106,7)+0,CC$74&gt;=INDEX('Static Data'!$E$3:$X$21,$BW106,8)+0,CC$75&gt;=INDEX('Static Data'!$E$3:$X$21,$BW106,9)+0,CC$76&gt;=INDEX('Static Data'!$E$3:$X$21,$BW106,10)+0,CC$77&gt;=INDEX('Static Data'!$E$3:$X$21,$BW106,11)+0,CC$78&gt;=INDEX('Static Data'!$E$3:$X$21,$BW106,12)+0,CC$79&gt;=INDEX('Static Data'!$E$3:$X$21,$BW106,13)+0,CC$80&gt;=INDEX('Static Data'!$E$3:$X$21,$BW106,14)+0,CC$81&gt;=INDEX('Static Data'!$E$3:$X$21,$BW106,15)+0,CC$82&gt;=INDEX('Static Data'!$E$3:$X$21,$BW106,16)+0,CC$83&gt;=INDEX('Static Data'!$E$3:$X$21,$BW106,17)+0,CC$84&gt;=INDEX('Static Data'!$E$3:$X$21,$BW106,18)+0,CC$85&gt;=INDEX('Static Data'!$E$3:$X$21,$BW106,19)+0,CC$86&gt;=INDEX('Static Data'!$E$3:$X$21,$BW106,20)+0)</f>
        <v>0</v>
      </c>
      <c r="CD106" t="b">
        <f ca="1">AND($BV106,CD$67&gt;=INDEX('Static Data'!$E$3:$X$21,$BW106,1)+0,CD$68&gt;=INDEX('Static Data'!$E$3:$X$21,$BW106,2)+0,CD$69&gt;=INDEX('Static Data'!$E$3:$X$21,$BW106,3)+0,CD$70&gt;=INDEX('Static Data'!$E$3:$X$21,$BW106,4)+0,CD$71&gt;=INDEX('Static Data'!$E$3:$X$21,$BW106,5)+0,CD$72&gt;=INDEX('Static Data'!$E$3:$X$21,$BW106,6)+0,CD$73&gt;=INDEX('Static Data'!$E$3:$X$21,$BW106,7)+0,CD$74&gt;=INDEX('Static Data'!$E$3:$X$21,$BW106,8)+0,CD$75&gt;=INDEX('Static Data'!$E$3:$X$21,$BW106,9)+0,CD$76&gt;=INDEX('Static Data'!$E$3:$X$21,$BW106,10)+0,CD$77&gt;=INDEX('Static Data'!$E$3:$X$21,$BW106,11)+0,CD$78&gt;=INDEX('Static Data'!$E$3:$X$21,$BW106,12)+0,CD$79&gt;=INDEX('Static Data'!$E$3:$X$21,$BW106,13)+0,CD$80&gt;=INDEX('Static Data'!$E$3:$X$21,$BW106,14)+0,CD$81&gt;=INDEX('Static Data'!$E$3:$X$21,$BW106,15)+0,CD$82&gt;=INDEX('Static Data'!$E$3:$X$21,$BW106,16)+0,CD$83&gt;=INDEX('Static Data'!$E$3:$X$21,$BW106,17)+0,CD$84&gt;=INDEX('Static Data'!$E$3:$X$21,$BW106,18)+0,CD$85&gt;=INDEX('Static Data'!$E$3:$X$21,$BW106,19)+0,CD$86&gt;=INDEX('Static Data'!$E$3:$X$21,$BW106,20)+0)</f>
        <v>0</v>
      </c>
      <c r="CE106" t="b">
        <f ca="1">AND($BV106,CE$67&gt;=INDEX('Static Data'!$E$3:$X$21,$BW106,1)+0,CE$68&gt;=INDEX('Static Data'!$E$3:$X$21,$BW106,2)+0,CE$69&gt;=INDEX('Static Data'!$E$3:$X$21,$BW106,3)+0,CE$70&gt;=INDEX('Static Data'!$E$3:$X$21,$BW106,4)+0,CE$71&gt;=INDEX('Static Data'!$E$3:$X$21,$BW106,5)+0,CE$72&gt;=INDEX('Static Data'!$E$3:$X$21,$BW106,6)+0,CE$73&gt;=INDEX('Static Data'!$E$3:$X$21,$BW106,7)+0,CE$74&gt;=INDEX('Static Data'!$E$3:$X$21,$BW106,8)+0,CE$75&gt;=INDEX('Static Data'!$E$3:$X$21,$BW106,9)+0,CE$76&gt;=INDEX('Static Data'!$E$3:$X$21,$BW106,10)+0,CE$77&gt;=INDEX('Static Data'!$E$3:$X$21,$BW106,11)+0,CE$78&gt;=INDEX('Static Data'!$E$3:$X$21,$BW106,12)+0,CE$79&gt;=INDEX('Static Data'!$E$3:$X$21,$BW106,13)+0,CE$80&gt;=INDEX('Static Data'!$E$3:$X$21,$BW106,14)+0,CE$81&gt;=INDEX('Static Data'!$E$3:$X$21,$BW106,15)+0,CE$82&gt;=INDEX('Static Data'!$E$3:$X$21,$BW106,16)+0,CE$83&gt;=INDEX('Static Data'!$E$3:$X$21,$BW106,17)+0,CE$84&gt;=INDEX('Static Data'!$E$3:$X$21,$BW106,18)+0,CE$85&gt;=INDEX('Static Data'!$E$3:$X$21,$BW106,19)+0,CE$86&gt;=INDEX('Static Data'!$E$3:$X$21,$BW106,20)+0)</f>
        <v>0</v>
      </c>
      <c r="CF106" t="b">
        <f ca="1">AND($BV106,CF$67&gt;=INDEX('Static Data'!$E$3:$X$21,$BW106,1)+0,CF$68&gt;=INDEX('Static Data'!$E$3:$X$21,$BW106,2)+0,CF$69&gt;=INDEX('Static Data'!$E$3:$X$21,$BW106,3)+0,CF$70&gt;=INDEX('Static Data'!$E$3:$X$21,$BW106,4)+0,CF$71&gt;=INDEX('Static Data'!$E$3:$X$21,$BW106,5)+0,CF$72&gt;=INDEX('Static Data'!$E$3:$X$21,$BW106,6)+0,CF$73&gt;=INDEX('Static Data'!$E$3:$X$21,$BW106,7)+0,CF$74&gt;=INDEX('Static Data'!$E$3:$X$21,$BW106,8)+0,CF$75&gt;=INDEX('Static Data'!$E$3:$X$21,$BW106,9)+0,CF$76&gt;=INDEX('Static Data'!$E$3:$X$21,$BW106,10)+0,CF$77&gt;=INDEX('Static Data'!$E$3:$X$21,$BW106,11)+0,CF$78&gt;=INDEX('Static Data'!$E$3:$X$21,$BW106,12)+0,CF$79&gt;=INDEX('Static Data'!$E$3:$X$21,$BW106,13)+0,CF$80&gt;=INDEX('Static Data'!$E$3:$X$21,$BW106,14)+0,CF$81&gt;=INDEX('Static Data'!$E$3:$X$21,$BW106,15)+0,CF$82&gt;=INDEX('Static Data'!$E$3:$X$21,$BW106,16)+0,CF$83&gt;=INDEX('Static Data'!$E$3:$X$21,$BW106,17)+0,CF$84&gt;=INDEX('Static Data'!$E$3:$X$21,$BW106,18)+0,CF$85&gt;=INDEX('Static Data'!$E$3:$X$21,$BW106,19)+0,CF$86&gt;=INDEX('Static Data'!$E$3:$X$21,$BW106,20)+0)</f>
        <v>0</v>
      </c>
      <c r="CG106" t="b">
        <f ca="1">AND($BV106,CG$67&gt;=INDEX('Static Data'!$E$3:$X$21,$BW106,1)+0,CG$68&gt;=INDEX('Static Data'!$E$3:$X$21,$BW106,2)+0,CG$69&gt;=INDEX('Static Data'!$E$3:$X$21,$BW106,3)+0,CG$70&gt;=INDEX('Static Data'!$E$3:$X$21,$BW106,4)+0,CG$71&gt;=INDEX('Static Data'!$E$3:$X$21,$BW106,5)+0,CG$72&gt;=INDEX('Static Data'!$E$3:$X$21,$BW106,6)+0,CG$73&gt;=INDEX('Static Data'!$E$3:$X$21,$BW106,7)+0,CG$74&gt;=INDEX('Static Data'!$E$3:$X$21,$BW106,8)+0,CG$75&gt;=INDEX('Static Data'!$E$3:$X$21,$BW106,9)+0,CG$76&gt;=INDEX('Static Data'!$E$3:$X$21,$BW106,10)+0,CG$77&gt;=INDEX('Static Data'!$E$3:$X$21,$BW106,11)+0,CG$78&gt;=INDEX('Static Data'!$E$3:$X$21,$BW106,12)+0,CG$79&gt;=INDEX('Static Data'!$E$3:$X$21,$BW106,13)+0,CG$80&gt;=INDEX('Static Data'!$E$3:$X$21,$BW106,14)+0,CG$81&gt;=INDEX('Static Data'!$E$3:$X$21,$BW106,15)+0,CG$82&gt;=INDEX('Static Data'!$E$3:$X$21,$BW106,16)+0,CG$83&gt;=INDEX('Static Data'!$E$3:$X$21,$BW106,17)+0,CG$84&gt;=INDEX('Static Data'!$E$3:$X$21,$BW106,18)+0,CG$85&gt;=INDEX('Static Data'!$E$3:$X$21,$BW106,19)+0,CG$86&gt;=INDEX('Static Data'!$E$3:$X$21,$BW106,20)+0)</f>
        <v>0</v>
      </c>
      <c r="CH106" t="b">
        <f ca="1">AND($BV106,CH$67&gt;=INDEX('Static Data'!$E$3:$X$21,$BW106,1)+0,CH$68&gt;=INDEX('Static Data'!$E$3:$X$21,$BW106,2)+0,CH$69&gt;=INDEX('Static Data'!$E$3:$X$21,$BW106,3)+0,CH$70&gt;=INDEX('Static Data'!$E$3:$X$21,$BW106,4)+0,CH$71&gt;=INDEX('Static Data'!$E$3:$X$21,$BW106,5)+0,CH$72&gt;=INDEX('Static Data'!$E$3:$X$21,$BW106,6)+0,CH$73&gt;=INDEX('Static Data'!$E$3:$X$21,$BW106,7)+0,CH$74&gt;=INDEX('Static Data'!$E$3:$X$21,$BW106,8)+0,CH$75&gt;=INDEX('Static Data'!$E$3:$X$21,$BW106,9)+0,CH$76&gt;=INDEX('Static Data'!$E$3:$X$21,$BW106,10)+0,CH$77&gt;=INDEX('Static Data'!$E$3:$X$21,$BW106,11)+0,CH$78&gt;=INDEX('Static Data'!$E$3:$X$21,$BW106,12)+0,CH$79&gt;=INDEX('Static Data'!$E$3:$X$21,$BW106,13)+0,CH$80&gt;=INDEX('Static Data'!$E$3:$X$21,$BW106,14)+0,CH$81&gt;=INDEX('Static Data'!$E$3:$X$21,$BW106,15)+0,CH$82&gt;=INDEX('Static Data'!$E$3:$X$21,$BW106,16)+0,CH$83&gt;=INDEX('Static Data'!$E$3:$X$21,$BW106,17)+0,CH$84&gt;=INDEX('Static Data'!$E$3:$X$21,$BW106,18)+0,CH$85&gt;=INDEX('Static Data'!$E$3:$X$21,$BW106,19)+0,CH$86&gt;=INDEX('Static Data'!$E$3:$X$21,$BW106,20)+0)</f>
        <v>0</v>
      </c>
      <c r="CI106" t="b">
        <f ca="1">AND($BV106,CI$67&gt;=INDEX('Static Data'!$E$3:$X$21,$BW106,1)+0,CI$68&gt;=INDEX('Static Data'!$E$3:$X$21,$BW106,2)+0,CI$69&gt;=INDEX('Static Data'!$E$3:$X$21,$BW106,3)+0,CI$70&gt;=INDEX('Static Data'!$E$3:$X$21,$BW106,4)+0,CI$71&gt;=INDEX('Static Data'!$E$3:$X$21,$BW106,5)+0,CI$72&gt;=INDEX('Static Data'!$E$3:$X$21,$BW106,6)+0,CI$73&gt;=INDEX('Static Data'!$E$3:$X$21,$BW106,7)+0,CI$74&gt;=INDEX('Static Data'!$E$3:$X$21,$BW106,8)+0,CI$75&gt;=INDEX('Static Data'!$E$3:$X$21,$BW106,9)+0,CI$76&gt;=INDEX('Static Data'!$E$3:$X$21,$BW106,10)+0,CI$77&gt;=INDEX('Static Data'!$E$3:$X$21,$BW106,11)+0,CI$78&gt;=INDEX('Static Data'!$E$3:$X$21,$BW106,12)+0,CI$79&gt;=INDEX('Static Data'!$E$3:$X$21,$BW106,13)+0,CI$80&gt;=INDEX('Static Data'!$E$3:$X$21,$BW106,14)+0,CI$81&gt;=INDEX('Static Data'!$E$3:$X$21,$BW106,15)+0,CI$82&gt;=INDEX('Static Data'!$E$3:$X$21,$BW106,16)+0,CI$83&gt;=INDEX('Static Data'!$E$3:$X$21,$BW106,17)+0,CI$84&gt;=INDEX('Static Data'!$E$3:$X$21,$BW106,18)+0,CI$85&gt;=INDEX('Static Data'!$E$3:$X$21,$BW106,19)+0,CI$86&gt;=INDEX('Static Data'!$E$3:$X$21,$BW106,20)+0)</f>
        <v>0</v>
      </c>
      <c r="CJ106" t="b">
        <f ca="1">AND($BV106,CJ$67&gt;=INDEX('Static Data'!$E$3:$X$21,$BW106,1)+0,CJ$68&gt;=INDEX('Static Data'!$E$3:$X$21,$BW106,2)+0,CJ$69&gt;=INDEX('Static Data'!$E$3:$X$21,$BW106,3)+0,CJ$70&gt;=INDEX('Static Data'!$E$3:$X$21,$BW106,4)+0,CJ$71&gt;=INDEX('Static Data'!$E$3:$X$21,$BW106,5)+0,CJ$72&gt;=INDEX('Static Data'!$E$3:$X$21,$BW106,6)+0,CJ$73&gt;=INDEX('Static Data'!$E$3:$X$21,$BW106,7)+0,CJ$74&gt;=INDEX('Static Data'!$E$3:$X$21,$BW106,8)+0,CJ$75&gt;=INDEX('Static Data'!$E$3:$X$21,$BW106,9)+0,CJ$76&gt;=INDEX('Static Data'!$E$3:$X$21,$BW106,10)+0,CJ$77&gt;=INDEX('Static Data'!$E$3:$X$21,$BW106,11)+0,CJ$78&gt;=INDEX('Static Data'!$E$3:$X$21,$BW106,12)+0,CJ$79&gt;=INDEX('Static Data'!$E$3:$X$21,$BW106,13)+0,CJ$80&gt;=INDEX('Static Data'!$E$3:$X$21,$BW106,14)+0,CJ$81&gt;=INDEX('Static Data'!$E$3:$X$21,$BW106,15)+0,CJ$82&gt;=INDEX('Static Data'!$E$3:$X$21,$BW106,16)+0,CJ$83&gt;=INDEX('Static Data'!$E$3:$X$21,$BW106,17)+0,CJ$84&gt;=INDEX('Static Data'!$E$3:$X$21,$BW106,18)+0,CJ$85&gt;=INDEX('Static Data'!$E$3:$X$21,$BW106,19)+0,CJ$86&gt;=INDEX('Static Data'!$E$3:$X$21,$BW106,20)+0)</f>
        <v>0</v>
      </c>
      <c r="CK106" t="b">
        <f ca="1">AND($BV106,CK$67&gt;=INDEX('Static Data'!$E$3:$X$21,$BW106,1)+0,CK$68&gt;=INDEX('Static Data'!$E$3:$X$21,$BW106,2)+0,CK$69&gt;=INDEX('Static Data'!$E$3:$X$21,$BW106,3)+0,CK$70&gt;=INDEX('Static Data'!$E$3:$X$21,$BW106,4)+0,CK$71&gt;=INDEX('Static Data'!$E$3:$X$21,$BW106,5)+0,CK$72&gt;=INDEX('Static Data'!$E$3:$X$21,$BW106,6)+0,CK$73&gt;=INDEX('Static Data'!$E$3:$X$21,$BW106,7)+0,CK$74&gt;=INDEX('Static Data'!$E$3:$X$21,$BW106,8)+0,CK$75&gt;=INDEX('Static Data'!$E$3:$X$21,$BW106,9)+0,CK$76&gt;=INDEX('Static Data'!$E$3:$X$21,$BW106,10)+0,CK$77&gt;=INDEX('Static Data'!$E$3:$X$21,$BW106,11)+0,CK$78&gt;=INDEX('Static Data'!$E$3:$X$21,$BW106,12)+0,CK$79&gt;=INDEX('Static Data'!$E$3:$X$21,$BW106,13)+0,CK$80&gt;=INDEX('Static Data'!$E$3:$X$21,$BW106,14)+0,CK$81&gt;=INDEX('Static Data'!$E$3:$X$21,$BW106,15)+0,CK$82&gt;=INDEX('Static Data'!$E$3:$X$21,$BW106,16)+0,CK$83&gt;=INDEX('Static Data'!$E$3:$X$21,$BW106,17)+0,CK$84&gt;=INDEX('Static Data'!$E$3:$X$21,$BW106,18)+0,CK$85&gt;=INDEX('Static Data'!$E$3:$X$21,$BW106,19)+0,CK$86&gt;=INDEX('Static Data'!$E$3:$X$21,$BW106,20)+0)</f>
        <v>0</v>
      </c>
      <c r="CL106" t="b">
        <f ca="1">AND($BV106,CL$67&gt;=INDEX('Static Data'!$E$3:$X$21,$BW106,1)+0,CL$68&gt;=INDEX('Static Data'!$E$3:$X$21,$BW106,2)+0,CL$69&gt;=INDEX('Static Data'!$E$3:$X$21,$BW106,3)+0,CL$70&gt;=INDEX('Static Data'!$E$3:$X$21,$BW106,4)+0,CL$71&gt;=INDEX('Static Data'!$E$3:$X$21,$BW106,5)+0,CL$72&gt;=INDEX('Static Data'!$E$3:$X$21,$BW106,6)+0,CL$73&gt;=INDEX('Static Data'!$E$3:$X$21,$BW106,7)+0,CL$74&gt;=INDEX('Static Data'!$E$3:$X$21,$BW106,8)+0,CL$75&gt;=INDEX('Static Data'!$E$3:$X$21,$BW106,9)+0,CL$76&gt;=INDEX('Static Data'!$E$3:$X$21,$BW106,10)+0,CL$77&gt;=INDEX('Static Data'!$E$3:$X$21,$BW106,11)+0,CL$78&gt;=INDEX('Static Data'!$E$3:$X$21,$BW106,12)+0,CL$79&gt;=INDEX('Static Data'!$E$3:$X$21,$BW106,13)+0,CL$80&gt;=INDEX('Static Data'!$E$3:$X$21,$BW106,14)+0,CL$81&gt;=INDEX('Static Data'!$E$3:$X$21,$BW106,15)+0,CL$82&gt;=INDEX('Static Data'!$E$3:$X$21,$BW106,16)+0,CL$83&gt;=INDEX('Static Data'!$E$3:$X$21,$BW106,17)+0,CL$84&gt;=INDEX('Static Data'!$E$3:$X$21,$BW106,18)+0,CL$85&gt;=INDEX('Static Data'!$E$3:$X$21,$BW106,19)+0,CL$86&gt;=INDEX('Static Data'!$E$3:$X$21,$BW106,20)+0)</f>
        <v>0</v>
      </c>
      <c r="CM106" t="b">
        <f ca="1">AND($BV106,CM$67&gt;=INDEX('Static Data'!$E$3:$X$21,$BW106,1)+0,CM$68&gt;=INDEX('Static Data'!$E$3:$X$21,$BW106,2)+0,CM$69&gt;=INDEX('Static Data'!$E$3:$X$21,$BW106,3)+0,CM$70&gt;=INDEX('Static Data'!$E$3:$X$21,$BW106,4)+0,CM$71&gt;=INDEX('Static Data'!$E$3:$X$21,$BW106,5)+0,CM$72&gt;=INDEX('Static Data'!$E$3:$X$21,$BW106,6)+0,CM$73&gt;=INDEX('Static Data'!$E$3:$X$21,$BW106,7)+0,CM$74&gt;=INDEX('Static Data'!$E$3:$X$21,$BW106,8)+0,CM$75&gt;=INDEX('Static Data'!$E$3:$X$21,$BW106,9)+0,CM$76&gt;=INDEX('Static Data'!$E$3:$X$21,$BW106,10)+0,CM$77&gt;=INDEX('Static Data'!$E$3:$X$21,$BW106,11)+0,CM$78&gt;=INDEX('Static Data'!$E$3:$X$21,$BW106,12)+0,CM$79&gt;=INDEX('Static Data'!$E$3:$X$21,$BW106,13)+0,CM$80&gt;=INDEX('Static Data'!$E$3:$X$21,$BW106,14)+0,CM$81&gt;=INDEX('Static Data'!$E$3:$X$21,$BW106,15)+0,CM$82&gt;=INDEX('Static Data'!$E$3:$X$21,$BW106,16)+0,CM$83&gt;=INDEX('Static Data'!$E$3:$X$21,$BW106,17)+0,CM$84&gt;=INDEX('Static Data'!$E$3:$X$21,$BW106,18)+0,CM$85&gt;=INDEX('Static Data'!$E$3:$X$21,$BW106,19)+0,CM$86&gt;=INDEX('Static Data'!$E$3:$X$21,$BW106,20)+0)</f>
        <v>0</v>
      </c>
      <c r="CN106" t="b">
        <f ca="1">AND($BV106,CN$67&gt;=INDEX('Static Data'!$E$3:$X$21,$BW106,1)+0,CN$68&gt;=INDEX('Static Data'!$E$3:$X$21,$BW106,2)+0,CN$69&gt;=INDEX('Static Data'!$E$3:$X$21,$BW106,3)+0,CN$70&gt;=INDEX('Static Data'!$E$3:$X$21,$BW106,4)+0,CN$71&gt;=INDEX('Static Data'!$E$3:$X$21,$BW106,5)+0,CN$72&gt;=INDEX('Static Data'!$E$3:$X$21,$BW106,6)+0,CN$73&gt;=INDEX('Static Data'!$E$3:$X$21,$BW106,7)+0,CN$74&gt;=INDEX('Static Data'!$E$3:$X$21,$BW106,8)+0,CN$75&gt;=INDEX('Static Data'!$E$3:$X$21,$BW106,9)+0,CN$76&gt;=INDEX('Static Data'!$E$3:$X$21,$BW106,10)+0,CN$77&gt;=INDEX('Static Data'!$E$3:$X$21,$BW106,11)+0,CN$78&gt;=INDEX('Static Data'!$E$3:$X$21,$BW106,12)+0,CN$79&gt;=INDEX('Static Data'!$E$3:$X$21,$BW106,13)+0,CN$80&gt;=INDEX('Static Data'!$E$3:$X$21,$BW106,14)+0,CN$81&gt;=INDEX('Static Data'!$E$3:$X$21,$BW106,15)+0,CN$82&gt;=INDEX('Static Data'!$E$3:$X$21,$BW106,16)+0,CN$83&gt;=INDEX('Static Data'!$E$3:$X$21,$BW106,17)+0,CN$84&gt;=INDEX('Static Data'!$E$3:$X$21,$BW106,18)+0,CN$85&gt;=INDEX('Static Data'!$E$3:$X$21,$BW106,19)+0,CN$86&gt;=INDEX('Static Data'!$E$3:$X$21,$BW106,20)+0)</f>
        <v>0</v>
      </c>
      <c r="CO106" t="b">
        <f ca="1">AND($BV106,CO$67&gt;=INDEX('Static Data'!$E$3:$X$21,$BW106,1)+0,CO$68&gt;=INDEX('Static Data'!$E$3:$X$21,$BW106,2)+0,CO$69&gt;=INDEX('Static Data'!$E$3:$X$21,$BW106,3)+0,CO$70&gt;=INDEX('Static Data'!$E$3:$X$21,$BW106,4)+0,CO$71&gt;=INDEX('Static Data'!$E$3:$X$21,$BW106,5)+0,CO$72&gt;=INDEX('Static Data'!$E$3:$X$21,$BW106,6)+0,CO$73&gt;=INDEX('Static Data'!$E$3:$X$21,$BW106,7)+0,CO$74&gt;=INDEX('Static Data'!$E$3:$X$21,$BW106,8)+0,CO$75&gt;=INDEX('Static Data'!$E$3:$X$21,$BW106,9)+0,CO$76&gt;=INDEX('Static Data'!$E$3:$X$21,$BW106,10)+0,CO$77&gt;=INDEX('Static Data'!$E$3:$X$21,$BW106,11)+0,CO$78&gt;=INDEX('Static Data'!$E$3:$X$21,$BW106,12)+0,CO$79&gt;=INDEX('Static Data'!$E$3:$X$21,$BW106,13)+0,CO$80&gt;=INDEX('Static Data'!$E$3:$X$21,$BW106,14)+0,CO$81&gt;=INDEX('Static Data'!$E$3:$X$21,$BW106,15)+0,CO$82&gt;=INDEX('Static Data'!$E$3:$X$21,$BW106,16)+0,CO$83&gt;=INDEX('Static Data'!$E$3:$X$21,$BW106,17)+0,CO$84&gt;=INDEX('Static Data'!$E$3:$X$21,$BW106,18)+0,CO$85&gt;=INDEX('Static Data'!$E$3:$X$21,$BW106,19)+0,CO$86&gt;=INDEX('Static Data'!$E$3:$X$21,$BW106,20)+0)</f>
        <v>0</v>
      </c>
      <c r="CP106" t="b">
        <f ca="1">AND($BV106,CP$67&gt;=INDEX('Static Data'!$E$3:$X$21,$BW106,1)+0,CP$68&gt;=INDEX('Static Data'!$E$3:$X$21,$BW106,2)+0,CP$69&gt;=INDEX('Static Data'!$E$3:$X$21,$BW106,3)+0,CP$70&gt;=INDEX('Static Data'!$E$3:$X$21,$BW106,4)+0,CP$71&gt;=INDEX('Static Data'!$E$3:$X$21,$BW106,5)+0,CP$72&gt;=INDEX('Static Data'!$E$3:$X$21,$BW106,6)+0,CP$73&gt;=INDEX('Static Data'!$E$3:$X$21,$BW106,7)+0,CP$74&gt;=INDEX('Static Data'!$E$3:$X$21,$BW106,8)+0,CP$75&gt;=INDEX('Static Data'!$E$3:$X$21,$BW106,9)+0,CP$76&gt;=INDEX('Static Data'!$E$3:$X$21,$BW106,10)+0,CP$77&gt;=INDEX('Static Data'!$E$3:$X$21,$BW106,11)+0,CP$78&gt;=INDEX('Static Data'!$E$3:$X$21,$BW106,12)+0,CP$79&gt;=INDEX('Static Data'!$E$3:$X$21,$BW106,13)+0,CP$80&gt;=INDEX('Static Data'!$E$3:$X$21,$BW106,14)+0,CP$81&gt;=INDEX('Static Data'!$E$3:$X$21,$BW106,15)+0,CP$82&gt;=INDEX('Static Data'!$E$3:$X$21,$BW106,16)+0,CP$83&gt;=INDEX('Static Data'!$E$3:$X$21,$BW106,17)+0,CP$84&gt;=INDEX('Static Data'!$E$3:$X$21,$BW106,18)+0,CP$85&gt;=INDEX('Static Data'!$E$3:$X$21,$BW106,19)+0,CP$86&gt;=INDEX('Static Data'!$E$3:$X$21,$BW106,20)+0)</f>
        <v>0</v>
      </c>
      <c r="CQ106" t="b">
        <f ca="1">AND($BV106,CQ$67&gt;=INDEX('Static Data'!$E$3:$X$21,$BW106,1)+0,CQ$68&gt;=INDEX('Static Data'!$E$3:$X$21,$BW106,2)+0,CQ$69&gt;=INDEX('Static Data'!$E$3:$X$21,$BW106,3)+0,CQ$70&gt;=INDEX('Static Data'!$E$3:$X$21,$BW106,4)+0,CQ$71&gt;=INDEX('Static Data'!$E$3:$X$21,$BW106,5)+0,CQ$72&gt;=INDEX('Static Data'!$E$3:$X$21,$BW106,6)+0,CQ$73&gt;=INDEX('Static Data'!$E$3:$X$21,$BW106,7)+0,CQ$74&gt;=INDEX('Static Data'!$E$3:$X$21,$BW106,8)+0,CQ$75&gt;=INDEX('Static Data'!$E$3:$X$21,$BW106,9)+0,CQ$76&gt;=INDEX('Static Data'!$E$3:$X$21,$BW106,10)+0,CQ$77&gt;=INDEX('Static Data'!$E$3:$X$21,$BW106,11)+0,CQ$78&gt;=INDEX('Static Data'!$E$3:$X$21,$BW106,12)+0,CQ$79&gt;=INDEX('Static Data'!$E$3:$X$21,$BW106,13)+0,CQ$80&gt;=INDEX('Static Data'!$E$3:$X$21,$BW106,14)+0,CQ$81&gt;=INDEX('Static Data'!$E$3:$X$21,$BW106,15)+0,CQ$82&gt;=INDEX('Static Data'!$E$3:$X$21,$BW106,16)+0,CQ$83&gt;=INDEX('Static Data'!$E$3:$X$21,$BW106,17)+0,CQ$84&gt;=INDEX('Static Data'!$E$3:$X$21,$BW106,18)+0,CQ$85&gt;=INDEX('Static Data'!$E$3:$X$21,$BW106,19)+0,CQ$86&gt;=INDEX('Static Data'!$E$3:$X$21,$BW106,20)+0)</f>
        <v>0</v>
      </c>
      <c r="CR106" t="b">
        <f ca="1">AND($BV106,CR$67&gt;=INDEX('Static Data'!$E$3:$X$21,$BW106,1)+0,CR$68&gt;=INDEX('Static Data'!$E$3:$X$21,$BW106,2)+0,CR$69&gt;=INDEX('Static Data'!$E$3:$X$21,$BW106,3)+0,CR$70&gt;=INDEX('Static Data'!$E$3:$X$21,$BW106,4)+0,CR$71&gt;=INDEX('Static Data'!$E$3:$X$21,$BW106,5)+0,CR$72&gt;=INDEX('Static Data'!$E$3:$X$21,$BW106,6)+0,CR$73&gt;=INDEX('Static Data'!$E$3:$X$21,$BW106,7)+0,CR$74&gt;=INDEX('Static Data'!$E$3:$X$21,$BW106,8)+0,CR$75&gt;=INDEX('Static Data'!$E$3:$X$21,$BW106,9)+0,CR$76&gt;=INDEX('Static Data'!$E$3:$X$21,$BW106,10)+0,CR$77&gt;=INDEX('Static Data'!$E$3:$X$21,$BW106,11)+0,CR$78&gt;=INDEX('Static Data'!$E$3:$X$21,$BW106,12)+0,CR$79&gt;=INDEX('Static Data'!$E$3:$X$21,$BW106,13)+0,CR$80&gt;=INDEX('Static Data'!$E$3:$X$21,$BW106,14)+0,CR$81&gt;=INDEX('Static Data'!$E$3:$X$21,$BW106,15)+0,CR$82&gt;=INDEX('Static Data'!$E$3:$X$21,$BW106,16)+0,CR$83&gt;=INDEX('Static Data'!$E$3:$X$21,$BW106,17)+0,CR$84&gt;=INDEX('Static Data'!$E$3:$X$21,$BW106,18)+0,CR$85&gt;=INDEX('Static Data'!$E$3:$X$21,$BW106,19)+0,CR$86&gt;=INDEX('Static Data'!$E$3:$X$21,$BW106,20)+0)</f>
        <v>0</v>
      </c>
      <c r="CS106" t="b">
        <f ca="1">AND($BV106,CS$67&gt;=INDEX('Static Data'!$E$3:$X$21,$BW106,1)+0,CS$68&gt;=INDEX('Static Data'!$E$3:$X$21,$BW106,2)+0,CS$69&gt;=INDEX('Static Data'!$E$3:$X$21,$BW106,3)+0,CS$70&gt;=INDEX('Static Data'!$E$3:$X$21,$BW106,4)+0,CS$71&gt;=INDEX('Static Data'!$E$3:$X$21,$BW106,5)+0,CS$72&gt;=INDEX('Static Data'!$E$3:$X$21,$BW106,6)+0,CS$73&gt;=INDEX('Static Data'!$E$3:$X$21,$BW106,7)+0,CS$74&gt;=INDEX('Static Data'!$E$3:$X$21,$BW106,8)+0,CS$75&gt;=INDEX('Static Data'!$E$3:$X$21,$BW106,9)+0,CS$76&gt;=INDEX('Static Data'!$E$3:$X$21,$BW106,10)+0,CS$77&gt;=INDEX('Static Data'!$E$3:$X$21,$BW106,11)+0,CS$78&gt;=INDEX('Static Data'!$E$3:$X$21,$BW106,12)+0,CS$79&gt;=INDEX('Static Data'!$E$3:$X$21,$BW106,13)+0,CS$80&gt;=INDEX('Static Data'!$E$3:$X$21,$BW106,14)+0,CS$81&gt;=INDEX('Static Data'!$E$3:$X$21,$BW106,15)+0,CS$82&gt;=INDEX('Static Data'!$E$3:$X$21,$BW106,16)+0,CS$83&gt;=INDEX('Static Data'!$E$3:$X$21,$BW106,17)+0,CS$84&gt;=INDEX('Static Data'!$E$3:$X$21,$BW106,18)+0,CS$85&gt;=INDEX('Static Data'!$E$3:$X$21,$BW106,19)+0,CS$86&gt;=INDEX('Static Data'!$E$3:$X$21,$BW106,20)+0)</f>
        <v>0</v>
      </c>
      <c r="CT106" t="b">
        <f ca="1">AND($BV106,CT$67&gt;=INDEX('Static Data'!$E$3:$X$21,$BW106,1)+0,CT$68&gt;=INDEX('Static Data'!$E$3:$X$21,$BW106,2)+0,CT$69&gt;=INDEX('Static Data'!$E$3:$X$21,$BW106,3)+0,CT$70&gt;=INDEX('Static Data'!$E$3:$X$21,$BW106,4)+0,CT$71&gt;=INDEX('Static Data'!$E$3:$X$21,$BW106,5)+0,CT$72&gt;=INDEX('Static Data'!$E$3:$X$21,$BW106,6)+0,CT$73&gt;=INDEX('Static Data'!$E$3:$X$21,$BW106,7)+0,CT$74&gt;=INDEX('Static Data'!$E$3:$X$21,$BW106,8)+0,CT$75&gt;=INDEX('Static Data'!$E$3:$X$21,$BW106,9)+0,CT$76&gt;=INDEX('Static Data'!$E$3:$X$21,$BW106,10)+0,CT$77&gt;=INDEX('Static Data'!$E$3:$X$21,$BW106,11)+0,CT$78&gt;=INDEX('Static Data'!$E$3:$X$21,$BW106,12)+0,CT$79&gt;=INDEX('Static Data'!$E$3:$X$21,$BW106,13)+0,CT$80&gt;=INDEX('Static Data'!$E$3:$X$21,$BW106,14)+0,CT$81&gt;=INDEX('Static Data'!$E$3:$X$21,$BW106,15)+0,CT$82&gt;=INDEX('Static Data'!$E$3:$X$21,$BW106,16)+0,CT$83&gt;=INDEX('Static Data'!$E$3:$X$21,$BW106,17)+0,CT$84&gt;=INDEX('Static Data'!$E$3:$X$21,$BW106,18)+0,CT$85&gt;=INDEX('Static Data'!$E$3:$X$21,$BW106,19)+0,CT$86&gt;=INDEX('Static Data'!$E$3:$X$21,$BW106,20)+0)</f>
        <v>0</v>
      </c>
      <c r="CU106" t="b">
        <f ca="1">AND($BV106,CU$67&gt;=INDEX('Static Data'!$E$3:$X$21,$BW106,1)+0,CU$68&gt;=INDEX('Static Data'!$E$3:$X$21,$BW106,2)+0,CU$69&gt;=INDEX('Static Data'!$E$3:$X$21,$BW106,3)+0,CU$70&gt;=INDEX('Static Data'!$E$3:$X$21,$BW106,4)+0,CU$71&gt;=INDEX('Static Data'!$E$3:$X$21,$BW106,5)+0,CU$72&gt;=INDEX('Static Data'!$E$3:$X$21,$BW106,6)+0,CU$73&gt;=INDEX('Static Data'!$E$3:$X$21,$BW106,7)+0,CU$74&gt;=INDEX('Static Data'!$E$3:$X$21,$BW106,8)+0,CU$75&gt;=INDEX('Static Data'!$E$3:$X$21,$BW106,9)+0,CU$76&gt;=INDEX('Static Data'!$E$3:$X$21,$BW106,10)+0,CU$77&gt;=INDEX('Static Data'!$E$3:$X$21,$BW106,11)+0,CU$78&gt;=INDEX('Static Data'!$E$3:$X$21,$BW106,12)+0,CU$79&gt;=INDEX('Static Data'!$E$3:$X$21,$BW106,13)+0,CU$80&gt;=INDEX('Static Data'!$E$3:$X$21,$BW106,14)+0,CU$81&gt;=INDEX('Static Data'!$E$3:$X$21,$BW106,15)+0,CU$82&gt;=INDEX('Static Data'!$E$3:$X$21,$BW106,16)+0,CU$83&gt;=INDEX('Static Data'!$E$3:$X$21,$BW106,17)+0,CU$84&gt;=INDEX('Static Data'!$E$3:$X$21,$BW106,18)+0,CU$85&gt;=INDEX('Static Data'!$E$3:$X$21,$BW106,19)+0,CU$86&gt;=INDEX('Static Data'!$E$3:$X$21,$BW106,20)+0)</f>
        <v>0</v>
      </c>
      <c r="CV106" t="b">
        <f ca="1">AND($BV106,CV$67&gt;=INDEX('Static Data'!$E$3:$X$21,$BW106,1)+0,CV$68&gt;=INDEX('Static Data'!$E$3:$X$21,$BW106,2)+0,CV$69&gt;=INDEX('Static Data'!$E$3:$X$21,$BW106,3)+0,CV$70&gt;=INDEX('Static Data'!$E$3:$X$21,$BW106,4)+0,CV$71&gt;=INDEX('Static Data'!$E$3:$X$21,$BW106,5)+0,CV$72&gt;=INDEX('Static Data'!$E$3:$X$21,$BW106,6)+0,CV$73&gt;=INDEX('Static Data'!$E$3:$X$21,$BW106,7)+0,CV$74&gt;=INDEX('Static Data'!$E$3:$X$21,$BW106,8)+0,CV$75&gt;=INDEX('Static Data'!$E$3:$X$21,$BW106,9)+0,CV$76&gt;=INDEX('Static Data'!$E$3:$X$21,$BW106,10)+0,CV$77&gt;=INDEX('Static Data'!$E$3:$X$21,$BW106,11)+0,CV$78&gt;=INDEX('Static Data'!$E$3:$X$21,$BW106,12)+0,CV$79&gt;=INDEX('Static Data'!$E$3:$X$21,$BW106,13)+0,CV$80&gt;=INDEX('Static Data'!$E$3:$X$21,$BW106,14)+0,CV$81&gt;=INDEX('Static Data'!$E$3:$X$21,$BW106,15)+0,CV$82&gt;=INDEX('Static Data'!$E$3:$X$21,$BW106,16)+0,CV$83&gt;=INDEX('Static Data'!$E$3:$X$21,$BW106,17)+0,CV$84&gt;=INDEX('Static Data'!$E$3:$X$21,$BW106,18)+0,CV$85&gt;=INDEX('Static Data'!$E$3:$X$21,$BW106,19)+0,CV$86&gt;=INDEX('Static Data'!$E$3:$X$21,$BW106,20)+0)</f>
        <v>0</v>
      </c>
      <c r="CW106" t="b">
        <f ca="1">AND($BV106,CW$67&gt;=INDEX('Static Data'!$E$3:$X$21,$BW106,1)+0,CW$68&gt;=INDEX('Static Data'!$E$3:$X$21,$BW106,2)+0,CW$69&gt;=INDEX('Static Data'!$E$3:$X$21,$BW106,3)+0,CW$70&gt;=INDEX('Static Data'!$E$3:$X$21,$BW106,4)+0,CW$71&gt;=INDEX('Static Data'!$E$3:$X$21,$BW106,5)+0,CW$72&gt;=INDEX('Static Data'!$E$3:$X$21,$BW106,6)+0,CW$73&gt;=INDEX('Static Data'!$E$3:$X$21,$BW106,7)+0,CW$74&gt;=INDEX('Static Data'!$E$3:$X$21,$BW106,8)+0,CW$75&gt;=INDEX('Static Data'!$E$3:$X$21,$BW106,9)+0,CW$76&gt;=INDEX('Static Data'!$E$3:$X$21,$BW106,10)+0,CW$77&gt;=INDEX('Static Data'!$E$3:$X$21,$BW106,11)+0,CW$78&gt;=INDEX('Static Data'!$E$3:$X$21,$BW106,12)+0,CW$79&gt;=INDEX('Static Data'!$E$3:$X$21,$BW106,13)+0,CW$80&gt;=INDEX('Static Data'!$E$3:$X$21,$BW106,14)+0,CW$81&gt;=INDEX('Static Data'!$E$3:$X$21,$BW106,15)+0,CW$82&gt;=INDEX('Static Data'!$E$3:$X$21,$BW106,16)+0,CW$83&gt;=INDEX('Static Data'!$E$3:$X$21,$BW106,17)+0,CW$84&gt;=INDEX('Static Data'!$E$3:$X$21,$BW106,18)+0,CW$85&gt;=INDEX('Static Data'!$E$3:$X$21,$BW106,19)+0,CW$86&gt;=INDEX('Static Data'!$E$3:$X$21,$BW106,20)+0)</f>
        <v>0</v>
      </c>
      <c r="CX106" t="b">
        <f ca="1">AND($BV106,CX$67&gt;=INDEX('Static Data'!$E$3:$X$21,$BW106,1)+0,CX$68&gt;=INDEX('Static Data'!$E$3:$X$21,$BW106,2)+0,CX$69&gt;=INDEX('Static Data'!$E$3:$X$21,$BW106,3)+0,CX$70&gt;=INDEX('Static Data'!$E$3:$X$21,$BW106,4)+0,CX$71&gt;=INDEX('Static Data'!$E$3:$X$21,$BW106,5)+0,CX$72&gt;=INDEX('Static Data'!$E$3:$X$21,$BW106,6)+0,CX$73&gt;=INDEX('Static Data'!$E$3:$X$21,$BW106,7)+0,CX$74&gt;=INDEX('Static Data'!$E$3:$X$21,$BW106,8)+0,CX$75&gt;=INDEX('Static Data'!$E$3:$X$21,$BW106,9)+0,CX$76&gt;=INDEX('Static Data'!$E$3:$X$21,$BW106,10)+0,CX$77&gt;=INDEX('Static Data'!$E$3:$X$21,$BW106,11)+0,CX$78&gt;=INDEX('Static Data'!$E$3:$X$21,$BW106,12)+0,CX$79&gt;=INDEX('Static Data'!$E$3:$X$21,$BW106,13)+0,CX$80&gt;=INDEX('Static Data'!$E$3:$X$21,$BW106,14)+0,CX$81&gt;=INDEX('Static Data'!$E$3:$X$21,$BW106,15)+0,CX$82&gt;=INDEX('Static Data'!$E$3:$X$21,$BW106,16)+0,CX$83&gt;=INDEX('Static Data'!$E$3:$X$21,$BW106,17)+0,CX$84&gt;=INDEX('Static Data'!$E$3:$X$21,$BW106,18)+0,CX$85&gt;=INDEX('Static Data'!$E$3:$X$21,$BW106,19)+0,CX$86&gt;=INDEX('Static Data'!$E$3:$X$21,$BW106,20)+0)</f>
        <v>0</v>
      </c>
      <c r="CY106" t="b">
        <f ca="1">AND($BV106,CY$67&gt;=INDEX('Static Data'!$E$3:$X$21,$BW106,1)+0,CY$68&gt;=INDEX('Static Data'!$E$3:$X$21,$BW106,2)+0,CY$69&gt;=INDEX('Static Data'!$E$3:$X$21,$BW106,3)+0,CY$70&gt;=INDEX('Static Data'!$E$3:$X$21,$BW106,4)+0,CY$71&gt;=INDEX('Static Data'!$E$3:$X$21,$BW106,5)+0,CY$72&gt;=INDEX('Static Data'!$E$3:$X$21,$BW106,6)+0,CY$73&gt;=INDEX('Static Data'!$E$3:$X$21,$BW106,7)+0,CY$74&gt;=INDEX('Static Data'!$E$3:$X$21,$BW106,8)+0,CY$75&gt;=INDEX('Static Data'!$E$3:$X$21,$BW106,9)+0,CY$76&gt;=INDEX('Static Data'!$E$3:$X$21,$BW106,10)+0,CY$77&gt;=INDEX('Static Data'!$E$3:$X$21,$BW106,11)+0,CY$78&gt;=INDEX('Static Data'!$E$3:$X$21,$BW106,12)+0,CY$79&gt;=INDEX('Static Data'!$E$3:$X$21,$BW106,13)+0,CY$80&gt;=INDEX('Static Data'!$E$3:$X$21,$BW106,14)+0,CY$81&gt;=INDEX('Static Data'!$E$3:$X$21,$BW106,15)+0,CY$82&gt;=INDEX('Static Data'!$E$3:$X$21,$BW106,16)+0,CY$83&gt;=INDEX('Static Data'!$E$3:$X$21,$BW106,17)+0,CY$84&gt;=INDEX('Static Data'!$E$3:$X$21,$BW106,18)+0,CY$85&gt;=INDEX('Static Data'!$E$3:$X$21,$BW106,19)+0,CY$86&gt;=INDEX('Static Data'!$E$3:$X$21,$BW106,20)+0)</f>
        <v>0</v>
      </c>
      <c r="CZ106" t="b">
        <f ca="1">AND($BV106,CZ$67&gt;=INDEX('Static Data'!$E$3:$X$21,$BW106,1)+0,CZ$68&gt;=INDEX('Static Data'!$E$3:$X$21,$BW106,2)+0,CZ$69&gt;=INDEX('Static Data'!$E$3:$X$21,$BW106,3)+0,CZ$70&gt;=INDEX('Static Data'!$E$3:$X$21,$BW106,4)+0,CZ$71&gt;=INDEX('Static Data'!$E$3:$X$21,$BW106,5)+0,CZ$72&gt;=INDEX('Static Data'!$E$3:$X$21,$BW106,6)+0,CZ$73&gt;=INDEX('Static Data'!$E$3:$X$21,$BW106,7)+0,CZ$74&gt;=INDEX('Static Data'!$E$3:$X$21,$BW106,8)+0,CZ$75&gt;=INDEX('Static Data'!$E$3:$X$21,$BW106,9)+0,CZ$76&gt;=INDEX('Static Data'!$E$3:$X$21,$BW106,10)+0,CZ$77&gt;=INDEX('Static Data'!$E$3:$X$21,$BW106,11)+0,CZ$78&gt;=INDEX('Static Data'!$E$3:$X$21,$BW106,12)+0,CZ$79&gt;=INDEX('Static Data'!$E$3:$X$21,$BW106,13)+0,CZ$80&gt;=INDEX('Static Data'!$E$3:$X$21,$BW106,14)+0,CZ$81&gt;=INDEX('Static Data'!$E$3:$X$21,$BW106,15)+0,CZ$82&gt;=INDEX('Static Data'!$E$3:$X$21,$BW106,16)+0,CZ$83&gt;=INDEX('Static Data'!$E$3:$X$21,$BW106,17)+0,CZ$84&gt;=INDEX('Static Data'!$E$3:$X$21,$BW106,18)+0,CZ$85&gt;=INDEX('Static Data'!$E$3:$X$21,$BW106,19)+0,CZ$86&gt;=INDEX('Static Data'!$E$3:$X$21,$BW106,20)+0)</f>
        <v>0</v>
      </c>
      <c r="DA106" t="b">
        <f ca="1">AND($BV106,DA$67&gt;=INDEX('Static Data'!$E$3:$X$21,$BW106,1)+0,DA$68&gt;=INDEX('Static Data'!$E$3:$X$21,$BW106,2)+0,DA$69&gt;=INDEX('Static Data'!$E$3:$X$21,$BW106,3)+0,DA$70&gt;=INDEX('Static Data'!$E$3:$X$21,$BW106,4)+0,DA$71&gt;=INDEX('Static Data'!$E$3:$X$21,$BW106,5)+0,DA$72&gt;=INDEX('Static Data'!$E$3:$X$21,$BW106,6)+0,DA$73&gt;=INDEX('Static Data'!$E$3:$X$21,$BW106,7)+0,DA$74&gt;=INDEX('Static Data'!$E$3:$X$21,$BW106,8)+0,DA$75&gt;=INDEX('Static Data'!$E$3:$X$21,$BW106,9)+0,DA$76&gt;=INDEX('Static Data'!$E$3:$X$21,$BW106,10)+0,DA$77&gt;=INDEX('Static Data'!$E$3:$X$21,$BW106,11)+0,DA$78&gt;=INDEX('Static Data'!$E$3:$X$21,$BW106,12)+0,DA$79&gt;=INDEX('Static Data'!$E$3:$X$21,$BW106,13)+0,DA$80&gt;=INDEX('Static Data'!$E$3:$X$21,$BW106,14)+0,DA$81&gt;=INDEX('Static Data'!$E$3:$X$21,$BW106,15)+0,DA$82&gt;=INDEX('Static Data'!$E$3:$X$21,$BW106,16)+0,DA$83&gt;=INDEX('Static Data'!$E$3:$X$21,$BW106,17)+0,DA$84&gt;=INDEX('Static Data'!$E$3:$X$21,$BW106,18)+0,DA$85&gt;=INDEX('Static Data'!$E$3:$X$21,$BW106,19)+0,DA$86&gt;=INDEX('Static Data'!$E$3:$X$21,$BW106,20)+0)</f>
        <v>0</v>
      </c>
      <c r="DB106" t="b">
        <f ca="1">AND($BV106,DB$67&gt;=INDEX('Static Data'!$E$3:$X$21,$BW106,1)+0,DB$68&gt;=INDEX('Static Data'!$E$3:$X$21,$BW106,2)+0,DB$69&gt;=INDEX('Static Data'!$E$3:$X$21,$BW106,3)+0,DB$70&gt;=INDEX('Static Data'!$E$3:$X$21,$BW106,4)+0,DB$71&gt;=INDEX('Static Data'!$E$3:$X$21,$BW106,5)+0,DB$72&gt;=INDEX('Static Data'!$E$3:$X$21,$BW106,6)+0,DB$73&gt;=INDEX('Static Data'!$E$3:$X$21,$BW106,7)+0,DB$74&gt;=INDEX('Static Data'!$E$3:$X$21,$BW106,8)+0,DB$75&gt;=INDEX('Static Data'!$E$3:$X$21,$BW106,9)+0,DB$76&gt;=INDEX('Static Data'!$E$3:$X$21,$BW106,10)+0,DB$77&gt;=INDEX('Static Data'!$E$3:$X$21,$BW106,11)+0,DB$78&gt;=INDEX('Static Data'!$E$3:$X$21,$BW106,12)+0,DB$79&gt;=INDEX('Static Data'!$E$3:$X$21,$BW106,13)+0,DB$80&gt;=INDEX('Static Data'!$E$3:$X$21,$BW106,14)+0,DB$81&gt;=INDEX('Static Data'!$E$3:$X$21,$BW106,15)+0,DB$82&gt;=INDEX('Static Data'!$E$3:$X$21,$BW106,16)+0,DB$83&gt;=INDEX('Static Data'!$E$3:$X$21,$BW106,17)+0,DB$84&gt;=INDEX('Static Data'!$E$3:$X$21,$BW106,18)+0,DB$85&gt;=INDEX('Static Data'!$E$3:$X$21,$BW106,19)+0,DB$86&gt;=INDEX('Static Data'!$E$3:$X$21,$BW106,20)+0)</f>
        <v>0</v>
      </c>
      <c r="DC106" t="b">
        <f ca="1">AND($BV106,DC$67&gt;=INDEX('Static Data'!$E$3:$X$21,$BW106,1)+0,DC$68&gt;=INDEX('Static Data'!$E$3:$X$21,$BW106,2)+0,DC$69&gt;=INDEX('Static Data'!$E$3:$X$21,$BW106,3)+0,DC$70&gt;=INDEX('Static Data'!$E$3:$X$21,$BW106,4)+0,DC$71&gt;=INDEX('Static Data'!$E$3:$X$21,$BW106,5)+0,DC$72&gt;=INDEX('Static Data'!$E$3:$X$21,$BW106,6)+0,DC$73&gt;=INDEX('Static Data'!$E$3:$X$21,$BW106,7)+0,DC$74&gt;=INDEX('Static Data'!$E$3:$X$21,$BW106,8)+0,DC$75&gt;=INDEX('Static Data'!$E$3:$X$21,$BW106,9)+0,DC$76&gt;=INDEX('Static Data'!$E$3:$X$21,$BW106,10)+0,DC$77&gt;=INDEX('Static Data'!$E$3:$X$21,$BW106,11)+0,DC$78&gt;=INDEX('Static Data'!$E$3:$X$21,$BW106,12)+0,DC$79&gt;=INDEX('Static Data'!$E$3:$X$21,$BW106,13)+0,DC$80&gt;=INDEX('Static Data'!$E$3:$X$21,$BW106,14)+0,DC$81&gt;=INDEX('Static Data'!$E$3:$X$21,$BW106,15)+0,DC$82&gt;=INDEX('Static Data'!$E$3:$X$21,$BW106,16)+0,DC$83&gt;=INDEX('Static Data'!$E$3:$X$21,$BW106,17)+0,DC$84&gt;=INDEX('Static Data'!$E$3:$X$21,$BW106,18)+0,DC$85&gt;=INDEX('Static Data'!$E$3:$X$21,$BW106,19)+0,DC$86&gt;=INDEX('Static Data'!$E$3:$X$21,$BW106,20)+0)</f>
        <v>0</v>
      </c>
      <c r="DD106" t="b">
        <f ca="1">AND($BV106,DD$67&gt;=INDEX('Static Data'!$E$3:$X$21,$BW106,1)+0,DD$68&gt;=INDEX('Static Data'!$E$3:$X$21,$BW106,2)+0,DD$69&gt;=INDEX('Static Data'!$E$3:$X$21,$BW106,3)+0,DD$70&gt;=INDEX('Static Data'!$E$3:$X$21,$BW106,4)+0,DD$71&gt;=INDEX('Static Data'!$E$3:$X$21,$BW106,5)+0,DD$72&gt;=INDEX('Static Data'!$E$3:$X$21,$BW106,6)+0,DD$73&gt;=INDEX('Static Data'!$E$3:$X$21,$BW106,7)+0,DD$74&gt;=INDEX('Static Data'!$E$3:$X$21,$BW106,8)+0,DD$75&gt;=INDEX('Static Data'!$E$3:$X$21,$BW106,9)+0,DD$76&gt;=INDEX('Static Data'!$E$3:$X$21,$BW106,10)+0,DD$77&gt;=INDEX('Static Data'!$E$3:$X$21,$BW106,11)+0,DD$78&gt;=INDEX('Static Data'!$E$3:$X$21,$BW106,12)+0,DD$79&gt;=INDEX('Static Data'!$E$3:$X$21,$BW106,13)+0,DD$80&gt;=INDEX('Static Data'!$E$3:$X$21,$BW106,14)+0,DD$81&gt;=INDEX('Static Data'!$E$3:$X$21,$BW106,15)+0,DD$82&gt;=INDEX('Static Data'!$E$3:$X$21,$BW106,16)+0,DD$83&gt;=INDEX('Static Data'!$E$3:$X$21,$BW106,17)+0,DD$84&gt;=INDEX('Static Data'!$E$3:$X$21,$BW106,18)+0,DD$85&gt;=INDEX('Static Data'!$E$3:$X$21,$BW106,19)+0,DD$86&gt;=INDEX('Static Data'!$E$3:$X$21,$BW106,20)+0)</f>
        <v>0</v>
      </c>
      <c r="DE106" t="b">
        <f ca="1">AND($BV106,DE$67&gt;=INDEX('Static Data'!$E$3:$X$21,$BW106,1)+0,DE$68&gt;=INDEX('Static Data'!$E$3:$X$21,$BW106,2)+0,DE$69&gt;=INDEX('Static Data'!$E$3:$X$21,$BW106,3)+0,DE$70&gt;=INDEX('Static Data'!$E$3:$X$21,$BW106,4)+0,DE$71&gt;=INDEX('Static Data'!$E$3:$X$21,$BW106,5)+0,DE$72&gt;=INDEX('Static Data'!$E$3:$X$21,$BW106,6)+0,DE$73&gt;=INDEX('Static Data'!$E$3:$X$21,$BW106,7)+0,DE$74&gt;=INDEX('Static Data'!$E$3:$X$21,$BW106,8)+0,DE$75&gt;=INDEX('Static Data'!$E$3:$X$21,$BW106,9)+0,DE$76&gt;=INDEX('Static Data'!$E$3:$X$21,$BW106,10)+0,DE$77&gt;=INDEX('Static Data'!$E$3:$X$21,$BW106,11)+0,DE$78&gt;=INDEX('Static Data'!$E$3:$X$21,$BW106,12)+0,DE$79&gt;=INDEX('Static Data'!$E$3:$X$21,$BW106,13)+0,DE$80&gt;=INDEX('Static Data'!$E$3:$X$21,$BW106,14)+0,DE$81&gt;=INDEX('Static Data'!$E$3:$X$21,$BW106,15)+0,DE$82&gt;=INDEX('Static Data'!$E$3:$X$21,$BW106,16)+0,DE$83&gt;=INDEX('Static Data'!$E$3:$X$21,$BW106,17)+0,DE$84&gt;=INDEX('Static Data'!$E$3:$X$21,$BW106,18)+0,DE$85&gt;=INDEX('Static Data'!$E$3:$X$21,$BW106,19)+0,DE$86&gt;=INDEX('Static Data'!$E$3:$X$21,$BW106,20)+0)</f>
        <v>0</v>
      </c>
      <c r="DF106" t="b">
        <f ca="1">AND($BV106,DF$67&gt;=INDEX('Static Data'!$E$3:$X$21,$BW106,1)+0,DF$68&gt;=INDEX('Static Data'!$E$3:$X$21,$BW106,2)+0,DF$69&gt;=INDEX('Static Data'!$E$3:$X$21,$BW106,3)+0,DF$70&gt;=INDEX('Static Data'!$E$3:$X$21,$BW106,4)+0,DF$71&gt;=INDEX('Static Data'!$E$3:$X$21,$BW106,5)+0,DF$72&gt;=INDEX('Static Data'!$E$3:$X$21,$BW106,6)+0,DF$73&gt;=INDEX('Static Data'!$E$3:$X$21,$BW106,7)+0,DF$74&gt;=INDEX('Static Data'!$E$3:$X$21,$BW106,8)+0,DF$75&gt;=INDEX('Static Data'!$E$3:$X$21,$BW106,9)+0,DF$76&gt;=INDEX('Static Data'!$E$3:$X$21,$BW106,10)+0,DF$77&gt;=INDEX('Static Data'!$E$3:$X$21,$BW106,11)+0,DF$78&gt;=INDEX('Static Data'!$E$3:$X$21,$BW106,12)+0,DF$79&gt;=INDEX('Static Data'!$E$3:$X$21,$BW106,13)+0,DF$80&gt;=INDEX('Static Data'!$E$3:$X$21,$BW106,14)+0,DF$81&gt;=INDEX('Static Data'!$E$3:$X$21,$BW106,15)+0,DF$82&gt;=INDEX('Static Data'!$E$3:$X$21,$BW106,16)+0,DF$83&gt;=INDEX('Static Data'!$E$3:$X$21,$BW106,17)+0,DF$84&gt;=INDEX('Static Data'!$E$3:$X$21,$BW106,18)+0,DF$85&gt;=INDEX('Static Data'!$E$3:$X$21,$BW106,19)+0,DF$86&gt;=INDEX('Static Data'!$E$3:$X$21,$BW106,20)+0)</f>
        <v>0</v>
      </c>
      <c r="DG106" t="b">
        <f ca="1">AND($BV106,DG$67&gt;=INDEX('Static Data'!$E$3:$X$21,$BW106,1)+0,DG$68&gt;=INDEX('Static Data'!$E$3:$X$21,$BW106,2)+0,DG$69&gt;=INDEX('Static Data'!$E$3:$X$21,$BW106,3)+0,DG$70&gt;=INDEX('Static Data'!$E$3:$X$21,$BW106,4)+0,DG$71&gt;=INDEX('Static Data'!$E$3:$X$21,$BW106,5)+0,DG$72&gt;=INDEX('Static Data'!$E$3:$X$21,$BW106,6)+0,DG$73&gt;=INDEX('Static Data'!$E$3:$X$21,$BW106,7)+0,DG$74&gt;=INDEX('Static Data'!$E$3:$X$21,$BW106,8)+0,DG$75&gt;=INDEX('Static Data'!$E$3:$X$21,$BW106,9)+0,DG$76&gt;=INDEX('Static Data'!$E$3:$X$21,$BW106,10)+0,DG$77&gt;=INDEX('Static Data'!$E$3:$X$21,$BW106,11)+0,DG$78&gt;=INDEX('Static Data'!$E$3:$X$21,$BW106,12)+0,DG$79&gt;=INDEX('Static Data'!$E$3:$X$21,$BW106,13)+0,DG$80&gt;=INDEX('Static Data'!$E$3:$X$21,$BW106,14)+0,DG$81&gt;=INDEX('Static Data'!$E$3:$X$21,$BW106,15)+0,DG$82&gt;=INDEX('Static Data'!$E$3:$X$21,$BW106,16)+0,DG$83&gt;=INDEX('Static Data'!$E$3:$X$21,$BW106,17)+0,DG$84&gt;=INDEX('Static Data'!$E$3:$X$21,$BW106,18)+0,DG$85&gt;=INDEX('Static Data'!$E$3:$X$21,$BW106,19)+0,DG$86&gt;=INDEX('Static Data'!$E$3:$X$21,$BW106,20)+0)</f>
        <v>0</v>
      </c>
      <c r="DH106" t="b">
        <f ca="1">AND($BV106,DH$67&gt;=INDEX('Static Data'!$E$3:$X$21,$BW106,1)+0,DH$68&gt;=INDEX('Static Data'!$E$3:$X$21,$BW106,2)+0,DH$69&gt;=INDEX('Static Data'!$E$3:$X$21,$BW106,3)+0,DH$70&gt;=INDEX('Static Data'!$E$3:$X$21,$BW106,4)+0,DH$71&gt;=INDEX('Static Data'!$E$3:$X$21,$BW106,5)+0,DH$72&gt;=INDEX('Static Data'!$E$3:$X$21,$BW106,6)+0,DH$73&gt;=INDEX('Static Data'!$E$3:$X$21,$BW106,7)+0,DH$74&gt;=INDEX('Static Data'!$E$3:$X$21,$BW106,8)+0,DH$75&gt;=INDEX('Static Data'!$E$3:$X$21,$BW106,9)+0,DH$76&gt;=INDEX('Static Data'!$E$3:$X$21,$BW106,10)+0,DH$77&gt;=INDEX('Static Data'!$E$3:$X$21,$BW106,11)+0,DH$78&gt;=INDEX('Static Data'!$E$3:$X$21,$BW106,12)+0,DH$79&gt;=INDEX('Static Data'!$E$3:$X$21,$BW106,13)+0,DH$80&gt;=INDEX('Static Data'!$E$3:$X$21,$BW106,14)+0,DH$81&gt;=INDEX('Static Data'!$E$3:$X$21,$BW106,15)+0,DH$82&gt;=INDEX('Static Data'!$E$3:$X$21,$BW106,16)+0,DH$83&gt;=INDEX('Static Data'!$E$3:$X$21,$BW106,17)+0,DH$84&gt;=INDEX('Static Data'!$E$3:$X$21,$BW106,18)+0,DH$85&gt;=INDEX('Static Data'!$E$3:$X$21,$BW106,19)+0,DH$86&gt;=INDEX('Static Data'!$E$3:$X$21,$BW106,20)+0)</f>
        <v>0</v>
      </c>
      <c r="DI106" t="b">
        <f ca="1">AND($BV106,DI$67&gt;=INDEX('Static Data'!$E$3:$X$21,$BW106,1)+0,DI$68&gt;=INDEX('Static Data'!$E$3:$X$21,$BW106,2)+0,DI$69&gt;=INDEX('Static Data'!$E$3:$X$21,$BW106,3)+0,DI$70&gt;=INDEX('Static Data'!$E$3:$X$21,$BW106,4)+0,DI$71&gt;=INDEX('Static Data'!$E$3:$X$21,$BW106,5)+0,DI$72&gt;=INDEX('Static Data'!$E$3:$X$21,$BW106,6)+0,DI$73&gt;=INDEX('Static Data'!$E$3:$X$21,$BW106,7)+0,DI$74&gt;=INDEX('Static Data'!$E$3:$X$21,$BW106,8)+0,DI$75&gt;=INDEX('Static Data'!$E$3:$X$21,$BW106,9)+0,DI$76&gt;=INDEX('Static Data'!$E$3:$X$21,$BW106,10)+0,DI$77&gt;=INDEX('Static Data'!$E$3:$X$21,$BW106,11)+0,DI$78&gt;=INDEX('Static Data'!$E$3:$X$21,$BW106,12)+0,DI$79&gt;=INDEX('Static Data'!$E$3:$X$21,$BW106,13)+0,DI$80&gt;=INDEX('Static Data'!$E$3:$X$21,$BW106,14)+0,DI$81&gt;=INDEX('Static Data'!$E$3:$X$21,$BW106,15)+0,DI$82&gt;=INDEX('Static Data'!$E$3:$X$21,$BW106,16)+0,DI$83&gt;=INDEX('Static Data'!$E$3:$X$21,$BW106,17)+0,DI$84&gt;=INDEX('Static Data'!$E$3:$X$21,$BW106,18)+0,DI$85&gt;=INDEX('Static Data'!$E$3:$X$21,$BW106,19)+0,DI$86&gt;=INDEX('Static Data'!$E$3:$X$21,$BW106,20)+0)</f>
        <v>0</v>
      </c>
      <c r="DJ106" t="b">
        <f ca="1">AND($BV106,DJ$67&gt;=INDEX('Static Data'!$E$3:$X$21,$BW106,1)+0,DJ$68&gt;=INDEX('Static Data'!$E$3:$X$21,$BW106,2)+0,DJ$69&gt;=INDEX('Static Data'!$E$3:$X$21,$BW106,3)+0,DJ$70&gt;=INDEX('Static Data'!$E$3:$X$21,$BW106,4)+0,DJ$71&gt;=INDEX('Static Data'!$E$3:$X$21,$BW106,5)+0,DJ$72&gt;=INDEX('Static Data'!$E$3:$X$21,$BW106,6)+0,DJ$73&gt;=INDEX('Static Data'!$E$3:$X$21,$BW106,7)+0,DJ$74&gt;=INDEX('Static Data'!$E$3:$X$21,$BW106,8)+0,DJ$75&gt;=INDEX('Static Data'!$E$3:$X$21,$BW106,9)+0,DJ$76&gt;=INDEX('Static Data'!$E$3:$X$21,$BW106,10)+0,DJ$77&gt;=INDEX('Static Data'!$E$3:$X$21,$BW106,11)+0,DJ$78&gt;=INDEX('Static Data'!$E$3:$X$21,$BW106,12)+0,DJ$79&gt;=INDEX('Static Data'!$E$3:$X$21,$BW106,13)+0,DJ$80&gt;=INDEX('Static Data'!$E$3:$X$21,$BW106,14)+0,DJ$81&gt;=INDEX('Static Data'!$E$3:$X$21,$BW106,15)+0,DJ$82&gt;=INDEX('Static Data'!$E$3:$X$21,$BW106,16)+0,DJ$83&gt;=INDEX('Static Data'!$E$3:$X$21,$BW106,17)+0,DJ$84&gt;=INDEX('Static Data'!$E$3:$X$21,$BW106,18)+0,DJ$85&gt;=INDEX('Static Data'!$E$3:$X$21,$BW106,19)+0,DJ$86&gt;=INDEX('Static Data'!$E$3:$X$21,$BW106,20)+0)</f>
        <v>0</v>
      </c>
      <c r="DK106" t="b">
        <f ca="1">AND($BV106,DK$67&gt;=INDEX('Static Data'!$E$3:$X$21,$BW106,1)+0,DK$68&gt;=INDEX('Static Data'!$E$3:$X$21,$BW106,2)+0,DK$69&gt;=INDEX('Static Data'!$E$3:$X$21,$BW106,3)+0,DK$70&gt;=INDEX('Static Data'!$E$3:$X$21,$BW106,4)+0,DK$71&gt;=INDEX('Static Data'!$E$3:$X$21,$BW106,5)+0,DK$72&gt;=INDEX('Static Data'!$E$3:$X$21,$BW106,6)+0,DK$73&gt;=INDEX('Static Data'!$E$3:$X$21,$BW106,7)+0,DK$74&gt;=INDEX('Static Data'!$E$3:$X$21,$BW106,8)+0,DK$75&gt;=INDEX('Static Data'!$E$3:$X$21,$BW106,9)+0,DK$76&gt;=INDEX('Static Data'!$E$3:$X$21,$BW106,10)+0,DK$77&gt;=INDEX('Static Data'!$E$3:$X$21,$BW106,11)+0,DK$78&gt;=INDEX('Static Data'!$E$3:$X$21,$BW106,12)+0,DK$79&gt;=INDEX('Static Data'!$E$3:$X$21,$BW106,13)+0,DK$80&gt;=INDEX('Static Data'!$E$3:$X$21,$BW106,14)+0,DK$81&gt;=INDEX('Static Data'!$E$3:$X$21,$BW106,15)+0,DK$82&gt;=INDEX('Static Data'!$E$3:$X$21,$BW106,16)+0,DK$83&gt;=INDEX('Static Data'!$E$3:$X$21,$BW106,17)+0,DK$84&gt;=INDEX('Static Data'!$E$3:$X$21,$BW106,18)+0,DK$85&gt;=INDEX('Static Data'!$E$3:$X$21,$BW106,19)+0,DK$86&gt;=INDEX('Static Data'!$E$3:$X$21,$BW106,20)+0)</f>
        <v>0</v>
      </c>
      <c r="DL106" t="b">
        <f ca="1">AND($BV106,DL$67&gt;=INDEX('Static Data'!$E$3:$X$21,$BW106,1)+0,DL$68&gt;=INDEX('Static Data'!$E$3:$X$21,$BW106,2)+0,DL$69&gt;=INDEX('Static Data'!$E$3:$X$21,$BW106,3)+0,DL$70&gt;=INDEX('Static Data'!$E$3:$X$21,$BW106,4)+0,DL$71&gt;=INDEX('Static Data'!$E$3:$X$21,$BW106,5)+0,DL$72&gt;=INDEX('Static Data'!$E$3:$X$21,$BW106,6)+0,DL$73&gt;=INDEX('Static Data'!$E$3:$X$21,$BW106,7)+0,DL$74&gt;=INDEX('Static Data'!$E$3:$X$21,$BW106,8)+0,DL$75&gt;=INDEX('Static Data'!$E$3:$X$21,$BW106,9)+0,DL$76&gt;=INDEX('Static Data'!$E$3:$X$21,$BW106,10)+0,DL$77&gt;=INDEX('Static Data'!$E$3:$X$21,$BW106,11)+0,DL$78&gt;=INDEX('Static Data'!$E$3:$X$21,$BW106,12)+0,DL$79&gt;=INDEX('Static Data'!$E$3:$X$21,$BW106,13)+0,DL$80&gt;=INDEX('Static Data'!$E$3:$X$21,$BW106,14)+0,DL$81&gt;=INDEX('Static Data'!$E$3:$X$21,$BW106,15)+0,DL$82&gt;=INDEX('Static Data'!$E$3:$X$21,$BW106,16)+0,DL$83&gt;=INDEX('Static Data'!$E$3:$X$21,$BW106,17)+0,DL$84&gt;=INDEX('Static Data'!$E$3:$X$21,$BW106,18)+0,DL$85&gt;=INDEX('Static Data'!$E$3:$X$21,$BW106,19)+0,DL$86&gt;=INDEX('Static Data'!$E$3:$X$21,$BW106,20)+0)</f>
        <v>0</v>
      </c>
      <c r="DM106" t="b">
        <f ca="1">AND($BV106,DM$67&gt;=INDEX('Static Data'!$E$3:$X$21,$BW106,1)+0,DM$68&gt;=INDEX('Static Data'!$E$3:$X$21,$BW106,2)+0,DM$69&gt;=INDEX('Static Data'!$E$3:$X$21,$BW106,3)+0,DM$70&gt;=INDEX('Static Data'!$E$3:$X$21,$BW106,4)+0,DM$71&gt;=INDEX('Static Data'!$E$3:$X$21,$BW106,5)+0,DM$72&gt;=INDEX('Static Data'!$E$3:$X$21,$BW106,6)+0,DM$73&gt;=INDEX('Static Data'!$E$3:$X$21,$BW106,7)+0,DM$74&gt;=INDEX('Static Data'!$E$3:$X$21,$BW106,8)+0,DM$75&gt;=INDEX('Static Data'!$E$3:$X$21,$BW106,9)+0,DM$76&gt;=INDEX('Static Data'!$E$3:$X$21,$BW106,10)+0,DM$77&gt;=INDEX('Static Data'!$E$3:$X$21,$BW106,11)+0,DM$78&gt;=INDEX('Static Data'!$E$3:$X$21,$BW106,12)+0,DM$79&gt;=INDEX('Static Data'!$E$3:$X$21,$BW106,13)+0,DM$80&gt;=INDEX('Static Data'!$E$3:$X$21,$BW106,14)+0,DM$81&gt;=INDEX('Static Data'!$E$3:$X$21,$BW106,15)+0,DM$82&gt;=INDEX('Static Data'!$E$3:$X$21,$BW106,16)+0,DM$83&gt;=INDEX('Static Data'!$E$3:$X$21,$BW106,17)+0,DM$84&gt;=INDEX('Static Data'!$E$3:$X$21,$BW106,18)+0,DM$85&gt;=INDEX('Static Data'!$E$3:$X$21,$BW106,19)+0,DM$86&gt;=INDEX('Static Data'!$E$3:$X$21,$BW106,20)+0)</f>
        <v>0</v>
      </c>
      <c r="DN106" t="b">
        <f ca="1">AND($BV106,DN$67&gt;=INDEX('Static Data'!$E$3:$X$21,$BW106,1)+0,DN$68&gt;=INDEX('Static Data'!$E$3:$X$21,$BW106,2)+0,DN$69&gt;=INDEX('Static Data'!$E$3:$X$21,$BW106,3)+0,DN$70&gt;=INDEX('Static Data'!$E$3:$X$21,$BW106,4)+0,DN$71&gt;=INDEX('Static Data'!$E$3:$X$21,$BW106,5)+0,DN$72&gt;=INDEX('Static Data'!$E$3:$X$21,$BW106,6)+0,DN$73&gt;=INDEX('Static Data'!$E$3:$X$21,$BW106,7)+0,DN$74&gt;=INDEX('Static Data'!$E$3:$X$21,$BW106,8)+0,DN$75&gt;=INDEX('Static Data'!$E$3:$X$21,$BW106,9)+0,DN$76&gt;=INDEX('Static Data'!$E$3:$X$21,$BW106,10)+0,DN$77&gt;=INDEX('Static Data'!$E$3:$X$21,$BW106,11)+0,DN$78&gt;=INDEX('Static Data'!$E$3:$X$21,$BW106,12)+0,DN$79&gt;=INDEX('Static Data'!$E$3:$X$21,$BW106,13)+0,DN$80&gt;=INDEX('Static Data'!$E$3:$X$21,$BW106,14)+0,DN$81&gt;=INDEX('Static Data'!$E$3:$X$21,$BW106,15)+0,DN$82&gt;=INDEX('Static Data'!$E$3:$X$21,$BW106,16)+0,DN$83&gt;=INDEX('Static Data'!$E$3:$X$21,$BW106,17)+0,DN$84&gt;=INDEX('Static Data'!$E$3:$X$21,$BW106,18)+0,DN$85&gt;=INDEX('Static Data'!$E$3:$X$21,$BW106,19)+0,DN$86&gt;=INDEX('Static Data'!$E$3:$X$21,$BW106,20)+0)</f>
        <v>0</v>
      </c>
      <c r="DO106" t="b">
        <f ca="1">AND($BV106,DO$67&gt;=INDEX('Static Data'!$E$3:$X$21,$BW106,1)+0,DO$68&gt;=INDEX('Static Data'!$E$3:$X$21,$BW106,2)+0,DO$69&gt;=INDEX('Static Data'!$E$3:$X$21,$BW106,3)+0,DO$70&gt;=INDEX('Static Data'!$E$3:$X$21,$BW106,4)+0,DO$71&gt;=INDEX('Static Data'!$E$3:$X$21,$BW106,5)+0,DO$72&gt;=INDEX('Static Data'!$E$3:$X$21,$BW106,6)+0,DO$73&gt;=INDEX('Static Data'!$E$3:$X$21,$BW106,7)+0,DO$74&gt;=INDEX('Static Data'!$E$3:$X$21,$BW106,8)+0,DO$75&gt;=INDEX('Static Data'!$E$3:$X$21,$BW106,9)+0,DO$76&gt;=INDEX('Static Data'!$E$3:$X$21,$BW106,10)+0,DO$77&gt;=INDEX('Static Data'!$E$3:$X$21,$BW106,11)+0,DO$78&gt;=INDEX('Static Data'!$E$3:$X$21,$BW106,12)+0,DO$79&gt;=INDEX('Static Data'!$E$3:$X$21,$BW106,13)+0,DO$80&gt;=INDEX('Static Data'!$E$3:$X$21,$BW106,14)+0,DO$81&gt;=INDEX('Static Data'!$E$3:$X$21,$BW106,15)+0,DO$82&gt;=INDEX('Static Data'!$E$3:$X$21,$BW106,16)+0,DO$83&gt;=INDEX('Static Data'!$E$3:$X$21,$BW106,17)+0,DO$84&gt;=INDEX('Static Data'!$E$3:$X$21,$BW106,18)+0,DO$85&gt;=INDEX('Static Data'!$E$3:$X$21,$BW106,19)+0,DO$86&gt;=INDEX('Static Data'!$E$3:$X$21,$BW106,20)+0)</f>
        <v>0</v>
      </c>
      <c r="DP106" t="b">
        <f ca="1">AND($BV106,DP$67&gt;=INDEX('Static Data'!$E$3:$X$21,$BW106,1)+0,DP$68&gt;=INDEX('Static Data'!$E$3:$X$21,$BW106,2)+0,DP$69&gt;=INDEX('Static Data'!$E$3:$X$21,$BW106,3)+0,DP$70&gt;=INDEX('Static Data'!$E$3:$X$21,$BW106,4)+0,DP$71&gt;=INDEX('Static Data'!$E$3:$X$21,$BW106,5)+0,DP$72&gt;=INDEX('Static Data'!$E$3:$X$21,$BW106,6)+0,DP$73&gt;=INDEX('Static Data'!$E$3:$X$21,$BW106,7)+0,DP$74&gt;=INDEX('Static Data'!$E$3:$X$21,$BW106,8)+0,DP$75&gt;=INDEX('Static Data'!$E$3:$X$21,$BW106,9)+0,DP$76&gt;=INDEX('Static Data'!$E$3:$X$21,$BW106,10)+0,DP$77&gt;=INDEX('Static Data'!$E$3:$X$21,$BW106,11)+0,DP$78&gt;=INDEX('Static Data'!$E$3:$X$21,$BW106,12)+0,DP$79&gt;=INDEX('Static Data'!$E$3:$X$21,$BW106,13)+0,DP$80&gt;=INDEX('Static Data'!$E$3:$X$21,$BW106,14)+0,DP$81&gt;=INDEX('Static Data'!$E$3:$X$21,$BW106,15)+0,DP$82&gt;=INDEX('Static Data'!$E$3:$X$21,$BW106,16)+0,DP$83&gt;=INDEX('Static Data'!$E$3:$X$21,$BW106,17)+0,DP$84&gt;=INDEX('Static Data'!$E$3:$X$21,$BW106,18)+0,DP$85&gt;=INDEX('Static Data'!$E$3:$X$21,$BW106,19)+0,DP$86&gt;=INDEX('Static Data'!$E$3:$X$21,$BW106,20)+0)</f>
        <v>0</v>
      </c>
      <c r="DQ106" t="b">
        <f ca="1">AND($BV106,DQ$67&gt;=INDEX('Static Data'!$E$3:$X$21,$BW106,1)+0,DQ$68&gt;=INDEX('Static Data'!$E$3:$X$21,$BW106,2)+0,DQ$69&gt;=INDEX('Static Data'!$E$3:$X$21,$BW106,3)+0,DQ$70&gt;=INDEX('Static Data'!$E$3:$X$21,$BW106,4)+0,DQ$71&gt;=INDEX('Static Data'!$E$3:$X$21,$BW106,5)+0,DQ$72&gt;=INDEX('Static Data'!$E$3:$X$21,$BW106,6)+0,DQ$73&gt;=INDEX('Static Data'!$E$3:$X$21,$BW106,7)+0,DQ$74&gt;=INDEX('Static Data'!$E$3:$X$21,$BW106,8)+0,DQ$75&gt;=INDEX('Static Data'!$E$3:$X$21,$BW106,9)+0,DQ$76&gt;=INDEX('Static Data'!$E$3:$X$21,$BW106,10)+0,DQ$77&gt;=INDEX('Static Data'!$E$3:$X$21,$BW106,11)+0,DQ$78&gt;=INDEX('Static Data'!$E$3:$X$21,$BW106,12)+0,DQ$79&gt;=INDEX('Static Data'!$E$3:$X$21,$BW106,13)+0,DQ$80&gt;=INDEX('Static Data'!$E$3:$X$21,$BW106,14)+0,DQ$81&gt;=INDEX('Static Data'!$E$3:$X$21,$BW106,15)+0,DQ$82&gt;=INDEX('Static Data'!$E$3:$X$21,$BW106,16)+0,DQ$83&gt;=INDEX('Static Data'!$E$3:$X$21,$BW106,17)+0,DQ$84&gt;=INDEX('Static Data'!$E$3:$X$21,$BW106,18)+0,DQ$85&gt;=INDEX('Static Data'!$E$3:$X$21,$BW106,19)+0,DQ$86&gt;=INDEX('Static Data'!$E$3:$X$21,$BW106,20)+0)</f>
        <v>0</v>
      </c>
      <c r="DR106" t="b">
        <f ca="1">AND($BV106,DR$67&gt;=INDEX('Static Data'!$E$3:$X$21,$BW106,1)+0,DR$68&gt;=INDEX('Static Data'!$E$3:$X$21,$BW106,2)+0,DR$69&gt;=INDEX('Static Data'!$E$3:$X$21,$BW106,3)+0,DR$70&gt;=INDEX('Static Data'!$E$3:$X$21,$BW106,4)+0,DR$71&gt;=INDEX('Static Data'!$E$3:$X$21,$BW106,5)+0,DR$72&gt;=INDEX('Static Data'!$E$3:$X$21,$BW106,6)+0,DR$73&gt;=INDEX('Static Data'!$E$3:$X$21,$BW106,7)+0,DR$74&gt;=INDEX('Static Data'!$E$3:$X$21,$BW106,8)+0,DR$75&gt;=INDEX('Static Data'!$E$3:$X$21,$BW106,9)+0,DR$76&gt;=INDEX('Static Data'!$E$3:$X$21,$BW106,10)+0,DR$77&gt;=INDEX('Static Data'!$E$3:$X$21,$BW106,11)+0,DR$78&gt;=INDEX('Static Data'!$E$3:$X$21,$BW106,12)+0,DR$79&gt;=INDEX('Static Data'!$E$3:$X$21,$BW106,13)+0,DR$80&gt;=INDEX('Static Data'!$E$3:$X$21,$BW106,14)+0,DR$81&gt;=INDEX('Static Data'!$E$3:$X$21,$BW106,15)+0,DR$82&gt;=INDEX('Static Data'!$E$3:$X$21,$BW106,16)+0,DR$83&gt;=INDEX('Static Data'!$E$3:$X$21,$BW106,17)+0,DR$84&gt;=INDEX('Static Data'!$E$3:$X$21,$BW106,18)+0,DR$85&gt;=INDEX('Static Data'!$E$3:$X$21,$BW106,19)+0,DR$86&gt;=INDEX('Static Data'!$E$3:$X$21,$BW106,20)+0)</f>
        <v>0</v>
      </c>
      <c r="DS106" t="b">
        <f ca="1">AND($BV106,DS$67&gt;=INDEX('Static Data'!$E$3:$X$21,$BW106,1)+0,DS$68&gt;=INDEX('Static Data'!$E$3:$X$21,$BW106,2)+0,DS$69&gt;=INDEX('Static Data'!$E$3:$X$21,$BW106,3)+0,DS$70&gt;=INDEX('Static Data'!$E$3:$X$21,$BW106,4)+0,DS$71&gt;=INDEX('Static Data'!$E$3:$X$21,$BW106,5)+0,DS$72&gt;=INDEX('Static Data'!$E$3:$X$21,$BW106,6)+0,DS$73&gt;=INDEX('Static Data'!$E$3:$X$21,$BW106,7)+0,DS$74&gt;=INDEX('Static Data'!$E$3:$X$21,$BW106,8)+0,DS$75&gt;=INDEX('Static Data'!$E$3:$X$21,$BW106,9)+0,DS$76&gt;=INDEX('Static Data'!$E$3:$X$21,$BW106,10)+0,DS$77&gt;=INDEX('Static Data'!$E$3:$X$21,$BW106,11)+0,DS$78&gt;=INDEX('Static Data'!$E$3:$X$21,$BW106,12)+0,DS$79&gt;=INDEX('Static Data'!$E$3:$X$21,$BW106,13)+0,DS$80&gt;=INDEX('Static Data'!$E$3:$X$21,$BW106,14)+0,DS$81&gt;=INDEX('Static Data'!$E$3:$X$21,$BW106,15)+0,DS$82&gt;=INDEX('Static Data'!$E$3:$X$21,$BW106,16)+0,DS$83&gt;=INDEX('Static Data'!$E$3:$X$21,$BW106,17)+0,DS$84&gt;=INDEX('Static Data'!$E$3:$X$21,$BW106,18)+0,DS$85&gt;=INDEX('Static Data'!$E$3:$X$21,$BW106,19)+0,DS$86&gt;=INDEX('Static Data'!$E$3:$X$21,$BW106,20)+0)</f>
        <v>0</v>
      </c>
      <c r="DT106" t="b">
        <f ca="1">AND($BV106,DT$67&gt;=INDEX('Static Data'!$E$3:$X$21,$BW106,1)+0,DT$68&gt;=INDEX('Static Data'!$E$3:$X$21,$BW106,2)+0,DT$69&gt;=INDEX('Static Data'!$E$3:$X$21,$BW106,3)+0,DT$70&gt;=INDEX('Static Data'!$E$3:$X$21,$BW106,4)+0,DT$71&gt;=INDEX('Static Data'!$E$3:$X$21,$BW106,5)+0,DT$72&gt;=INDEX('Static Data'!$E$3:$X$21,$BW106,6)+0,DT$73&gt;=INDEX('Static Data'!$E$3:$X$21,$BW106,7)+0,DT$74&gt;=INDEX('Static Data'!$E$3:$X$21,$BW106,8)+0,DT$75&gt;=INDEX('Static Data'!$E$3:$X$21,$BW106,9)+0,DT$76&gt;=INDEX('Static Data'!$E$3:$X$21,$BW106,10)+0,DT$77&gt;=INDEX('Static Data'!$E$3:$X$21,$BW106,11)+0,DT$78&gt;=INDEX('Static Data'!$E$3:$X$21,$BW106,12)+0,DT$79&gt;=INDEX('Static Data'!$E$3:$X$21,$BW106,13)+0,DT$80&gt;=INDEX('Static Data'!$E$3:$X$21,$BW106,14)+0,DT$81&gt;=INDEX('Static Data'!$E$3:$X$21,$BW106,15)+0,DT$82&gt;=INDEX('Static Data'!$E$3:$X$21,$BW106,16)+0,DT$83&gt;=INDEX('Static Data'!$E$3:$X$21,$BW106,17)+0,DT$84&gt;=INDEX('Static Data'!$E$3:$X$21,$BW106,18)+0,DT$85&gt;=INDEX('Static Data'!$E$3:$X$21,$BW106,19)+0,DT$86&gt;=INDEX('Static Data'!$E$3:$X$21,$BW106,20)+0)</f>
        <v>0</v>
      </c>
      <c r="DU106" t="b">
        <f ca="1">AND($BV106,DU$67&gt;=INDEX('Static Data'!$E$3:$X$21,$BW106,1)+0,DU$68&gt;=INDEX('Static Data'!$E$3:$X$21,$BW106,2)+0,DU$69&gt;=INDEX('Static Data'!$E$3:$X$21,$BW106,3)+0,DU$70&gt;=INDEX('Static Data'!$E$3:$X$21,$BW106,4)+0,DU$71&gt;=INDEX('Static Data'!$E$3:$X$21,$BW106,5)+0,DU$72&gt;=INDEX('Static Data'!$E$3:$X$21,$BW106,6)+0,DU$73&gt;=INDEX('Static Data'!$E$3:$X$21,$BW106,7)+0,DU$74&gt;=INDEX('Static Data'!$E$3:$X$21,$BW106,8)+0,DU$75&gt;=INDEX('Static Data'!$E$3:$X$21,$BW106,9)+0,DU$76&gt;=INDEX('Static Data'!$E$3:$X$21,$BW106,10)+0,DU$77&gt;=INDEX('Static Data'!$E$3:$X$21,$BW106,11)+0,DU$78&gt;=INDEX('Static Data'!$E$3:$X$21,$BW106,12)+0,DU$79&gt;=INDEX('Static Data'!$E$3:$X$21,$BW106,13)+0,DU$80&gt;=INDEX('Static Data'!$E$3:$X$21,$BW106,14)+0,DU$81&gt;=INDEX('Static Data'!$E$3:$X$21,$BW106,15)+0,DU$82&gt;=INDEX('Static Data'!$E$3:$X$21,$BW106,16)+0,DU$83&gt;=INDEX('Static Data'!$E$3:$X$21,$BW106,17)+0,DU$84&gt;=INDEX('Static Data'!$E$3:$X$21,$BW106,18)+0,DU$85&gt;=INDEX('Static Data'!$E$3:$X$21,$BW106,19)+0,DU$86&gt;=INDEX('Static Data'!$E$3:$X$21,$BW106,20)+0)</f>
        <v>0</v>
      </c>
      <c r="DV106" t="b">
        <f ca="1">AND($BV106,DV$67&gt;=INDEX('Static Data'!$E$3:$X$21,$BW106,1)+0,DV$68&gt;=INDEX('Static Data'!$E$3:$X$21,$BW106,2)+0,DV$69&gt;=INDEX('Static Data'!$E$3:$X$21,$BW106,3)+0,DV$70&gt;=INDEX('Static Data'!$E$3:$X$21,$BW106,4)+0,DV$71&gt;=INDEX('Static Data'!$E$3:$X$21,$BW106,5)+0,DV$72&gt;=INDEX('Static Data'!$E$3:$X$21,$BW106,6)+0,DV$73&gt;=INDEX('Static Data'!$E$3:$X$21,$BW106,7)+0,DV$74&gt;=INDEX('Static Data'!$E$3:$X$21,$BW106,8)+0,DV$75&gt;=INDEX('Static Data'!$E$3:$X$21,$BW106,9)+0,DV$76&gt;=INDEX('Static Data'!$E$3:$X$21,$BW106,10)+0,DV$77&gt;=INDEX('Static Data'!$E$3:$X$21,$BW106,11)+0,DV$78&gt;=INDEX('Static Data'!$E$3:$X$21,$BW106,12)+0,DV$79&gt;=INDEX('Static Data'!$E$3:$X$21,$BW106,13)+0,DV$80&gt;=INDEX('Static Data'!$E$3:$X$21,$BW106,14)+0,DV$81&gt;=INDEX('Static Data'!$E$3:$X$21,$BW106,15)+0,DV$82&gt;=INDEX('Static Data'!$E$3:$X$21,$BW106,16)+0,DV$83&gt;=INDEX('Static Data'!$E$3:$X$21,$BW106,17)+0,DV$84&gt;=INDEX('Static Data'!$E$3:$X$21,$BW106,18)+0,DV$85&gt;=INDEX('Static Data'!$E$3:$X$21,$BW106,19)+0,DV$86&gt;=INDEX('Static Data'!$E$3:$X$21,$BW106,20)+0)</f>
        <v>0</v>
      </c>
      <c r="DW106" t="b">
        <f ca="1">AND($BV106,DW$67&gt;=INDEX('Static Data'!$E$3:$X$21,$BW106,1)+0,DW$68&gt;=INDEX('Static Data'!$E$3:$X$21,$BW106,2)+0,DW$69&gt;=INDEX('Static Data'!$E$3:$X$21,$BW106,3)+0,DW$70&gt;=INDEX('Static Data'!$E$3:$X$21,$BW106,4)+0,DW$71&gt;=INDEX('Static Data'!$E$3:$X$21,$BW106,5)+0,DW$72&gt;=INDEX('Static Data'!$E$3:$X$21,$BW106,6)+0,DW$73&gt;=INDEX('Static Data'!$E$3:$X$21,$BW106,7)+0,DW$74&gt;=INDEX('Static Data'!$E$3:$X$21,$BW106,8)+0,DW$75&gt;=INDEX('Static Data'!$E$3:$X$21,$BW106,9)+0,DW$76&gt;=INDEX('Static Data'!$E$3:$X$21,$BW106,10)+0,DW$77&gt;=INDEX('Static Data'!$E$3:$X$21,$BW106,11)+0,DW$78&gt;=INDEX('Static Data'!$E$3:$X$21,$BW106,12)+0,DW$79&gt;=INDEX('Static Data'!$E$3:$X$21,$BW106,13)+0,DW$80&gt;=INDEX('Static Data'!$E$3:$X$21,$BW106,14)+0,DW$81&gt;=INDEX('Static Data'!$E$3:$X$21,$BW106,15)+0,DW$82&gt;=INDEX('Static Data'!$E$3:$X$21,$BW106,16)+0,DW$83&gt;=INDEX('Static Data'!$E$3:$X$21,$BW106,17)+0,DW$84&gt;=INDEX('Static Data'!$E$3:$X$21,$BW106,18)+0,DW$85&gt;=INDEX('Static Data'!$E$3:$X$21,$BW106,19)+0,DW$86&gt;=INDEX('Static Data'!$E$3:$X$21,$BW106,20)+0)</f>
        <v>0</v>
      </c>
      <c r="DX106" t="b">
        <f ca="1">AND($BV106,DX$67&gt;=INDEX('Static Data'!$E$3:$X$21,$BW106,1)+0,DX$68&gt;=INDEX('Static Data'!$E$3:$X$21,$BW106,2)+0,DX$69&gt;=INDEX('Static Data'!$E$3:$X$21,$BW106,3)+0,DX$70&gt;=INDEX('Static Data'!$E$3:$X$21,$BW106,4)+0,DX$71&gt;=INDEX('Static Data'!$E$3:$X$21,$BW106,5)+0,DX$72&gt;=INDEX('Static Data'!$E$3:$X$21,$BW106,6)+0,DX$73&gt;=INDEX('Static Data'!$E$3:$X$21,$BW106,7)+0,DX$74&gt;=INDEX('Static Data'!$E$3:$X$21,$BW106,8)+0,DX$75&gt;=INDEX('Static Data'!$E$3:$X$21,$BW106,9)+0,DX$76&gt;=INDEX('Static Data'!$E$3:$X$21,$BW106,10)+0,DX$77&gt;=INDEX('Static Data'!$E$3:$X$21,$BW106,11)+0,DX$78&gt;=INDEX('Static Data'!$E$3:$X$21,$BW106,12)+0,DX$79&gt;=INDEX('Static Data'!$E$3:$X$21,$BW106,13)+0,DX$80&gt;=INDEX('Static Data'!$E$3:$X$21,$BW106,14)+0,DX$81&gt;=INDEX('Static Data'!$E$3:$X$21,$BW106,15)+0,DX$82&gt;=INDEX('Static Data'!$E$3:$X$21,$BW106,16)+0,DX$83&gt;=INDEX('Static Data'!$E$3:$X$21,$BW106,17)+0,DX$84&gt;=INDEX('Static Data'!$E$3:$X$21,$BW106,18)+0,DX$85&gt;=INDEX('Static Data'!$E$3:$X$21,$BW106,19)+0,DX$86&gt;=INDEX('Static Data'!$E$3:$X$21,$BW106,20)+0)</f>
        <v>0</v>
      </c>
      <c r="DY106" t="b">
        <f ca="1">AND($BV106,DY$67&gt;=INDEX('Static Data'!$E$3:$X$21,$BW106,1)+0,DY$68&gt;=INDEX('Static Data'!$E$3:$X$21,$BW106,2)+0,DY$69&gt;=INDEX('Static Data'!$E$3:$X$21,$BW106,3)+0,DY$70&gt;=INDEX('Static Data'!$E$3:$X$21,$BW106,4)+0,DY$71&gt;=INDEX('Static Data'!$E$3:$X$21,$BW106,5)+0,DY$72&gt;=INDEX('Static Data'!$E$3:$X$21,$BW106,6)+0,DY$73&gt;=INDEX('Static Data'!$E$3:$X$21,$BW106,7)+0,DY$74&gt;=INDEX('Static Data'!$E$3:$X$21,$BW106,8)+0,DY$75&gt;=INDEX('Static Data'!$E$3:$X$21,$BW106,9)+0,DY$76&gt;=INDEX('Static Data'!$E$3:$X$21,$BW106,10)+0,DY$77&gt;=INDEX('Static Data'!$E$3:$X$21,$BW106,11)+0,DY$78&gt;=INDEX('Static Data'!$E$3:$X$21,$BW106,12)+0,DY$79&gt;=INDEX('Static Data'!$E$3:$X$21,$BW106,13)+0,DY$80&gt;=INDEX('Static Data'!$E$3:$X$21,$BW106,14)+0,DY$81&gt;=INDEX('Static Data'!$E$3:$X$21,$BW106,15)+0,DY$82&gt;=INDEX('Static Data'!$E$3:$X$21,$BW106,16)+0,DY$83&gt;=INDEX('Static Data'!$E$3:$X$21,$BW106,17)+0,DY$84&gt;=INDEX('Static Data'!$E$3:$X$21,$BW106,18)+0,DY$85&gt;=INDEX('Static Data'!$E$3:$X$21,$BW106,19)+0,DY$86&gt;=INDEX('Static Data'!$E$3:$X$21,$BW106,20)+0)</f>
        <v>0</v>
      </c>
      <c r="DZ106" t="b">
        <f ca="1">AND($BV106,DZ$67&gt;=INDEX('Static Data'!$E$3:$X$21,$BW106,1)+0,DZ$68&gt;=INDEX('Static Data'!$E$3:$X$21,$BW106,2)+0,DZ$69&gt;=INDEX('Static Data'!$E$3:$X$21,$BW106,3)+0,DZ$70&gt;=INDEX('Static Data'!$E$3:$X$21,$BW106,4)+0,DZ$71&gt;=INDEX('Static Data'!$E$3:$X$21,$BW106,5)+0,DZ$72&gt;=INDEX('Static Data'!$E$3:$X$21,$BW106,6)+0,DZ$73&gt;=INDEX('Static Data'!$E$3:$X$21,$BW106,7)+0,DZ$74&gt;=INDEX('Static Data'!$E$3:$X$21,$BW106,8)+0,DZ$75&gt;=INDEX('Static Data'!$E$3:$X$21,$BW106,9)+0,DZ$76&gt;=INDEX('Static Data'!$E$3:$X$21,$BW106,10)+0,DZ$77&gt;=INDEX('Static Data'!$E$3:$X$21,$BW106,11)+0,DZ$78&gt;=INDEX('Static Data'!$E$3:$X$21,$BW106,12)+0,DZ$79&gt;=INDEX('Static Data'!$E$3:$X$21,$BW106,13)+0,DZ$80&gt;=INDEX('Static Data'!$E$3:$X$21,$BW106,14)+0,DZ$81&gt;=INDEX('Static Data'!$E$3:$X$21,$BW106,15)+0,DZ$82&gt;=INDEX('Static Data'!$E$3:$X$21,$BW106,16)+0,DZ$83&gt;=INDEX('Static Data'!$E$3:$X$21,$BW106,17)+0,DZ$84&gt;=INDEX('Static Data'!$E$3:$X$21,$BW106,18)+0,DZ$85&gt;=INDEX('Static Data'!$E$3:$X$21,$BW106,19)+0,DZ$86&gt;=INDEX('Static Data'!$E$3:$X$21,$BW106,20)+0)</f>
        <v>0</v>
      </c>
      <c r="EA106" t="b">
        <f ca="1">AND($BV106,EA$67&gt;=INDEX('Static Data'!$E$3:$X$21,$BW106,1)+0,EA$68&gt;=INDEX('Static Data'!$E$3:$X$21,$BW106,2)+0,EA$69&gt;=INDEX('Static Data'!$E$3:$X$21,$BW106,3)+0,EA$70&gt;=INDEX('Static Data'!$E$3:$X$21,$BW106,4)+0,EA$71&gt;=INDEX('Static Data'!$E$3:$X$21,$BW106,5)+0,EA$72&gt;=INDEX('Static Data'!$E$3:$X$21,$BW106,6)+0,EA$73&gt;=INDEX('Static Data'!$E$3:$X$21,$BW106,7)+0,EA$74&gt;=INDEX('Static Data'!$E$3:$X$21,$BW106,8)+0,EA$75&gt;=INDEX('Static Data'!$E$3:$X$21,$BW106,9)+0,EA$76&gt;=INDEX('Static Data'!$E$3:$X$21,$BW106,10)+0,EA$77&gt;=INDEX('Static Data'!$E$3:$X$21,$BW106,11)+0,EA$78&gt;=INDEX('Static Data'!$E$3:$X$21,$BW106,12)+0,EA$79&gt;=INDEX('Static Data'!$E$3:$X$21,$BW106,13)+0,EA$80&gt;=INDEX('Static Data'!$E$3:$X$21,$BW106,14)+0,EA$81&gt;=INDEX('Static Data'!$E$3:$X$21,$BW106,15)+0,EA$82&gt;=INDEX('Static Data'!$E$3:$X$21,$BW106,16)+0,EA$83&gt;=INDEX('Static Data'!$E$3:$X$21,$BW106,17)+0,EA$84&gt;=INDEX('Static Data'!$E$3:$X$21,$BW106,18)+0,EA$85&gt;=INDEX('Static Data'!$E$3:$X$21,$BW106,19)+0,EA$86&gt;=INDEX('Static Data'!$E$3:$X$21,$BW106,20)+0)</f>
        <v>0</v>
      </c>
      <c r="EB106" t="b">
        <f ca="1">AND($BV106,EB$67&gt;=INDEX('Static Data'!$E$3:$X$21,$BW106,1)+0,EB$68&gt;=INDEX('Static Data'!$E$3:$X$21,$BW106,2)+0,EB$69&gt;=INDEX('Static Data'!$E$3:$X$21,$BW106,3)+0,EB$70&gt;=INDEX('Static Data'!$E$3:$X$21,$BW106,4)+0,EB$71&gt;=INDEX('Static Data'!$E$3:$X$21,$BW106,5)+0,EB$72&gt;=INDEX('Static Data'!$E$3:$X$21,$BW106,6)+0,EB$73&gt;=INDEX('Static Data'!$E$3:$X$21,$BW106,7)+0,EB$74&gt;=INDEX('Static Data'!$E$3:$X$21,$BW106,8)+0,EB$75&gt;=INDEX('Static Data'!$E$3:$X$21,$BW106,9)+0,EB$76&gt;=INDEX('Static Data'!$E$3:$X$21,$BW106,10)+0,EB$77&gt;=INDEX('Static Data'!$E$3:$X$21,$BW106,11)+0,EB$78&gt;=INDEX('Static Data'!$E$3:$X$21,$BW106,12)+0,EB$79&gt;=INDEX('Static Data'!$E$3:$X$21,$BW106,13)+0,EB$80&gt;=INDEX('Static Data'!$E$3:$X$21,$BW106,14)+0,EB$81&gt;=INDEX('Static Data'!$E$3:$X$21,$BW106,15)+0,EB$82&gt;=INDEX('Static Data'!$E$3:$X$21,$BW106,16)+0,EB$83&gt;=INDEX('Static Data'!$E$3:$X$21,$BW106,17)+0,EB$84&gt;=INDEX('Static Data'!$E$3:$X$21,$BW106,18)+0,EB$85&gt;=INDEX('Static Data'!$E$3:$X$21,$BW106,19)+0,EB$86&gt;=INDEX('Static Data'!$E$3:$X$21,$BW106,20)+0)</f>
        <v>0</v>
      </c>
      <c r="EC106" t="b">
        <f ca="1">AND($BV106,EC$67&gt;=INDEX('Static Data'!$E$3:$X$21,$BW106,1)+0,EC$68&gt;=INDEX('Static Data'!$E$3:$X$21,$BW106,2)+0,EC$69&gt;=INDEX('Static Data'!$E$3:$X$21,$BW106,3)+0,EC$70&gt;=INDEX('Static Data'!$E$3:$X$21,$BW106,4)+0,EC$71&gt;=INDEX('Static Data'!$E$3:$X$21,$BW106,5)+0,EC$72&gt;=INDEX('Static Data'!$E$3:$X$21,$BW106,6)+0,EC$73&gt;=INDEX('Static Data'!$E$3:$X$21,$BW106,7)+0,EC$74&gt;=INDEX('Static Data'!$E$3:$X$21,$BW106,8)+0,EC$75&gt;=INDEX('Static Data'!$E$3:$X$21,$BW106,9)+0,EC$76&gt;=INDEX('Static Data'!$E$3:$X$21,$BW106,10)+0,EC$77&gt;=INDEX('Static Data'!$E$3:$X$21,$BW106,11)+0,EC$78&gt;=INDEX('Static Data'!$E$3:$X$21,$BW106,12)+0,EC$79&gt;=INDEX('Static Data'!$E$3:$X$21,$BW106,13)+0,EC$80&gt;=INDEX('Static Data'!$E$3:$X$21,$BW106,14)+0,EC$81&gt;=INDEX('Static Data'!$E$3:$X$21,$BW106,15)+0,EC$82&gt;=INDEX('Static Data'!$E$3:$X$21,$BW106,16)+0,EC$83&gt;=INDEX('Static Data'!$E$3:$X$21,$BW106,17)+0,EC$84&gt;=INDEX('Static Data'!$E$3:$X$21,$BW106,18)+0,EC$85&gt;=INDEX('Static Data'!$E$3:$X$21,$BW106,19)+0,EC$86&gt;=INDEX('Static Data'!$E$3:$X$21,$BW106,20)+0)</f>
        <v>0</v>
      </c>
      <c r="ED106" t="b">
        <f ca="1">AND($BV106,ED$67&gt;=INDEX('Static Data'!$E$3:$X$21,$BW106,1)+0,ED$68&gt;=INDEX('Static Data'!$E$3:$X$21,$BW106,2)+0,ED$69&gt;=INDEX('Static Data'!$E$3:$X$21,$BW106,3)+0,ED$70&gt;=INDEX('Static Data'!$E$3:$X$21,$BW106,4)+0,ED$71&gt;=INDEX('Static Data'!$E$3:$X$21,$BW106,5)+0,ED$72&gt;=INDEX('Static Data'!$E$3:$X$21,$BW106,6)+0,ED$73&gt;=INDEX('Static Data'!$E$3:$X$21,$BW106,7)+0,ED$74&gt;=INDEX('Static Data'!$E$3:$X$21,$BW106,8)+0,ED$75&gt;=INDEX('Static Data'!$E$3:$X$21,$BW106,9)+0,ED$76&gt;=INDEX('Static Data'!$E$3:$X$21,$BW106,10)+0,ED$77&gt;=INDEX('Static Data'!$E$3:$X$21,$BW106,11)+0,ED$78&gt;=INDEX('Static Data'!$E$3:$X$21,$BW106,12)+0,ED$79&gt;=INDEX('Static Data'!$E$3:$X$21,$BW106,13)+0,ED$80&gt;=INDEX('Static Data'!$E$3:$X$21,$BW106,14)+0,ED$81&gt;=INDEX('Static Data'!$E$3:$X$21,$BW106,15)+0,ED$82&gt;=INDEX('Static Data'!$E$3:$X$21,$BW106,16)+0,ED$83&gt;=INDEX('Static Data'!$E$3:$X$21,$BW106,17)+0,ED$84&gt;=INDEX('Static Data'!$E$3:$X$21,$BW106,18)+0,ED$85&gt;=INDEX('Static Data'!$E$3:$X$21,$BW106,19)+0,ED$86&gt;=INDEX('Static Data'!$E$3:$X$21,$BW106,20)+0)</f>
        <v>0</v>
      </c>
      <c r="EE106" t="b">
        <f ca="1">AND($BV106,EE$67&gt;=INDEX('Static Data'!$E$3:$X$21,$BW106,1)+0,EE$68&gt;=INDEX('Static Data'!$E$3:$X$21,$BW106,2)+0,EE$69&gt;=INDEX('Static Data'!$E$3:$X$21,$BW106,3)+0,EE$70&gt;=INDEX('Static Data'!$E$3:$X$21,$BW106,4)+0,EE$71&gt;=INDEX('Static Data'!$E$3:$X$21,$BW106,5)+0,EE$72&gt;=INDEX('Static Data'!$E$3:$X$21,$BW106,6)+0,EE$73&gt;=INDEX('Static Data'!$E$3:$X$21,$BW106,7)+0,EE$74&gt;=INDEX('Static Data'!$E$3:$X$21,$BW106,8)+0,EE$75&gt;=INDEX('Static Data'!$E$3:$X$21,$BW106,9)+0,EE$76&gt;=INDEX('Static Data'!$E$3:$X$21,$BW106,10)+0,EE$77&gt;=INDEX('Static Data'!$E$3:$X$21,$BW106,11)+0,EE$78&gt;=INDEX('Static Data'!$E$3:$X$21,$BW106,12)+0,EE$79&gt;=INDEX('Static Data'!$E$3:$X$21,$BW106,13)+0,EE$80&gt;=INDEX('Static Data'!$E$3:$X$21,$BW106,14)+0,EE$81&gt;=INDEX('Static Data'!$E$3:$X$21,$BW106,15)+0,EE$82&gt;=INDEX('Static Data'!$E$3:$X$21,$BW106,16)+0,EE$83&gt;=INDEX('Static Data'!$E$3:$X$21,$BW106,17)+0,EE$84&gt;=INDEX('Static Data'!$E$3:$X$21,$BW106,18)+0,EE$85&gt;=INDEX('Static Data'!$E$3:$X$21,$BW106,19)+0,EE$86&gt;=INDEX('Static Data'!$E$3:$X$21,$BW106,20)+0)</f>
        <v>0</v>
      </c>
      <c r="EF106" t="b">
        <f ca="1">AND($BV106,EF$67&gt;=INDEX('Static Data'!$E$3:$X$21,$BW106,1)+0,EF$68&gt;=INDEX('Static Data'!$E$3:$X$21,$BW106,2)+0,EF$69&gt;=INDEX('Static Data'!$E$3:$X$21,$BW106,3)+0,EF$70&gt;=INDEX('Static Data'!$E$3:$X$21,$BW106,4)+0,EF$71&gt;=INDEX('Static Data'!$E$3:$X$21,$BW106,5)+0,EF$72&gt;=INDEX('Static Data'!$E$3:$X$21,$BW106,6)+0,EF$73&gt;=INDEX('Static Data'!$E$3:$X$21,$BW106,7)+0,EF$74&gt;=INDEX('Static Data'!$E$3:$X$21,$BW106,8)+0,EF$75&gt;=INDEX('Static Data'!$E$3:$X$21,$BW106,9)+0,EF$76&gt;=INDEX('Static Data'!$E$3:$X$21,$BW106,10)+0,EF$77&gt;=INDEX('Static Data'!$E$3:$X$21,$BW106,11)+0,EF$78&gt;=INDEX('Static Data'!$E$3:$X$21,$BW106,12)+0,EF$79&gt;=INDEX('Static Data'!$E$3:$X$21,$BW106,13)+0,EF$80&gt;=INDEX('Static Data'!$E$3:$X$21,$BW106,14)+0,EF$81&gt;=INDEX('Static Data'!$E$3:$X$21,$BW106,15)+0,EF$82&gt;=INDEX('Static Data'!$E$3:$X$21,$BW106,16)+0,EF$83&gt;=INDEX('Static Data'!$E$3:$X$21,$BW106,17)+0,EF$84&gt;=INDEX('Static Data'!$E$3:$X$21,$BW106,18)+0,EF$85&gt;=INDEX('Static Data'!$E$3:$X$21,$BW106,19)+0,EF$86&gt;=INDEX('Static Data'!$E$3:$X$21,$BW106,20)+0)</f>
        <v>0</v>
      </c>
      <c r="EG106" t="b">
        <f ca="1">AND($BV106,EG$67&gt;=INDEX('Static Data'!$E$3:$X$21,$BW106,1)+0,EG$68&gt;=INDEX('Static Data'!$E$3:$X$21,$BW106,2)+0,EG$69&gt;=INDEX('Static Data'!$E$3:$X$21,$BW106,3)+0,EG$70&gt;=INDEX('Static Data'!$E$3:$X$21,$BW106,4)+0,EG$71&gt;=INDEX('Static Data'!$E$3:$X$21,$BW106,5)+0,EG$72&gt;=INDEX('Static Data'!$E$3:$X$21,$BW106,6)+0,EG$73&gt;=INDEX('Static Data'!$E$3:$X$21,$BW106,7)+0,EG$74&gt;=INDEX('Static Data'!$E$3:$X$21,$BW106,8)+0,EG$75&gt;=INDEX('Static Data'!$E$3:$X$21,$BW106,9)+0,EG$76&gt;=INDEX('Static Data'!$E$3:$X$21,$BW106,10)+0,EG$77&gt;=INDEX('Static Data'!$E$3:$X$21,$BW106,11)+0,EG$78&gt;=INDEX('Static Data'!$E$3:$X$21,$BW106,12)+0,EG$79&gt;=INDEX('Static Data'!$E$3:$X$21,$BW106,13)+0,EG$80&gt;=INDEX('Static Data'!$E$3:$X$21,$BW106,14)+0,EG$81&gt;=INDEX('Static Data'!$E$3:$X$21,$BW106,15)+0,EG$82&gt;=INDEX('Static Data'!$E$3:$X$21,$BW106,16)+0,EG$83&gt;=INDEX('Static Data'!$E$3:$X$21,$BW106,17)+0,EG$84&gt;=INDEX('Static Data'!$E$3:$X$21,$BW106,18)+0,EG$85&gt;=INDEX('Static Data'!$E$3:$X$21,$BW106,19)+0,EG$86&gt;=INDEX('Static Data'!$E$3:$X$21,$BW106,20)+0)</f>
        <v>0</v>
      </c>
      <c r="EH106" t="b">
        <f ca="1">AND($BV106,EH$67&gt;=INDEX('Static Data'!$E$3:$X$21,$BW106,1)+0,EH$68&gt;=INDEX('Static Data'!$E$3:$X$21,$BW106,2)+0,EH$69&gt;=INDEX('Static Data'!$E$3:$X$21,$BW106,3)+0,EH$70&gt;=INDEX('Static Data'!$E$3:$X$21,$BW106,4)+0,EH$71&gt;=INDEX('Static Data'!$E$3:$X$21,$BW106,5)+0,EH$72&gt;=INDEX('Static Data'!$E$3:$X$21,$BW106,6)+0,EH$73&gt;=INDEX('Static Data'!$E$3:$X$21,$BW106,7)+0,EH$74&gt;=INDEX('Static Data'!$E$3:$X$21,$BW106,8)+0,EH$75&gt;=INDEX('Static Data'!$E$3:$X$21,$BW106,9)+0,EH$76&gt;=INDEX('Static Data'!$E$3:$X$21,$BW106,10)+0,EH$77&gt;=INDEX('Static Data'!$E$3:$X$21,$BW106,11)+0,EH$78&gt;=INDEX('Static Data'!$E$3:$X$21,$BW106,12)+0,EH$79&gt;=INDEX('Static Data'!$E$3:$X$21,$BW106,13)+0,EH$80&gt;=INDEX('Static Data'!$E$3:$X$21,$BW106,14)+0,EH$81&gt;=INDEX('Static Data'!$E$3:$X$21,$BW106,15)+0,EH$82&gt;=INDEX('Static Data'!$E$3:$X$21,$BW106,16)+0,EH$83&gt;=INDEX('Static Data'!$E$3:$X$21,$BW106,17)+0,EH$84&gt;=INDEX('Static Data'!$E$3:$X$21,$BW106,18)+0,EH$85&gt;=INDEX('Static Data'!$E$3:$X$21,$BW106,19)+0,EH$86&gt;=INDEX('Static Data'!$E$3:$X$21,$BW106,20)+0)</f>
        <v>0</v>
      </c>
      <c r="EI106" t="b">
        <f ca="1">AND($BV106,EI$67&gt;=INDEX('Static Data'!$E$3:$X$21,$BW106,1)+0,EI$68&gt;=INDEX('Static Data'!$E$3:$X$21,$BW106,2)+0,EI$69&gt;=INDEX('Static Data'!$E$3:$X$21,$BW106,3)+0,EI$70&gt;=INDEX('Static Data'!$E$3:$X$21,$BW106,4)+0,EI$71&gt;=INDEX('Static Data'!$E$3:$X$21,$BW106,5)+0,EI$72&gt;=INDEX('Static Data'!$E$3:$X$21,$BW106,6)+0,EI$73&gt;=INDEX('Static Data'!$E$3:$X$21,$BW106,7)+0,EI$74&gt;=INDEX('Static Data'!$E$3:$X$21,$BW106,8)+0,EI$75&gt;=INDEX('Static Data'!$E$3:$X$21,$BW106,9)+0,EI$76&gt;=INDEX('Static Data'!$E$3:$X$21,$BW106,10)+0,EI$77&gt;=INDEX('Static Data'!$E$3:$X$21,$BW106,11)+0,EI$78&gt;=INDEX('Static Data'!$E$3:$X$21,$BW106,12)+0,EI$79&gt;=INDEX('Static Data'!$E$3:$X$21,$BW106,13)+0,EI$80&gt;=INDEX('Static Data'!$E$3:$X$21,$BW106,14)+0,EI$81&gt;=INDEX('Static Data'!$E$3:$X$21,$BW106,15)+0,EI$82&gt;=INDEX('Static Data'!$E$3:$X$21,$BW106,16)+0,EI$83&gt;=INDEX('Static Data'!$E$3:$X$21,$BW106,17)+0,EI$84&gt;=INDEX('Static Data'!$E$3:$X$21,$BW106,18)+0,EI$85&gt;=INDEX('Static Data'!$E$3:$X$21,$BW106,19)+0,EI$86&gt;=INDEX('Static Data'!$E$3:$X$21,$BW106,20)+0)</f>
        <v>0</v>
      </c>
      <c r="EJ106" t="b">
        <f ca="1">AND($BV106,EJ$67&gt;=INDEX('Static Data'!$E$3:$X$21,$BW106,1)+0,EJ$68&gt;=INDEX('Static Data'!$E$3:$X$21,$BW106,2)+0,EJ$69&gt;=INDEX('Static Data'!$E$3:$X$21,$BW106,3)+0,EJ$70&gt;=INDEX('Static Data'!$E$3:$X$21,$BW106,4)+0,EJ$71&gt;=INDEX('Static Data'!$E$3:$X$21,$BW106,5)+0,EJ$72&gt;=INDEX('Static Data'!$E$3:$X$21,$BW106,6)+0,EJ$73&gt;=INDEX('Static Data'!$E$3:$X$21,$BW106,7)+0,EJ$74&gt;=INDEX('Static Data'!$E$3:$X$21,$BW106,8)+0,EJ$75&gt;=INDEX('Static Data'!$E$3:$X$21,$BW106,9)+0,EJ$76&gt;=INDEX('Static Data'!$E$3:$X$21,$BW106,10)+0,EJ$77&gt;=INDEX('Static Data'!$E$3:$X$21,$BW106,11)+0,EJ$78&gt;=INDEX('Static Data'!$E$3:$X$21,$BW106,12)+0,EJ$79&gt;=INDEX('Static Data'!$E$3:$X$21,$BW106,13)+0,EJ$80&gt;=INDEX('Static Data'!$E$3:$X$21,$BW106,14)+0,EJ$81&gt;=INDEX('Static Data'!$E$3:$X$21,$BW106,15)+0,EJ$82&gt;=INDEX('Static Data'!$E$3:$X$21,$BW106,16)+0,EJ$83&gt;=INDEX('Static Data'!$E$3:$X$21,$BW106,17)+0,EJ$84&gt;=INDEX('Static Data'!$E$3:$X$21,$BW106,18)+0,EJ$85&gt;=INDEX('Static Data'!$E$3:$X$21,$BW106,19)+0,EJ$86&gt;=INDEX('Static Data'!$E$3:$X$21,$BW106,20)+0)</f>
        <v>0</v>
      </c>
      <c r="EK106" t="b">
        <f ca="1">AND($BV106,EK$67&gt;=INDEX('Static Data'!$E$3:$X$21,$BW106,1)+0,EK$68&gt;=INDEX('Static Data'!$E$3:$X$21,$BW106,2)+0,EK$69&gt;=INDEX('Static Data'!$E$3:$X$21,$BW106,3)+0,EK$70&gt;=INDEX('Static Data'!$E$3:$X$21,$BW106,4)+0,EK$71&gt;=INDEX('Static Data'!$E$3:$X$21,$BW106,5)+0,EK$72&gt;=INDEX('Static Data'!$E$3:$X$21,$BW106,6)+0,EK$73&gt;=INDEX('Static Data'!$E$3:$X$21,$BW106,7)+0,EK$74&gt;=INDEX('Static Data'!$E$3:$X$21,$BW106,8)+0,EK$75&gt;=INDEX('Static Data'!$E$3:$X$21,$BW106,9)+0,EK$76&gt;=INDEX('Static Data'!$E$3:$X$21,$BW106,10)+0,EK$77&gt;=INDEX('Static Data'!$E$3:$X$21,$BW106,11)+0,EK$78&gt;=INDEX('Static Data'!$E$3:$X$21,$BW106,12)+0,EK$79&gt;=INDEX('Static Data'!$E$3:$X$21,$BW106,13)+0,EK$80&gt;=INDEX('Static Data'!$E$3:$X$21,$BW106,14)+0,EK$81&gt;=INDEX('Static Data'!$E$3:$X$21,$BW106,15)+0,EK$82&gt;=INDEX('Static Data'!$E$3:$X$21,$BW106,16)+0,EK$83&gt;=INDEX('Static Data'!$E$3:$X$21,$BW106,17)+0,EK$84&gt;=INDEX('Static Data'!$E$3:$X$21,$BW106,18)+0,EK$85&gt;=INDEX('Static Data'!$E$3:$X$21,$BW106,19)+0,EK$86&gt;=INDEX('Static Data'!$E$3:$X$21,$BW106,20)+0)</f>
        <v>0</v>
      </c>
      <c r="EL106" t="b">
        <f ca="1">AND($BV106,EL$67&gt;=INDEX('Static Data'!$E$3:$X$21,$BW106,1)+0,EL$68&gt;=INDEX('Static Data'!$E$3:$X$21,$BW106,2)+0,EL$69&gt;=INDEX('Static Data'!$E$3:$X$21,$BW106,3)+0,EL$70&gt;=INDEX('Static Data'!$E$3:$X$21,$BW106,4)+0,EL$71&gt;=INDEX('Static Data'!$E$3:$X$21,$BW106,5)+0,EL$72&gt;=INDEX('Static Data'!$E$3:$X$21,$BW106,6)+0,EL$73&gt;=INDEX('Static Data'!$E$3:$X$21,$BW106,7)+0,EL$74&gt;=INDEX('Static Data'!$E$3:$X$21,$BW106,8)+0,EL$75&gt;=INDEX('Static Data'!$E$3:$X$21,$BW106,9)+0,EL$76&gt;=INDEX('Static Data'!$E$3:$X$21,$BW106,10)+0,EL$77&gt;=INDEX('Static Data'!$E$3:$X$21,$BW106,11)+0,EL$78&gt;=INDEX('Static Data'!$E$3:$X$21,$BW106,12)+0,EL$79&gt;=INDEX('Static Data'!$E$3:$X$21,$BW106,13)+0,EL$80&gt;=INDEX('Static Data'!$E$3:$X$21,$BW106,14)+0,EL$81&gt;=INDEX('Static Data'!$E$3:$X$21,$BW106,15)+0,EL$82&gt;=INDEX('Static Data'!$E$3:$X$21,$BW106,16)+0,EL$83&gt;=INDEX('Static Data'!$E$3:$X$21,$BW106,17)+0,EL$84&gt;=INDEX('Static Data'!$E$3:$X$21,$BW106,18)+0,EL$85&gt;=INDEX('Static Data'!$E$3:$X$21,$BW106,19)+0,EL$86&gt;=INDEX('Static Data'!$E$3:$X$21,$BW106,20)+0)</f>
        <v>0</v>
      </c>
      <c r="EM106" t="b">
        <f ca="1">AND($BV106,EM$67&gt;=INDEX('Static Data'!$E$3:$X$21,$BW106,1)+0,EM$68&gt;=INDEX('Static Data'!$E$3:$X$21,$BW106,2)+0,EM$69&gt;=INDEX('Static Data'!$E$3:$X$21,$BW106,3)+0,EM$70&gt;=INDEX('Static Data'!$E$3:$X$21,$BW106,4)+0,EM$71&gt;=INDEX('Static Data'!$E$3:$X$21,$BW106,5)+0,EM$72&gt;=INDEX('Static Data'!$E$3:$X$21,$BW106,6)+0,EM$73&gt;=INDEX('Static Data'!$E$3:$X$21,$BW106,7)+0,EM$74&gt;=INDEX('Static Data'!$E$3:$X$21,$BW106,8)+0,EM$75&gt;=INDEX('Static Data'!$E$3:$X$21,$BW106,9)+0,EM$76&gt;=INDEX('Static Data'!$E$3:$X$21,$BW106,10)+0,EM$77&gt;=INDEX('Static Data'!$E$3:$X$21,$BW106,11)+0,EM$78&gt;=INDEX('Static Data'!$E$3:$X$21,$BW106,12)+0,EM$79&gt;=INDEX('Static Data'!$E$3:$X$21,$BW106,13)+0,EM$80&gt;=INDEX('Static Data'!$E$3:$X$21,$BW106,14)+0,EM$81&gt;=INDEX('Static Data'!$E$3:$X$21,$BW106,15)+0,EM$82&gt;=INDEX('Static Data'!$E$3:$X$21,$BW106,16)+0,EM$83&gt;=INDEX('Static Data'!$E$3:$X$21,$BW106,17)+0,EM$84&gt;=INDEX('Static Data'!$E$3:$X$21,$BW106,18)+0,EM$85&gt;=INDEX('Static Data'!$E$3:$X$21,$BW106,19)+0,EM$86&gt;=INDEX('Static Data'!$E$3:$X$21,$BW106,20)+0)</f>
        <v>0</v>
      </c>
      <c r="EN106" t="b">
        <f ca="1">AND($BV106,EN$67&gt;=INDEX('Static Data'!$E$3:$X$21,$BW106,1)+0,EN$68&gt;=INDEX('Static Data'!$E$3:$X$21,$BW106,2)+0,EN$69&gt;=INDEX('Static Data'!$E$3:$X$21,$BW106,3)+0,EN$70&gt;=INDEX('Static Data'!$E$3:$X$21,$BW106,4)+0,EN$71&gt;=INDEX('Static Data'!$E$3:$X$21,$BW106,5)+0,EN$72&gt;=INDEX('Static Data'!$E$3:$X$21,$BW106,6)+0,EN$73&gt;=INDEX('Static Data'!$E$3:$X$21,$BW106,7)+0,EN$74&gt;=INDEX('Static Data'!$E$3:$X$21,$BW106,8)+0,EN$75&gt;=INDEX('Static Data'!$E$3:$X$21,$BW106,9)+0,EN$76&gt;=INDEX('Static Data'!$E$3:$X$21,$BW106,10)+0,EN$77&gt;=INDEX('Static Data'!$E$3:$X$21,$BW106,11)+0,EN$78&gt;=INDEX('Static Data'!$E$3:$X$21,$BW106,12)+0,EN$79&gt;=INDEX('Static Data'!$E$3:$X$21,$BW106,13)+0,EN$80&gt;=INDEX('Static Data'!$E$3:$X$21,$BW106,14)+0,EN$81&gt;=INDEX('Static Data'!$E$3:$X$21,$BW106,15)+0,EN$82&gt;=INDEX('Static Data'!$E$3:$X$21,$BW106,16)+0,EN$83&gt;=INDEX('Static Data'!$E$3:$X$21,$BW106,17)+0,EN$84&gt;=INDEX('Static Data'!$E$3:$X$21,$BW106,18)+0,EN$85&gt;=INDEX('Static Data'!$E$3:$X$21,$BW106,19)+0,EN$86&gt;=INDEX('Static Data'!$E$3:$X$21,$BW106,20)+0)</f>
        <v>0</v>
      </c>
      <c r="EO106" t="b">
        <f ca="1">AND($BV106,EO$67&gt;=INDEX('Static Data'!$E$3:$X$21,$BW106,1)+0,EO$68&gt;=INDEX('Static Data'!$E$3:$X$21,$BW106,2)+0,EO$69&gt;=INDEX('Static Data'!$E$3:$X$21,$BW106,3)+0,EO$70&gt;=INDEX('Static Data'!$E$3:$X$21,$BW106,4)+0,EO$71&gt;=INDEX('Static Data'!$E$3:$X$21,$BW106,5)+0,EO$72&gt;=INDEX('Static Data'!$E$3:$X$21,$BW106,6)+0,EO$73&gt;=INDEX('Static Data'!$E$3:$X$21,$BW106,7)+0,EO$74&gt;=INDEX('Static Data'!$E$3:$X$21,$BW106,8)+0,EO$75&gt;=INDEX('Static Data'!$E$3:$X$21,$BW106,9)+0,EO$76&gt;=INDEX('Static Data'!$E$3:$X$21,$BW106,10)+0,EO$77&gt;=INDEX('Static Data'!$E$3:$X$21,$BW106,11)+0,EO$78&gt;=INDEX('Static Data'!$E$3:$X$21,$BW106,12)+0,EO$79&gt;=INDEX('Static Data'!$E$3:$X$21,$BW106,13)+0,EO$80&gt;=INDEX('Static Data'!$E$3:$X$21,$BW106,14)+0,EO$81&gt;=INDEX('Static Data'!$E$3:$X$21,$BW106,15)+0,EO$82&gt;=INDEX('Static Data'!$E$3:$X$21,$BW106,16)+0,EO$83&gt;=INDEX('Static Data'!$E$3:$X$21,$BW106,17)+0,EO$84&gt;=INDEX('Static Data'!$E$3:$X$21,$BW106,18)+0,EO$85&gt;=INDEX('Static Data'!$E$3:$X$21,$BW106,19)+0,EO$86&gt;=INDEX('Static Data'!$E$3:$X$21,$BW106,20)+0)</f>
        <v>0</v>
      </c>
      <c r="EP106" t="b">
        <f ca="1">AND($BV106,EP$67&gt;=INDEX('Static Data'!$E$3:$X$21,$BW106,1)+0,EP$68&gt;=INDEX('Static Data'!$E$3:$X$21,$BW106,2)+0,EP$69&gt;=INDEX('Static Data'!$E$3:$X$21,$BW106,3)+0,EP$70&gt;=INDEX('Static Data'!$E$3:$X$21,$BW106,4)+0,EP$71&gt;=INDEX('Static Data'!$E$3:$X$21,$BW106,5)+0,EP$72&gt;=INDEX('Static Data'!$E$3:$X$21,$BW106,6)+0,EP$73&gt;=INDEX('Static Data'!$E$3:$X$21,$BW106,7)+0,EP$74&gt;=INDEX('Static Data'!$E$3:$X$21,$BW106,8)+0,EP$75&gt;=INDEX('Static Data'!$E$3:$X$21,$BW106,9)+0,EP$76&gt;=INDEX('Static Data'!$E$3:$X$21,$BW106,10)+0,EP$77&gt;=INDEX('Static Data'!$E$3:$X$21,$BW106,11)+0,EP$78&gt;=INDEX('Static Data'!$E$3:$X$21,$BW106,12)+0,EP$79&gt;=INDEX('Static Data'!$E$3:$X$21,$BW106,13)+0,EP$80&gt;=INDEX('Static Data'!$E$3:$X$21,$BW106,14)+0,EP$81&gt;=INDEX('Static Data'!$E$3:$X$21,$BW106,15)+0,EP$82&gt;=INDEX('Static Data'!$E$3:$X$21,$BW106,16)+0,EP$83&gt;=INDEX('Static Data'!$E$3:$X$21,$BW106,17)+0,EP$84&gt;=INDEX('Static Data'!$E$3:$X$21,$BW106,18)+0,EP$85&gt;=INDEX('Static Data'!$E$3:$X$21,$BW106,19)+0,EP$86&gt;=INDEX('Static Data'!$E$3:$X$21,$BW106,20)+0)</f>
        <v>0</v>
      </c>
      <c r="EQ106" t="b">
        <f ca="1">AND($BV106,EQ$67&gt;=INDEX('Static Data'!$E$3:$X$21,$BW106,1)+0,EQ$68&gt;=INDEX('Static Data'!$E$3:$X$21,$BW106,2)+0,EQ$69&gt;=INDEX('Static Data'!$E$3:$X$21,$BW106,3)+0,EQ$70&gt;=INDEX('Static Data'!$E$3:$X$21,$BW106,4)+0,EQ$71&gt;=INDEX('Static Data'!$E$3:$X$21,$BW106,5)+0,EQ$72&gt;=INDEX('Static Data'!$E$3:$X$21,$BW106,6)+0,EQ$73&gt;=INDEX('Static Data'!$E$3:$X$21,$BW106,7)+0,EQ$74&gt;=INDEX('Static Data'!$E$3:$X$21,$BW106,8)+0,EQ$75&gt;=INDEX('Static Data'!$E$3:$X$21,$BW106,9)+0,EQ$76&gt;=INDEX('Static Data'!$E$3:$X$21,$BW106,10)+0,EQ$77&gt;=INDEX('Static Data'!$E$3:$X$21,$BW106,11)+0,EQ$78&gt;=INDEX('Static Data'!$E$3:$X$21,$BW106,12)+0,EQ$79&gt;=INDEX('Static Data'!$E$3:$X$21,$BW106,13)+0,EQ$80&gt;=INDEX('Static Data'!$E$3:$X$21,$BW106,14)+0,EQ$81&gt;=INDEX('Static Data'!$E$3:$X$21,$BW106,15)+0,EQ$82&gt;=INDEX('Static Data'!$E$3:$X$21,$BW106,16)+0,EQ$83&gt;=INDEX('Static Data'!$E$3:$X$21,$BW106,17)+0,EQ$84&gt;=INDEX('Static Data'!$E$3:$X$21,$BW106,18)+0,EQ$85&gt;=INDEX('Static Data'!$E$3:$X$21,$BW106,19)+0,EQ$86&gt;=INDEX('Static Data'!$E$3:$X$21,$BW106,20)+0)</f>
        <v>0</v>
      </c>
      <c r="ER106" t="b">
        <f ca="1">AND($BV106,ER$67&gt;=INDEX('Static Data'!$E$3:$X$21,$BW106,1)+0,ER$68&gt;=INDEX('Static Data'!$E$3:$X$21,$BW106,2)+0,ER$69&gt;=INDEX('Static Data'!$E$3:$X$21,$BW106,3)+0,ER$70&gt;=INDEX('Static Data'!$E$3:$X$21,$BW106,4)+0,ER$71&gt;=INDEX('Static Data'!$E$3:$X$21,$BW106,5)+0,ER$72&gt;=INDEX('Static Data'!$E$3:$X$21,$BW106,6)+0,ER$73&gt;=INDEX('Static Data'!$E$3:$X$21,$BW106,7)+0,ER$74&gt;=INDEX('Static Data'!$E$3:$X$21,$BW106,8)+0,ER$75&gt;=INDEX('Static Data'!$E$3:$X$21,$BW106,9)+0,ER$76&gt;=INDEX('Static Data'!$E$3:$X$21,$BW106,10)+0,ER$77&gt;=INDEX('Static Data'!$E$3:$X$21,$BW106,11)+0,ER$78&gt;=INDEX('Static Data'!$E$3:$X$21,$BW106,12)+0,ER$79&gt;=INDEX('Static Data'!$E$3:$X$21,$BW106,13)+0,ER$80&gt;=INDEX('Static Data'!$E$3:$X$21,$BW106,14)+0,ER$81&gt;=INDEX('Static Data'!$E$3:$X$21,$BW106,15)+0,ER$82&gt;=INDEX('Static Data'!$E$3:$X$21,$BW106,16)+0,ER$83&gt;=INDEX('Static Data'!$E$3:$X$21,$BW106,17)+0,ER$84&gt;=INDEX('Static Data'!$E$3:$X$21,$BW106,18)+0,ER$85&gt;=INDEX('Static Data'!$E$3:$X$21,$BW106,19)+0,ER$86&gt;=INDEX('Static Data'!$E$3:$X$21,$BW106,20)+0)</f>
        <v>0</v>
      </c>
      <c r="ES106" t="b">
        <f ca="1">AND($BV106,ES$67&gt;=INDEX('Static Data'!$E$3:$X$21,$BW106,1)+0,ES$68&gt;=INDEX('Static Data'!$E$3:$X$21,$BW106,2)+0,ES$69&gt;=INDEX('Static Data'!$E$3:$X$21,$BW106,3)+0,ES$70&gt;=INDEX('Static Data'!$E$3:$X$21,$BW106,4)+0,ES$71&gt;=INDEX('Static Data'!$E$3:$X$21,$BW106,5)+0,ES$72&gt;=INDEX('Static Data'!$E$3:$X$21,$BW106,6)+0,ES$73&gt;=INDEX('Static Data'!$E$3:$X$21,$BW106,7)+0,ES$74&gt;=INDEX('Static Data'!$E$3:$X$21,$BW106,8)+0,ES$75&gt;=INDEX('Static Data'!$E$3:$X$21,$BW106,9)+0,ES$76&gt;=INDEX('Static Data'!$E$3:$X$21,$BW106,10)+0,ES$77&gt;=INDEX('Static Data'!$E$3:$X$21,$BW106,11)+0,ES$78&gt;=INDEX('Static Data'!$E$3:$X$21,$BW106,12)+0,ES$79&gt;=INDEX('Static Data'!$E$3:$X$21,$BW106,13)+0,ES$80&gt;=INDEX('Static Data'!$E$3:$X$21,$BW106,14)+0,ES$81&gt;=INDEX('Static Data'!$E$3:$X$21,$BW106,15)+0,ES$82&gt;=INDEX('Static Data'!$E$3:$X$21,$BW106,16)+0,ES$83&gt;=INDEX('Static Data'!$E$3:$X$21,$BW106,17)+0,ES$84&gt;=INDEX('Static Data'!$E$3:$X$21,$BW106,18)+0,ES$85&gt;=INDEX('Static Data'!$E$3:$X$21,$BW106,19)+0,ES$86&gt;=INDEX('Static Data'!$E$3:$X$21,$BW106,20)+0)</f>
        <v>0</v>
      </c>
      <c r="ET106" t="b">
        <f ca="1">AND($BV106,ET$67&gt;=INDEX('Static Data'!$E$3:$X$21,$BW106,1)+0,ET$68&gt;=INDEX('Static Data'!$E$3:$X$21,$BW106,2)+0,ET$69&gt;=INDEX('Static Data'!$E$3:$X$21,$BW106,3)+0,ET$70&gt;=INDEX('Static Data'!$E$3:$X$21,$BW106,4)+0,ET$71&gt;=INDEX('Static Data'!$E$3:$X$21,$BW106,5)+0,ET$72&gt;=INDEX('Static Data'!$E$3:$X$21,$BW106,6)+0,ET$73&gt;=INDEX('Static Data'!$E$3:$X$21,$BW106,7)+0,ET$74&gt;=INDEX('Static Data'!$E$3:$X$21,$BW106,8)+0,ET$75&gt;=INDEX('Static Data'!$E$3:$X$21,$BW106,9)+0,ET$76&gt;=INDEX('Static Data'!$E$3:$X$21,$BW106,10)+0,ET$77&gt;=INDEX('Static Data'!$E$3:$X$21,$BW106,11)+0,ET$78&gt;=INDEX('Static Data'!$E$3:$X$21,$BW106,12)+0,ET$79&gt;=INDEX('Static Data'!$E$3:$X$21,$BW106,13)+0,ET$80&gt;=INDEX('Static Data'!$E$3:$X$21,$BW106,14)+0,ET$81&gt;=INDEX('Static Data'!$E$3:$X$21,$BW106,15)+0,ET$82&gt;=INDEX('Static Data'!$E$3:$X$21,$BW106,16)+0,ET$83&gt;=INDEX('Static Data'!$E$3:$X$21,$BW106,17)+0,ET$84&gt;=INDEX('Static Data'!$E$3:$X$21,$BW106,18)+0,ET$85&gt;=INDEX('Static Data'!$E$3:$X$21,$BW106,19)+0,ET$86&gt;=INDEX('Static Data'!$E$3:$X$21,$BW106,20)+0)</f>
        <v>0</v>
      </c>
      <c r="EU106" t="b">
        <f ca="1">AND($BV106,EU$67&gt;=INDEX('Static Data'!$E$3:$X$21,$BW106,1)+0,EU$68&gt;=INDEX('Static Data'!$E$3:$X$21,$BW106,2)+0,EU$69&gt;=INDEX('Static Data'!$E$3:$X$21,$BW106,3)+0,EU$70&gt;=INDEX('Static Data'!$E$3:$X$21,$BW106,4)+0,EU$71&gt;=INDEX('Static Data'!$E$3:$X$21,$BW106,5)+0,EU$72&gt;=INDEX('Static Data'!$E$3:$X$21,$BW106,6)+0,EU$73&gt;=INDEX('Static Data'!$E$3:$X$21,$BW106,7)+0,EU$74&gt;=INDEX('Static Data'!$E$3:$X$21,$BW106,8)+0,EU$75&gt;=INDEX('Static Data'!$E$3:$X$21,$BW106,9)+0,EU$76&gt;=INDEX('Static Data'!$E$3:$X$21,$BW106,10)+0,EU$77&gt;=INDEX('Static Data'!$E$3:$X$21,$BW106,11)+0,EU$78&gt;=INDEX('Static Data'!$E$3:$X$21,$BW106,12)+0,EU$79&gt;=INDEX('Static Data'!$E$3:$X$21,$BW106,13)+0,EU$80&gt;=INDEX('Static Data'!$E$3:$X$21,$BW106,14)+0,EU$81&gt;=INDEX('Static Data'!$E$3:$X$21,$BW106,15)+0,EU$82&gt;=INDEX('Static Data'!$E$3:$X$21,$BW106,16)+0,EU$83&gt;=INDEX('Static Data'!$E$3:$X$21,$BW106,17)+0,EU$84&gt;=INDEX('Static Data'!$E$3:$X$21,$BW106,18)+0,EU$85&gt;=INDEX('Static Data'!$E$3:$X$21,$BW106,19)+0,EU$86&gt;=INDEX('Static Data'!$E$3:$X$21,$BW106,20)+0)</f>
        <v>0</v>
      </c>
      <c r="EV106" t="b">
        <f ca="1">AND($BV106,EV$67&gt;=INDEX('Static Data'!$E$3:$X$21,$BW106,1)+0,EV$68&gt;=INDEX('Static Data'!$E$3:$X$21,$BW106,2)+0,EV$69&gt;=INDEX('Static Data'!$E$3:$X$21,$BW106,3)+0,EV$70&gt;=INDEX('Static Data'!$E$3:$X$21,$BW106,4)+0,EV$71&gt;=INDEX('Static Data'!$E$3:$X$21,$BW106,5)+0,EV$72&gt;=INDEX('Static Data'!$E$3:$X$21,$BW106,6)+0,EV$73&gt;=INDEX('Static Data'!$E$3:$X$21,$BW106,7)+0,EV$74&gt;=INDEX('Static Data'!$E$3:$X$21,$BW106,8)+0,EV$75&gt;=INDEX('Static Data'!$E$3:$X$21,$BW106,9)+0,EV$76&gt;=INDEX('Static Data'!$E$3:$X$21,$BW106,10)+0,EV$77&gt;=INDEX('Static Data'!$E$3:$X$21,$BW106,11)+0,EV$78&gt;=INDEX('Static Data'!$E$3:$X$21,$BW106,12)+0,EV$79&gt;=INDEX('Static Data'!$E$3:$X$21,$BW106,13)+0,EV$80&gt;=INDEX('Static Data'!$E$3:$X$21,$BW106,14)+0,EV$81&gt;=INDEX('Static Data'!$E$3:$X$21,$BW106,15)+0,EV$82&gt;=INDEX('Static Data'!$E$3:$X$21,$BW106,16)+0,EV$83&gt;=INDEX('Static Data'!$E$3:$X$21,$BW106,17)+0,EV$84&gt;=INDEX('Static Data'!$E$3:$X$21,$BW106,18)+0,EV$85&gt;=INDEX('Static Data'!$E$3:$X$21,$BW106,19)+0,EV$86&gt;=INDEX('Static Data'!$E$3:$X$21,$BW106,20)+0)</f>
        <v>0</v>
      </c>
      <c r="EW106" t="b">
        <f ca="1">AND($BV106,EW$67&gt;=INDEX('Static Data'!$E$3:$X$21,$BW106,1)+0,EW$68&gt;=INDEX('Static Data'!$E$3:$X$21,$BW106,2)+0,EW$69&gt;=INDEX('Static Data'!$E$3:$X$21,$BW106,3)+0,EW$70&gt;=INDEX('Static Data'!$E$3:$X$21,$BW106,4)+0,EW$71&gt;=INDEX('Static Data'!$E$3:$X$21,$BW106,5)+0,EW$72&gt;=INDEX('Static Data'!$E$3:$X$21,$BW106,6)+0,EW$73&gt;=INDEX('Static Data'!$E$3:$X$21,$BW106,7)+0,EW$74&gt;=INDEX('Static Data'!$E$3:$X$21,$BW106,8)+0,EW$75&gt;=INDEX('Static Data'!$E$3:$X$21,$BW106,9)+0,EW$76&gt;=INDEX('Static Data'!$E$3:$X$21,$BW106,10)+0,EW$77&gt;=INDEX('Static Data'!$E$3:$X$21,$BW106,11)+0,EW$78&gt;=INDEX('Static Data'!$E$3:$X$21,$BW106,12)+0,EW$79&gt;=INDEX('Static Data'!$E$3:$X$21,$BW106,13)+0,EW$80&gt;=INDEX('Static Data'!$E$3:$X$21,$BW106,14)+0,EW$81&gt;=INDEX('Static Data'!$E$3:$X$21,$BW106,15)+0,EW$82&gt;=INDEX('Static Data'!$E$3:$X$21,$BW106,16)+0,EW$83&gt;=INDEX('Static Data'!$E$3:$X$21,$BW106,17)+0,EW$84&gt;=INDEX('Static Data'!$E$3:$X$21,$BW106,18)+0,EW$85&gt;=INDEX('Static Data'!$E$3:$X$21,$BW106,19)+0,EW$86&gt;=INDEX('Static Data'!$E$3:$X$21,$BW106,20)+0)</f>
        <v>0</v>
      </c>
      <c r="EX106" t="b">
        <f ca="1">AND($BV106,EX$67&gt;=INDEX('Static Data'!$E$3:$X$21,$BW106,1)+0,EX$68&gt;=INDEX('Static Data'!$E$3:$X$21,$BW106,2)+0,EX$69&gt;=INDEX('Static Data'!$E$3:$X$21,$BW106,3)+0,EX$70&gt;=INDEX('Static Data'!$E$3:$X$21,$BW106,4)+0,EX$71&gt;=INDEX('Static Data'!$E$3:$X$21,$BW106,5)+0,EX$72&gt;=INDEX('Static Data'!$E$3:$X$21,$BW106,6)+0,EX$73&gt;=INDEX('Static Data'!$E$3:$X$21,$BW106,7)+0,EX$74&gt;=INDEX('Static Data'!$E$3:$X$21,$BW106,8)+0,EX$75&gt;=INDEX('Static Data'!$E$3:$X$21,$BW106,9)+0,EX$76&gt;=INDEX('Static Data'!$E$3:$X$21,$BW106,10)+0,EX$77&gt;=INDEX('Static Data'!$E$3:$X$21,$BW106,11)+0,EX$78&gt;=INDEX('Static Data'!$E$3:$X$21,$BW106,12)+0,EX$79&gt;=INDEX('Static Data'!$E$3:$X$21,$BW106,13)+0,EX$80&gt;=INDEX('Static Data'!$E$3:$X$21,$BW106,14)+0,EX$81&gt;=INDEX('Static Data'!$E$3:$X$21,$BW106,15)+0,EX$82&gt;=INDEX('Static Data'!$E$3:$X$21,$BW106,16)+0,EX$83&gt;=INDEX('Static Data'!$E$3:$X$21,$BW106,17)+0,EX$84&gt;=INDEX('Static Data'!$E$3:$X$21,$BW106,18)+0,EX$85&gt;=INDEX('Static Data'!$E$3:$X$21,$BW106,19)+0,EX$86&gt;=INDEX('Static Data'!$E$3:$X$21,$BW106,20)+0)</f>
        <v>0</v>
      </c>
      <c r="EY106" t="b">
        <f ca="1">AND($BV106,EY$67&gt;=INDEX('Static Data'!$E$3:$X$21,$BW106,1)+0,EY$68&gt;=INDEX('Static Data'!$E$3:$X$21,$BW106,2)+0,EY$69&gt;=INDEX('Static Data'!$E$3:$X$21,$BW106,3)+0,EY$70&gt;=INDEX('Static Data'!$E$3:$X$21,$BW106,4)+0,EY$71&gt;=INDEX('Static Data'!$E$3:$X$21,$BW106,5)+0,EY$72&gt;=INDEX('Static Data'!$E$3:$X$21,$BW106,6)+0,EY$73&gt;=INDEX('Static Data'!$E$3:$X$21,$BW106,7)+0,EY$74&gt;=INDEX('Static Data'!$E$3:$X$21,$BW106,8)+0,EY$75&gt;=INDEX('Static Data'!$E$3:$X$21,$BW106,9)+0,EY$76&gt;=INDEX('Static Data'!$E$3:$X$21,$BW106,10)+0,EY$77&gt;=INDEX('Static Data'!$E$3:$X$21,$BW106,11)+0,EY$78&gt;=INDEX('Static Data'!$E$3:$X$21,$BW106,12)+0,EY$79&gt;=INDEX('Static Data'!$E$3:$X$21,$BW106,13)+0,EY$80&gt;=INDEX('Static Data'!$E$3:$X$21,$BW106,14)+0,EY$81&gt;=INDEX('Static Data'!$E$3:$X$21,$BW106,15)+0,EY$82&gt;=INDEX('Static Data'!$E$3:$X$21,$BW106,16)+0,EY$83&gt;=INDEX('Static Data'!$E$3:$X$21,$BW106,17)+0,EY$84&gt;=INDEX('Static Data'!$E$3:$X$21,$BW106,18)+0,EY$85&gt;=INDEX('Static Data'!$E$3:$X$21,$BW106,19)+0,EY$86&gt;=INDEX('Static Data'!$E$3:$X$21,$BW106,20)+0)</f>
        <v>0</v>
      </c>
      <c r="EZ106" t="b">
        <f ca="1">AND($BV106,EZ$67&gt;=INDEX('Static Data'!$E$3:$X$21,$BW106,1)+0,EZ$68&gt;=INDEX('Static Data'!$E$3:$X$21,$BW106,2)+0,EZ$69&gt;=INDEX('Static Data'!$E$3:$X$21,$BW106,3)+0,EZ$70&gt;=INDEX('Static Data'!$E$3:$X$21,$BW106,4)+0,EZ$71&gt;=INDEX('Static Data'!$E$3:$X$21,$BW106,5)+0,EZ$72&gt;=INDEX('Static Data'!$E$3:$X$21,$BW106,6)+0,EZ$73&gt;=INDEX('Static Data'!$E$3:$X$21,$BW106,7)+0,EZ$74&gt;=INDEX('Static Data'!$E$3:$X$21,$BW106,8)+0,EZ$75&gt;=INDEX('Static Data'!$E$3:$X$21,$BW106,9)+0,EZ$76&gt;=INDEX('Static Data'!$E$3:$X$21,$BW106,10)+0,EZ$77&gt;=INDEX('Static Data'!$E$3:$X$21,$BW106,11)+0,EZ$78&gt;=INDEX('Static Data'!$E$3:$X$21,$BW106,12)+0,EZ$79&gt;=INDEX('Static Data'!$E$3:$X$21,$BW106,13)+0,EZ$80&gt;=INDEX('Static Data'!$E$3:$X$21,$BW106,14)+0,EZ$81&gt;=INDEX('Static Data'!$E$3:$X$21,$BW106,15)+0,EZ$82&gt;=INDEX('Static Data'!$E$3:$X$21,$BW106,16)+0,EZ$83&gt;=INDEX('Static Data'!$E$3:$X$21,$BW106,17)+0,EZ$84&gt;=INDEX('Static Data'!$E$3:$X$21,$BW106,18)+0,EZ$85&gt;=INDEX('Static Data'!$E$3:$X$21,$BW106,19)+0,EZ$86&gt;=INDEX('Static Data'!$E$3:$X$21,$BW106,20)+0)</f>
        <v>0</v>
      </c>
      <c r="FA106" t="b">
        <f ca="1">AND($BV106,FA$67&gt;=INDEX('Static Data'!$E$3:$X$21,$BW106,1)+0,FA$68&gt;=INDEX('Static Data'!$E$3:$X$21,$BW106,2)+0,FA$69&gt;=INDEX('Static Data'!$E$3:$X$21,$BW106,3)+0,FA$70&gt;=INDEX('Static Data'!$E$3:$X$21,$BW106,4)+0,FA$71&gt;=INDEX('Static Data'!$E$3:$X$21,$BW106,5)+0,FA$72&gt;=INDEX('Static Data'!$E$3:$X$21,$BW106,6)+0,FA$73&gt;=INDEX('Static Data'!$E$3:$X$21,$BW106,7)+0,FA$74&gt;=INDEX('Static Data'!$E$3:$X$21,$BW106,8)+0,FA$75&gt;=INDEX('Static Data'!$E$3:$X$21,$BW106,9)+0,FA$76&gt;=INDEX('Static Data'!$E$3:$X$21,$BW106,10)+0,FA$77&gt;=INDEX('Static Data'!$E$3:$X$21,$BW106,11)+0,FA$78&gt;=INDEX('Static Data'!$E$3:$X$21,$BW106,12)+0,FA$79&gt;=INDEX('Static Data'!$E$3:$X$21,$BW106,13)+0,FA$80&gt;=INDEX('Static Data'!$E$3:$X$21,$BW106,14)+0,FA$81&gt;=INDEX('Static Data'!$E$3:$X$21,$BW106,15)+0,FA$82&gt;=INDEX('Static Data'!$E$3:$X$21,$BW106,16)+0,FA$83&gt;=INDEX('Static Data'!$E$3:$X$21,$BW106,17)+0,FA$84&gt;=INDEX('Static Data'!$E$3:$X$21,$BW106,18)+0,FA$85&gt;=INDEX('Static Data'!$E$3:$X$21,$BW106,19)+0,FA$86&gt;=INDEX('Static Data'!$E$3:$X$21,$BW106,20)+0)</f>
        <v>0</v>
      </c>
      <c r="FB106" t="b">
        <f ca="1">AND($BV106,FB$67&gt;=INDEX('Static Data'!$E$3:$X$21,$BW106,1)+0,FB$68&gt;=INDEX('Static Data'!$E$3:$X$21,$BW106,2)+0,FB$69&gt;=INDEX('Static Data'!$E$3:$X$21,$BW106,3)+0,FB$70&gt;=INDEX('Static Data'!$E$3:$X$21,$BW106,4)+0,FB$71&gt;=INDEX('Static Data'!$E$3:$X$21,$BW106,5)+0,FB$72&gt;=INDEX('Static Data'!$E$3:$X$21,$BW106,6)+0,FB$73&gt;=INDEX('Static Data'!$E$3:$X$21,$BW106,7)+0,FB$74&gt;=INDEX('Static Data'!$E$3:$X$21,$BW106,8)+0,FB$75&gt;=INDEX('Static Data'!$E$3:$X$21,$BW106,9)+0,FB$76&gt;=INDEX('Static Data'!$E$3:$X$21,$BW106,10)+0,FB$77&gt;=INDEX('Static Data'!$E$3:$X$21,$BW106,11)+0,FB$78&gt;=INDEX('Static Data'!$E$3:$X$21,$BW106,12)+0,FB$79&gt;=INDEX('Static Data'!$E$3:$X$21,$BW106,13)+0,FB$80&gt;=INDEX('Static Data'!$E$3:$X$21,$BW106,14)+0,FB$81&gt;=INDEX('Static Data'!$E$3:$X$21,$BW106,15)+0,FB$82&gt;=INDEX('Static Data'!$E$3:$X$21,$BW106,16)+0,FB$83&gt;=INDEX('Static Data'!$E$3:$X$21,$BW106,17)+0,FB$84&gt;=INDEX('Static Data'!$E$3:$X$21,$BW106,18)+0,FB$85&gt;=INDEX('Static Data'!$E$3:$X$21,$BW106,19)+0,FB$86&gt;=INDEX('Static Data'!$E$3:$X$21,$BW106,20)+0)</f>
        <v>0</v>
      </c>
      <c r="FC106" t="b">
        <f ca="1">AND($BV106,FC$67&gt;=INDEX('Static Data'!$E$3:$X$21,$BW106,1)+0,FC$68&gt;=INDEX('Static Data'!$E$3:$X$21,$BW106,2)+0,FC$69&gt;=INDEX('Static Data'!$E$3:$X$21,$BW106,3)+0,FC$70&gt;=INDEX('Static Data'!$E$3:$X$21,$BW106,4)+0,FC$71&gt;=INDEX('Static Data'!$E$3:$X$21,$BW106,5)+0,FC$72&gt;=INDEX('Static Data'!$E$3:$X$21,$BW106,6)+0,FC$73&gt;=INDEX('Static Data'!$E$3:$X$21,$BW106,7)+0,FC$74&gt;=INDEX('Static Data'!$E$3:$X$21,$BW106,8)+0,FC$75&gt;=INDEX('Static Data'!$E$3:$X$21,$BW106,9)+0,FC$76&gt;=INDEX('Static Data'!$E$3:$X$21,$BW106,10)+0,FC$77&gt;=INDEX('Static Data'!$E$3:$X$21,$BW106,11)+0,FC$78&gt;=INDEX('Static Data'!$E$3:$X$21,$BW106,12)+0,FC$79&gt;=INDEX('Static Data'!$E$3:$X$21,$BW106,13)+0,FC$80&gt;=INDEX('Static Data'!$E$3:$X$21,$BW106,14)+0,FC$81&gt;=INDEX('Static Data'!$E$3:$X$21,$BW106,15)+0,FC$82&gt;=INDEX('Static Data'!$E$3:$X$21,$BW106,16)+0,FC$83&gt;=INDEX('Static Data'!$E$3:$X$21,$BW106,17)+0,FC$84&gt;=INDEX('Static Data'!$E$3:$X$21,$BW106,18)+0,FC$85&gt;=INDEX('Static Data'!$E$3:$X$21,$BW106,19)+0,FC$86&gt;=INDEX('Static Data'!$E$3:$X$21,$BW106,20)+0)</f>
        <v>0</v>
      </c>
      <c r="FD106" t="b">
        <f ca="1">AND($BV106,FD$67&gt;=INDEX('Static Data'!$E$3:$X$21,$BW106,1)+0,FD$68&gt;=INDEX('Static Data'!$E$3:$X$21,$BW106,2)+0,FD$69&gt;=INDEX('Static Data'!$E$3:$X$21,$BW106,3)+0,FD$70&gt;=INDEX('Static Data'!$E$3:$X$21,$BW106,4)+0,FD$71&gt;=INDEX('Static Data'!$E$3:$X$21,$BW106,5)+0,FD$72&gt;=INDEX('Static Data'!$E$3:$X$21,$BW106,6)+0,FD$73&gt;=INDEX('Static Data'!$E$3:$X$21,$BW106,7)+0,FD$74&gt;=INDEX('Static Data'!$E$3:$X$21,$BW106,8)+0,FD$75&gt;=INDEX('Static Data'!$E$3:$X$21,$BW106,9)+0,FD$76&gt;=INDEX('Static Data'!$E$3:$X$21,$BW106,10)+0,FD$77&gt;=INDEX('Static Data'!$E$3:$X$21,$BW106,11)+0,FD$78&gt;=INDEX('Static Data'!$E$3:$X$21,$BW106,12)+0,FD$79&gt;=INDEX('Static Data'!$E$3:$X$21,$BW106,13)+0,FD$80&gt;=INDEX('Static Data'!$E$3:$X$21,$BW106,14)+0,FD$81&gt;=INDEX('Static Data'!$E$3:$X$21,$BW106,15)+0,FD$82&gt;=INDEX('Static Data'!$E$3:$X$21,$BW106,16)+0,FD$83&gt;=INDEX('Static Data'!$E$3:$X$21,$BW106,17)+0,FD$84&gt;=INDEX('Static Data'!$E$3:$X$21,$BW106,18)+0,FD$85&gt;=INDEX('Static Data'!$E$3:$X$21,$BW106,19)+0,FD$86&gt;=INDEX('Static Data'!$E$3:$X$21,$BW106,20)+0)</f>
        <v>0</v>
      </c>
      <c r="FE106" t="b">
        <f ca="1">AND($BV106,FE$67&gt;=INDEX('Static Data'!$E$3:$X$21,$BW106,1)+0,FE$68&gt;=INDEX('Static Data'!$E$3:$X$21,$BW106,2)+0,FE$69&gt;=INDEX('Static Data'!$E$3:$X$21,$BW106,3)+0,FE$70&gt;=INDEX('Static Data'!$E$3:$X$21,$BW106,4)+0,FE$71&gt;=INDEX('Static Data'!$E$3:$X$21,$BW106,5)+0,FE$72&gt;=INDEX('Static Data'!$E$3:$X$21,$BW106,6)+0,FE$73&gt;=INDEX('Static Data'!$E$3:$X$21,$BW106,7)+0,FE$74&gt;=INDEX('Static Data'!$E$3:$X$21,$BW106,8)+0,FE$75&gt;=INDEX('Static Data'!$E$3:$X$21,$BW106,9)+0,FE$76&gt;=INDEX('Static Data'!$E$3:$X$21,$BW106,10)+0,FE$77&gt;=INDEX('Static Data'!$E$3:$X$21,$BW106,11)+0,FE$78&gt;=INDEX('Static Data'!$E$3:$X$21,$BW106,12)+0,FE$79&gt;=INDEX('Static Data'!$E$3:$X$21,$BW106,13)+0,FE$80&gt;=INDEX('Static Data'!$E$3:$X$21,$BW106,14)+0,FE$81&gt;=INDEX('Static Data'!$E$3:$X$21,$BW106,15)+0,FE$82&gt;=INDEX('Static Data'!$E$3:$X$21,$BW106,16)+0,FE$83&gt;=INDEX('Static Data'!$E$3:$X$21,$BW106,17)+0,FE$84&gt;=INDEX('Static Data'!$E$3:$X$21,$BW106,18)+0,FE$85&gt;=INDEX('Static Data'!$E$3:$X$21,$BW106,19)+0,FE$86&gt;=INDEX('Static Data'!$E$3:$X$21,$BW106,20)+0)</f>
        <v>0</v>
      </c>
      <c r="FF106" t="b">
        <f ca="1">AND($BV106,FF$67&gt;=INDEX('Static Data'!$E$3:$X$21,$BW106,1)+0,FF$68&gt;=INDEX('Static Data'!$E$3:$X$21,$BW106,2)+0,FF$69&gt;=INDEX('Static Data'!$E$3:$X$21,$BW106,3)+0,FF$70&gt;=INDEX('Static Data'!$E$3:$X$21,$BW106,4)+0,FF$71&gt;=INDEX('Static Data'!$E$3:$X$21,$BW106,5)+0,FF$72&gt;=INDEX('Static Data'!$E$3:$X$21,$BW106,6)+0,FF$73&gt;=INDEX('Static Data'!$E$3:$X$21,$BW106,7)+0,FF$74&gt;=INDEX('Static Data'!$E$3:$X$21,$BW106,8)+0,FF$75&gt;=INDEX('Static Data'!$E$3:$X$21,$BW106,9)+0,FF$76&gt;=INDEX('Static Data'!$E$3:$X$21,$BW106,10)+0,FF$77&gt;=INDEX('Static Data'!$E$3:$X$21,$BW106,11)+0,FF$78&gt;=INDEX('Static Data'!$E$3:$X$21,$BW106,12)+0,FF$79&gt;=INDEX('Static Data'!$E$3:$X$21,$BW106,13)+0,FF$80&gt;=INDEX('Static Data'!$E$3:$X$21,$BW106,14)+0,FF$81&gt;=INDEX('Static Data'!$E$3:$X$21,$BW106,15)+0,FF$82&gt;=INDEX('Static Data'!$E$3:$X$21,$BW106,16)+0,FF$83&gt;=INDEX('Static Data'!$E$3:$X$21,$BW106,17)+0,FF$84&gt;=INDEX('Static Data'!$E$3:$X$21,$BW106,18)+0,FF$85&gt;=INDEX('Static Data'!$E$3:$X$21,$BW106,19)+0,FF$86&gt;=INDEX('Static Data'!$E$3:$X$21,$BW106,20)+0)</f>
        <v>0</v>
      </c>
      <c r="FG106" t="b">
        <f ca="1">AND($BV106,FG$67&gt;=INDEX('Static Data'!$E$3:$X$21,$BW106,1)+0,FG$68&gt;=INDEX('Static Data'!$E$3:$X$21,$BW106,2)+0,FG$69&gt;=INDEX('Static Data'!$E$3:$X$21,$BW106,3)+0,FG$70&gt;=INDEX('Static Data'!$E$3:$X$21,$BW106,4)+0,FG$71&gt;=INDEX('Static Data'!$E$3:$X$21,$BW106,5)+0,FG$72&gt;=INDEX('Static Data'!$E$3:$X$21,$BW106,6)+0,FG$73&gt;=INDEX('Static Data'!$E$3:$X$21,$BW106,7)+0,FG$74&gt;=INDEX('Static Data'!$E$3:$X$21,$BW106,8)+0,FG$75&gt;=INDEX('Static Data'!$E$3:$X$21,$BW106,9)+0,FG$76&gt;=INDEX('Static Data'!$E$3:$X$21,$BW106,10)+0,FG$77&gt;=INDEX('Static Data'!$E$3:$X$21,$BW106,11)+0,FG$78&gt;=INDEX('Static Data'!$E$3:$X$21,$BW106,12)+0,FG$79&gt;=INDEX('Static Data'!$E$3:$X$21,$BW106,13)+0,FG$80&gt;=INDEX('Static Data'!$E$3:$X$21,$BW106,14)+0,FG$81&gt;=INDEX('Static Data'!$E$3:$X$21,$BW106,15)+0,FG$82&gt;=INDEX('Static Data'!$E$3:$X$21,$BW106,16)+0,FG$83&gt;=INDEX('Static Data'!$E$3:$X$21,$BW106,17)+0,FG$84&gt;=INDEX('Static Data'!$E$3:$X$21,$BW106,18)+0,FG$85&gt;=INDEX('Static Data'!$E$3:$X$21,$BW106,19)+0,FG$86&gt;=INDEX('Static Data'!$E$3:$X$21,$BW106,20)+0)</f>
        <v>0</v>
      </c>
      <c r="FH106" t="b">
        <f ca="1">AND($BV106,FH$67&gt;=INDEX('Static Data'!$E$3:$X$21,$BW106,1)+0,FH$68&gt;=INDEX('Static Data'!$E$3:$X$21,$BW106,2)+0,FH$69&gt;=INDEX('Static Data'!$E$3:$X$21,$BW106,3)+0,FH$70&gt;=INDEX('Static Data'!$E$3:$X$21,$BW106,4)+0,FH$71&gt;=INDEX('Static Data'!$E$3:$X$21,$BW106,5)+0,FH$72&gt;=INDEX('Static Data'!$E$3:$X$21,$BW106,6)+0,FH$73&gt;=INDEX('Static Data'!$E$3:$X$21,$BW106,7)+0,FH$74&gt;=INDEX('Static Data'!$E$3:$X$21,$BW106,8)+0,FH$75&gt;=INDEX('Static Data'!$E$3:$X$21,$BW106,9)+0,FH$76&gt;=INDEX('Static Data'!$E$3:$X$21,$BW106,10)+0,FH$77&gt;=INDEX('Static Data'!$E$3:$X$21,$BW106,11)+0,FH$78&gt;=INDEX('Static Data'!$E$3:$X$21,$BW106,12)+0,FH$79&gt;=INDEX('Static Data'!$E$3:$X$21,$BW106,13)+0,FH$80&gt;=INDEX('Static Data'!$E$3:$X$21,$BW106,14)+0,FH$81&gt;=INDEX('Static Data'!$E$3:$X$21,$BW106,15)+0,FH$82&gt;=INDEX('Static Data'!$E$3:$X$21,$BW106,16)+0,FH$83&gt;=INDEX('Static Data'!$E$3:$X$21,$BW106,17)+0,FH$84&gt;=INDEX('Static Data'!$E$3:$X$21,$BW106,18)+0,FH$85&gt;=INDEX('Static Data'!$E$3:$X$21,$BW106,19)+0,FH$86&gt;=INDEX('Static Data'!$E$3:$X$21,$BW106,20)+0)</f>
        <v>0</v>
      </c>
      <c r="FI106" t="b">
        <f ca="1">AND($BV106,FI$67&gt;=INDEX('Static Data'!$E$3:$X$21,$BW106,1)+0,FI$68&gt;=INDEX('Static Data'!$E$3:$X$21,$BW106,2)+0,FI$69&gt;=INDEX('Static Data'!$E$3:$X$21,$BW106,3)+0,FI$70&gt;=INDEX('Static Data'!$E$3:$X$21,$BW106,4)+0,FI$71&gt;=INDEX('Static Data'!$E$3:$X$21,$BW106,5)+0,FI$72&gt;=INDEX('Static Data'!$E$3:$X$21,$BW106,6)+0,FI$73&gt;=INDEX('Static Data'!$E$3:$X$21,$BW106,7)+0,FI$74&gt;=INDEX('Static Data'!$E$3:$X$21,$BW106,8)+0,FI$75&gt;=INDEX('Static Data'!$E$3:$X$21,$BW106,9)+0,FI$76&gt;=INDEX('Static Data'!$E$3:$X$21,$BW106,10)+0,FI$77&gt;=INDEX('Static Data'!$E$3:$X$21,$BW106,11)+0,FI$78&gt;=INDEX('Static Data'!$E$3:$X$21,$BW106,12)+0,FI$79&gt;=INDEX('Static Data'!$E$3:$X$21,$BW106,13)+0,FI$80&gt;=INDEX('Static Data'!$E$3:$X$21,$BW106,14)+0,FI$81&gt;=INDEX('Static Data'!$E$3:$X$21,$BW106,15)+0,FI$82&gt;=INDEX('Static Data'!$E$3:$X$21,$BW106,16)+0,FI$83&gt;=INDEX('Static Data'!$E$3:$X$21,$BW106,17)+0,FI$84&gt;=INDEX('Static Data'!$E$3:$X$21,$BW106,18)+0,FI$85&gt;=INDEX('Static Data'!$E$3:$X$21,$BW106,19)+0,FI$86&gt;=INDEX('Static Data'!$E$3:$X$21,$BW106,20)+0)</f>
        <v>0</v>
      </c>
      <c r="FJ106" t="b">
        <f ca="1">AND($BV106,FJ$67&gt;=INDEX('Static Data'!$E$3:$X$21,$BW106,1)+0,FJ$68&gt;=INDEX('Static Data'!$E$3:$X$21,$BW106,2)+0,FJ$69&gt;=INDEX('Static Data'!$E$3:$X$21,$BW106,3)+0,FJ$70&gt;=INDEX('Static Data'!$E$3:$X$21,$BW106,4)+0,FJ$71&gt;=INDEX('Static Data'!$E$3:$X$21,$BW106,5)+0,FJ$72&gt;=INDEX('Static Data'!$E$3:$X$21,$BW106,6)+0,FJ$73&gt;=INDEX('Static Data'!$E$3:$X$21,$BW106,7)+0,FJ$74&gt;=INDEX('Static Data'!$E$3:$X$21,$BW106,8)+0,FJ$75&gt;=INDEX('Static Data'!$E$3:$X$21,$BW106,9)+0,FJ$76&gt;=INDEX('Static Data'!$E$3:$X$21,$BW106,10)+0,FJ$77&gt;=INDEX('Static Data'!$E$3:$X$21,$BW106,11)+0,FJ$78&gt;=INDEX('Static Data'!$E$3:$X$21,$BW106,12)+0,FJ$79&gt;=INDEX('Static Data'!$E$3:$X$21,$BW106,13)+0,FJ$80&gt;=INDEX('Static Data'!$E$3:$X$21,$BW106,14)+0,FJ$81&gt;=INDEX('Static Data'!$E$3:$X$21,$BW106,15)+0,FJ$82&gt;=INDEX('Static Data'!$E$3:$X$21,$BW106,16)+0,FJ$83&gt;=INDEX('Static Data'!$E$3:$X$21,$BW106,17)+0,FJ$84&gt;=INDEX('Static Data'!$E$3:$X$21,$BW106,18)+0,FJ$85&gt;=INDEX('Static Data'!$E$3:$X$21,$BW106,19)+0,FJ$86&gt;=INDEX('Static Data'!$E$3:$X$21,$BW106,20)+0)</f>
        <v>0</v>
      </c>
      <c r="FK106" t="b">
        <f ca="1">AND($BV106,FK$67&gt;=INDEX('Static Data'!$E$3:$X$21,$BW106,1)+0,FK$68&gt;=INDEX('Static Data'!$E$3:$X$21,$BW106,2)+0,FK$69&gt;=INDEX('Static Data'!$E$3:$X$21,$BW106,3)+0,FK$70&gt;=INDEX('Static Data'!$E$3:$X$21,$BW106,4)+0,FK$71&gt;=INDEX('Static Data'!$E$3:$X$21,$BW106,5)+0,FK$72&gt;=INDEX('Static Data'!$E$3:$X$21,$BW106,6)+0,FK$73&gt;=INDEX('Static Data'!$E$3:$X$21,$BW106,7)+0,FK$74&gt;=INDEX('Static Data'!$E$3:$X$21,$BW106,8)+0,FK$75&gt;=INDEX('Static Data'!$E$3:$X$21,$BW106,9)+0,FK$76&gt;=INDEX('Static Data'!$E$3:$X$21,$BW106,10)+0,FK$77&gt;=INDEX('Static Data'!$E$3:$X$21,$BW106,11)+0,FK$78&gt;=INDEX('Static Data'!$E$3:$X$21,$BW106,12)+0,FK$79&gt;=INDEX('Static Data'!$E$3:$X$21,$BW106,13)+0,FK$80&gt;=INDEX('Static Data'!$E$3:$X$21,$BW106,14)+0,FK$81&gt;=INDEX('Static Data'!$E$3:$X$21,$BW106,15)+0,FK$82&gt;=INDEX('Static Data'!$E$3:$X$21,$BW106,16)+0,FK$83&gt;=INDEX('Static Data'!$E$3:$X$21,$BW106,17)+0,FK$84&gt;=INDEX('Static Data'!$E$3:$X$21,$BW106,18)+0,FK$85&gt;=INDEX('Static Data'!$E$3:$X$21,$BW106,19)+0,FK$86&gt;=INDEX('Static Data'!$E$3:$X$21,$BW106,20)+0)</f>
        <v>0</v>
      </c>
      <c r="FL106" t="b">
        <f ca="1">AND($BV106,FL$67&gt;=INDEX('Static Data'!$E$3:$X$21,$BW106,1)+0,FL$68&gt;=INDEX('Static Data'!$E$3:$X$21,$BW106,2)+0,FL$69&gt;=INDEX('Static Data'!$E$3:$X$21,$BW106,3)+0,FL$70&gt;=INDEX('Static Data'!$E$3:$X$21,$BW106,4)+0,FL$71&gt;=INDEX('Static Data'!$E$3:$X$21,$BW106,5)+0,FL$72&gt;=INDEX('Static Data'!$E$3:$X$21,$BW106,6)+0,FL$73&gt;=INDEX('Static Data'!$E$3:$X$21,$BW106,7)+0,FL$74&gt;=INDEX('Static Data'!$E$3:$X$21,$BW106,8)+0,FL$75&gt;=INDEX('Static Data'!$E$3:$X$21,$BW106,9)+0,FL$76&gt;=INDEX('Static Data'!$E$3:$X$21,$BW106,10)+0,FL$77&gt;=INDEX('Static Data'!$E$3:$X$21,$BW106,11)+0,FL$78&gt;=INDEX('Static Data'!$E$3:$X$21,$BW106,12)+0,FL$79&gt;=INDEX('Static Data'!$E$3:$X$21,$BW106,13)+0,FL$80&gt;=INDEX('Static Data'!$E$3:$X$21,$BW106,14)+0,FL$81&gt;=INDEX('Static Data'!$E$3:$X$21,$BW106,15)+0,FL$82&gt;=INDEX('Static Data'!$E$3:$X$21,$BW106,16)+0,FL$83&gt;=INDEX('Static Data'!$E$3:$X$21,$BW106,17)+0,FL$84&gt;=INDEX('Static Data'!$E$3:$X$21,$BW106,18)+0,FL$85&gt;=INDEX('Static Data'!$E$3:$X$21,$BW106,19)+0,FL$86&gt;=INDEX('Static Data'!$E$3:$X$21,$BW106,20)+0)</f>
        <v>0</v>
      </c>
      <c r="FM106" t="b">
        <f ca="1">AND($BV106,FM$67&gt;=INDEX('Static Data'!$E$3:$X$21,$BW106,1)+0,FM$68&gt;=INDEX('Static Data'!$E$3:$X$21,$BW106,2)+0,FM$69&gt;=INDEX('Static Data'!$E$3:$X$21,$BW106,3)+0,FM$70&gt;=INDEX('Static Data'!$E$3:$X$21,$BW106,4)+0,FM$71&gt;=INDEX('Static Data'!$E$3:$X$21,$BW106,5)+0,FM$72&gt;=INDEX('Static Data'!$E$3:$X$21,$BW106,6)+0,FM$73&gt;=INDEX('Static Data'!$E$3:$X$21,$BW106,7)+0,FM$74&gt;=INDEX('Static Data'!$E$3:$X$21,$BW106,8)+0,FM$75&gt;=INDEX('Static Data'!$E$3:$X$21,$BW106,9)+0,FM$76&gt;=INDEX('Static Data'!$E$3:$X$21,$BW106,10)+0,FM$77&gt;=INDEX('Static Data'!$E$3:$X$21,$BW106,11)+0,FM$78&gt;=INDEX('Static Data'!$E$3:$X$21,$BW106,12)+0,FM$79&gt;=INDEX('Static Data'!$E$3:$X$21,$BW106,13)+0,FM$80&gt;=INDEX('Static Data'!$E$3:$X$21,$BW106,14)+0,FM$81&gt;=INDEX('Static Data'!$E$3:$X$21,$BW106,15)+0,FM$82&gt;=INDEX('Static Data'!$E$3:$X$21,$BW106,16)+0,FM$83&gt;=INDEX('Static Data'!$E$3:$X$21,$BW106,17)+0,FM$84&gt;=INDEX('Static Data'!$E$3:$X$21,$BW106,18)+0,FM$85&gt;=INDEX('Static Data'!$E$3:$X$21,$BW106,19)+0,FM$86&gt;=INDEX('Static Data'!$E$3:$X$21,$BW106,20)+0)</f>
        <v>0</v>
      </c>
      <c r="FN106" t="b">
        <f ca="1">AND($BV106,FN$67&gt;=INDEX('Static Data'!$E$3:$X$21,$BW106,1)+0,FN$68&gt;=INDEX('Static Data'!$E$3:$X$21,$BW106,2)+0,FN$69&gt;=INDEX('Static Data'!$E$3:$X$21,$BW106,3)+0,FN$70&gt;=INDEX('Static Data'!$E$3:$X$21,$BW106,4)+0,FN$71&gt;=INDEX('Static Data'!$E$3:$X$21,$BW106,5)+0,FN$72&gt;=INDEX('Static Data'!$E$3:$X$21,$BW106,6)+0,FN$73&gt;=INDEX('Static Data'!$E$3:$X$21,$BW106,7)+0,FN$74&gt;=INDEX('Static Data'!$E$3:$X$21,$BW106,8)+0,FN$75&gt;=INDEX('Static Data'!$E$3:$X$21,$BW106,9)+0,FN$76&gt;=INDEX('Static Data'!$E$3:$X$21,$BW106,10)+0,FN$77&gt;=INDEX('Static Data'!$E$3:$X$21,$BW106,11)+0,FN$78&gt;=INDEX('Static Data'!$E$3:$X$21,$BW106,12)+0,FN$79&gt;=INDEX('Static Data'!$E$3:$X$21,$BW106,13)+0,FN$80&gt;=INDEX('Static Data'!$E$3:$X$21,$BW106,14)+0,FN$81&gt;=INDEX('Static Data'!$E$3:$X$21,$BW106,15)+0,FN$82&gt;=INDEX('Static Data'!$E$3:$X$21,$BW106,16)+0,FN$83&gt;=INDEX('Static Data'!$E$3:$X$21,$BW106,17)+0,FN$84&gt;=INDEX('Static Data'!$E$3:$X$21,$BW106,18)+0,FN$85&gt;=INDEX('Static Data'!$E$3:$X$21,$BW106,19)+0,FN$86&gt;=INDEX('Static Data'!$E$3:$X$21,$BW106,20)+0)</f>
        <v>0</v>
      </c>
      <c r="FO106" t="b">
        <f ca="1">AND($BV106,FO$67&gt;=INDEX('Static Data'!$E$3:$X$21,$BW106,1)+0,FO$68&gt;=INDEX('Static Data'!$E$3:$X$21,$BW106,2)+0,FO$69&gt;=INDEX('Static Data'!$E$3:$X$21,$BW106,3)+0,FO$70&gt;=INDEX('Static Data'!$E$3:$X$21,$BW106,4)+0,FO$71&gt;=INDEX('Static Data'!$E$3:$X$21,$BW106,5)+0,FO$72&gt;=INDEX('Static Data'!$E$3:$X$21,$BW106,6)+0,FO$73&gt;=INDEX('Static Data'!$E$3:$X$21,$BW106,7)+0,FO$74&gt;=INDEX('Static Data'!$E$3:$X$21,$BW106,8)+0,FO$75&gt;=INDEX('Static Data'!$E$3:$X$21,$BW106,9)+0,FO$76&gt;=INDEX('Static Data'!$E$3:$X$21,$BW106,10)+0,FO$77&gt;=INDEX('Static Data'!$E$3:$X$21,$BW106,11)+0,FO$78&gt;=INDEX('Static Data'!$E$3:$X$21,$BW106,12)+0,FO$79&gt;=INDEX('Static Data'!$E$3:$X$21,$BW106,13)+0,FO$80&gt;=INDEX('Static Data'!$E$3:$X$21,$BW106,14)+0,FO$81&gt;=INDEX('Static Data'!$E$3:$X$21,$BW106,15)+0,FO$82&gt;=INDEX('Static Data'!$E$3:$X$21,$BW106,16)+0,FO$83&gt;=INDEX('Static Data'!$E$3:$X$21,$BW106,17)+0,FO$84&gt;=INDEX('Static Data'!$E$3:$X$21,$BW106,18)+0,FO$85&gt;=INDEX('Static Data'!$E$3:$X$21,$BW106,19)+0,FO$86&gt;=INDEX('Static Data'!$E$3:$X$21,$BW106,20)+0)</f>
        <v>0</v>
      </c>
      <c r="FP106" t="b">
        <f ca="1">AND($BV106,FP$67&gt;=INDEX('Static Data'!$E$3:$X$21,$BW106,1)+0,FP$68&gt;=INDEX('Static Data'!$E$3:$X$21,$BW106,2)+0,FP$69&gt;=INDEX('Static Data'!$E$3:$X$21,$BW106,3)+0,FP$70&gt;=INDEX('Static Data'!$E$3:$X$21,$BW106,4)+0,FP$71&gt;=INDEX('Static Data'!$E$3:$X$21,$BW106,5)+0,FP$72&gt;=INDEX('Static Data'!$E$3:$X$21,$BW106,6)+0,FP$73&gt;=INDEX('Static Data'!$E$3:$X$21,$BW106,7)+0,FP$74&gt;=INDEX('Static Data'!$E$3:$X$21,$BW106,8)+0,FP$75&gt;=INDEX('Static Data'!$E$3:$X$21,$BW106,9)+0,FP$76&gt;=INDEX('Static Data'!$E$3:$X$21,$BW106,10)+0,FP$77&gt;=INDEX('Static Data'!$E$3:$X$21,$BW106,11)+0,FP$78&gt;=INDEX('Static Data'!$E$3:$X$21,$BW106,12)+0,FP$79&gt;=INDEX('Static Data'!$E$3:$X$21,$BW106,13)+0,FP$80&gt;=INDEX('Static Data'!$E$3:$X$21,$BW106,14)+0,FP$81&gt;=INDEX('Static Data'!$E$3:$X$21,$BW106,15)+0,FP$82&gt;=INDEX('Static Data'!$E$3:$X$21,$BW106,16)+0,FP$83&gt;=INDEX('Static Data'!$E$3:$X$21,$BW106,17)+0,FP$84&gt;=INDEX('Static Data'!$E$3:$X$21,$BW106,18)+0,FP$85&gt;=INDEX('Static Data'!$E$3:$X$21,$BW106,19)+0,FP$86&gt;=INDEX('Static Data'!$E$3:$X$21,$BW106,20)+0)</f>
        <v>0</v>
      </c>
      <c r="FQ106" t="b">
        <f ca="1">AND($BV106,FQ$67&gt;=INDEX('Static Data'!$E$3:$X$21,$BW106,1)+0,FQ$68&gt;=INDEX('Static Data'!$E$3:$X$21,$BW106,2)+0,FQ$69&gt;=INDEX('Static Data'!$E$3:$X$21,$BW106,3)+0,FQ$70&gt;=INDEX('Static Data'!$E$3:$X$21,$BW106,4)+0,FQ$71&gt;=INDEX('Static Data'!$E$3:$X$21,$BW106,5)+0,FQ$72&gt;=INDEX('Static Data'!$E$3:$X$21,$BW106,6)+0,FQ$73&gt;=INDEX('Static Data'!$E$3:$X$21,$BW106,7)+0,FQ$74&gt;=INDEX('Static Data'!$E$3:$X$21,$BW106,8)+0,FQ$75&gt;=INDEX('Static Data'!$E$3:$X$21,$BW106,9)+0,FQ$76&gt;=INDEX('Static Data'!$E$3:$X$21,$BW106,10)+0,FQ$77&gt;=INDEX('Static Data'!$E$3:$X$21,$BW106,11)+0,FQ$78&gt;=INDEX('Static Data'!$E$3:$X$21,$BW106,12)+0,FQ$79&gt;=INDEX('Static Data'!$E$3:$X$21,$BW106,13)+0,FQ$80&gt;=INDEX('Static Data'!$E$3:$X$21,$BW106,14)+0,FQ$81&gt;=INDEX('Static Data'!$E$3:$X$21,$BW106,15)+0,FQ$82&gt;=INDEX('Static Data'!$E$3:$X$21,$BW106,16)+0,FQ$83&gt;=INDEX('Static Data'!$E$3:$X$21,$BW106,17)+0,FQ$84&gt;=INDEX('Static Data'!$E$3:$X$21,$BW106,18)+0,FQ$85&gt;=INDEX('Static Data'!$E$3:$X$21,$BW106,19)+0,FQ$86&gt;=INDEX('Static Data'!$E$3:$X$21,$BW106,20)+0)</f>
        <v>0</v>
      </c>
      <c r="FR106" t="b">
        <f ca="1">AND($BV106,FR$67&gt;=INDEX('Static Data'!$E$3:$X$21,$BW106,1)+0,FR$68&gt;=INDEX('Static Data'!$E$3:$X$21,$BW106,2)+0,FR$69&gt;=INDEX('Static Data'!$E$3:$X$21,$BW106,3)+0,FR$70&gt;=INDEX('Static Data'!$E$3:$X$21,$BW106,4)+0,FR$71&gt;=INDEX('Static Data'!$E$3:$X$21,$BW106,5)+0,FR$72&gt;=INDEX('Static Data'!$E$3:$X$21,$BW106,6)+0,FR$73&gt;=INDEX('Static Data'!$E$3:$X$21,$BW106,7)+0,FR$74&gt;=INDEX('Static Data'!$E$3:$X$21,$BW106,8)+0,FR$75&gt;=INDEX('Static Data'!$E$3:$X$21,$BW106,9)+0,FR$76&gt;=INDEX('Static Data'!$E$3:$X$21,$BW106,10)+0,FR$77&gt;=INDEX('Static Data'!$E$3:$X$21,$BW106,11)+0,FR$78&gt;=INDEX('Static Data'!$E$3:$X$21,$BW106,12)+0,FR$79&gt;=INDEX('Static Data'!$E$3:$X$21,$BW106,13)+0,FR$80&gt;=INDEX('Static Data'!$E$3:$X$21,$BW106,14)+0,FR$81&gt;=INDEX('Static Data'!$E$3:$X$21,$BW106,15)+0,FR$82&gt;=INDEX('Static Data'!$E$3:$X$21,$BW106,16)+0,FR$83&gt;=INDEX('Static Data'!$E$3:$X$21,$BW106,17)+0,FR$84&gt;=INDEX('Static Data'!$E$3:$X$21,$BW106,18)+0,FR$85&gt;=INDEX('Static Data'!$E$3:$X$21,$BW106,19)+0,FR$86&gt;=INDEX('Static Data'!$E$3:$X$21,$BW106,20)+0)</f>
        <v>0</v>
      </c>
      <c r="FS106" t="b">
        <f ca="1">AND($BV106,FS$67&gt;=INDEX('Static Data'!$E$3:$X$21,$BW106,1)+0,FS$68&gt;=INDEX('Static Data'!$E$3:$X$21,$BW106,2)+0,FS$69&gt;=INDEX('Static Data'!$E$3:$X$21,$BW106,3)+0,FS$70&gt;=INDEX('Static Data'!$E$3:$X$21,$BW106,4)+0,FS$71&gt;=INDEX('Static Data'!$E$3:$X$21,$BW106,5)+0,FS$72&gt;=INDEX('Static Data'!$E$3:$X$21,$BW106,6)+0,FS$73&gt;=INDEX('Static Data'!$E$3:$X$21,$BW106,7)+0,FS$74&gt;=INDEX('Static Data'!$E$3:$X$21,$BW106,8)+0,FS$75&gt;=INDEX('Static Data'!$E$3:$X$21,$BW106,9)+0,FS$76&gt;=INDEX('Static Data'!$E$3:$X$21,$BW106,10)+0,FS$77&gt;=INDEX('Static Data'!$E$3:$X$21,$BW106,11)+0,FS$78&gt;=INDEX('Static Data'!$E$3:$X$21,$BW106,12)+0,FS$79&gt;=INDEX('Static Data'!$E$3:$X$21,$BW106,13)+0,FS$80&gt;=INDEX('Static Data'!$E$3:$X$21,$BW106,14)+0,FS$81&gt;=INDEX('Static Data'!$E$3:$X$21,$BW106,15)+0,FS$82&gt;=INDEX('Static Data'!$E$3:$X$21,$BW106,16)+0,FS$83&gt;=INDEX('Static Data'!$E$3:$X$21,$BW106,17)+0,FS$84&gt;=INDEX('Static Data'!$E$3:$X$21,$BW106,18)+0,FS$85&gt;=INDEX('Static Data'!$E$3:$X$21,$BW106,19)+0,FS$86&gt;=INDEX('Static Data'!$E$3:$X$21,$BW106,20)+0)</f>
        <v>0</v>
      </c>
      <c r="FT106" t="b">
        <f ca="1">AND($BV106,FT$67&gt;=INDEX('Static Data'!$E$3:$X$21,$BW106,1)+0,FT$68&gt;=INDEX('Static Data'!$E$3:$X$21,$BW106,2)+0,FT$69&gt;=INDEX('Static Data'!$E$3:$X$21,$BW106,3)+0,FT$70&gt;=INDEX('Static Data'!$E$3:$X$21,$BW106,4)+0,FT$71&gt;=INDEX('Static Data'!$E$3:$X$21,$BW106,5)+0,FT$72&gt;=INDEX('Static Data'!$E$3:$X$21,$BW106,6)+0,FT$73&gt;=INDEX('Static Data'!$E$3:$X$21,$BW106,7)+0,FT$74&gt;=INDEX('Static Data'!$E$3:$X$21,$BW106,8)+0,FT$75&gt;=INDEX('Static Data'!$E$3:$X$21,$BW106,9)+0,FT$76&gt;=INDEX('Static Data'!$E$3:$X$21,$BW106,10)+0,FT$77&gt;=INDEX('Static Data'!$E$3:$X$21,$BW106,11)+0,FT$78&gt;=INDEX('Static Data'!$E$3:$X$21,$BW106,12)+0,FT$79&gt;=INDEX('Static Data'!$E$3:$X$21,$BW106,13)+0,FT$80&gt;=INDEX('Static Data'!$E$3:$X$21,$BW106,14)+0,FT$81&gt;=INDEX('Static Data'!$E$3:$X$21,$BW106,15)+0,FT$82&gt;=INDEX('Static Data'!$E$3:$X$21,$BW106,16)+0,FT$83&gt;=INDEX('Static Data'!$E$3:$X$21,$BW106,17)+0,FT$84&gt;=INDEX('Static Data'!$E$3:$X$21,$BW106,18)+0,FT$85&gt;=INDEX('Static Data'!$E$3:$X$21,$BW106,19)+0,FT$86&gt;=INDEX('Static Data'!$E$3:$X$21,$BW106,20)+0)</f>
        <v>0</v>
      </c>
      <c r="FU106" t="b">
        <f ca="1">AND($BV106,FU$67&gt;=INDEX('Static Data'!$E$3:$X$21,$BW106,1)+0,FU$68&gt;=INDEX('Static Data'!$E$3:$X$21,$BW106,2)+0,FU$69&gt;=INDEX('Static Data'!$E$3:$X$21,$BW106,3)+0,FU$70&gt;=INDEX('Static Data'!$E$3:$X$21,$BW106,4)+0,FU$71&gt;=INDEX('Static Data'!$E$3:$X$21,$BW106,5)+0,FU$72&gt;=INDEX('Static Data'!$E$3:$X$21,$BW106,6)+0,FU$73&gt;=INDEX('Static Data'!$E$3:$X$21,$BW106,7)+0,FU$74&gt;=INDEX('Static Data'!$E$3:$X$21,$BW106,8)+0,FU$75&gt;=INDEX('Static Data'!$E$3:$X$21,$BW106,9)+0,FU$76&gt;=INDEX('Static Data'!$E$3:$X$21,$BW106,10)+0,FU$77&gt;=INDEX('Static Data'!$E$3:$X$21,$BW106,11)+0,FU$78&gt;=INDEX('Static Data'!$E$3:$X$21,$BW106,12)+0,FU$79&gt;=INDEX('Static Data'!$E$3:$X$21,$BW106,13)+0,FU$80&gt;=INDEX('Static Data'!$E$3:$X$21,$BW106,14)+0,FU$81&gt;=INDEX('Static Data'!$E$3:$X$21,$BW106,15)+0,FU$82&gt;=INDEX('Static Data'!$E$3:$X$21,$BW106,16)+0,FU$83&gt;=INDEX('Static Data'!$E$3:$X$21,$BW106,17)+0,FU$84&gt;=INDEX('Static Data'!$E$3:$X$21,$BW106,18)+0,FU$85&gt;=INDEX('Static Data'!$E$3:$X$21,$BW106,19)+0,FU$86&gt;=INDEX('Static Data'!$E$3:$X$21,$BW106,20)+0)</f>
        <v>0</v>
      </c>
      <c r="FV106" t="b">
        <f ca="1">AND($BV106,FV$67&gt;=INDEX('Static Data'!$E$3:$X$21,$BW106,1)+0,FV$68&gt;=INDEX('Static Data'!$E$3:$X$21,$BW106,2)+0,FV$69&gt;=INDEX('Static Data'!$E$3:$X$21,$BW106,3)+0,FV$70&gt;=INDEX('Static Data'!$E$3:$X$21,$BW106,4)+0,FV$71&gt;=INDEX('Static Data'!$E$3:$X$21,$BW106,5)+0,FV$72&gt;=INDEX('Static Data'!$E$3:$X$21,$BW106,6)+0,FV$73&gt;=INDEX('Static Data'!$E$3:$X$21,$BW106,7)+0,FV$74&gt;=INDEX('Static Data'!$E$3:$X$21,$BW106,8)+0,FV$75&gt;=INDEX('Static Data'!$E$3:$X$21,$BW106,9)+0,FV$76&gt;=INDEX('Static Data'!$E$3:$X$21,$BW106,10)+0,FV$77&gt;=INDEX('Static Data'!$E$3:$X$21,$BW106,11)+0,FV$78&gt;=INDEX('Static Data'!$E$3:$X$21,$BW106,12)+0,FV$79&gt;=INDEX('Static Data'!$E$3:$X$21,$BW106,13)+0,FV$80&gt;=INDEX('Static Data'!$E$3:$X$21,$BW106,14)+0,FV$81&gt;=INDEX('Static Data'!$E$3:$X$21,$BW106,15)+0,FV$82&gt;=INDEX('Static Data'!$E$3:$X$21,$BW106,16)+0,FV$83&gt;=INDEX('Static Data'!$E$3:$X$21,$BW106,17)+0,FV$84&gt;=INDEX('Static Data'!$E$3:$X$21,$BW106,18)+0,FV$85&gt;=INDEX('Static Data'!$E$3:$X$21,$BW106,19)+0,FV$86&gt;=INDEX('Static Data'!$E$3:$X$21,$BW106,20)+0)</f>
        <v>0</v>
      </c>
      <c r="FW106" t="b">
        <f ca="1">AND($BV106,FW$67&gt;=INDEX('Static Data'!$E$3:$X$21,$BW106,1)+0,FW$68&gt;=INDEX('Static Data'!$E$3:$X$21,$BW106,2)+0,FW$69&gt;=INDEX('Static Data'!$E$3:$X$21,$BW106,3)+0,FW$70&gt;=INDEX('Static Data'!$E$3:$X$21,$BW106,4)+0,FW$71&gt;=INDEX('Static Data'!$E$3:$X$21,$BW106,5)+0,FW$72&gt;=INDEX('Static Data'!$E$3:$X$21,$BW106,6)+0,FW$73&gt;=INDEX('Static Data'!$E$3:$X$21,$BW106,7)+0,FW$74&gt;=INDEX('Static Data'!$E$3:$X$21,$BW106,8)+0,FW$75&gt;=INDEX('Static Data'!$E$3:$X$21,$BW106,9)+0,FW$76&gt;=INDEX('Static Data'!$E$3:$X$21,$BW106,10)+0,FW$77&gt;=INDEX('Static Data'!$E$3:$X$21,$BW106,11)+0,FW$78&gt;=INDEX('Static Data'!$E$3:$X$21,$BW106,12)+0,FW$79&gt;=INDEX('Static Data'!$E$3:$X$21,$BW106,13)+0,FW$80&gt;=INDEX('Static Data'!$E$3:$X$21,$BW106,14)+0,FW$81&gt;=INDEX('Static Data'!$E$3:$X$21,$BW106,15)+0,FW$82&gt;=INDEX('Static Data'!$E$3:$X$21,$BW106,16)+0,FW$83&gt;=INDEX('Static Data'!$E$3:$X$21,$BW106,17)+0,FW$84&gt;=INDEX('Static Data'!$E$3:$X$21,$BW106,18)+0,FW$85&gt;=INDEX('Static Data'!$E$3:$X$21,$BW106,19)+0,FW$86&gt;=INDEX('Static Data'!$E$3:$X$21,$BW106,20)+0)</f>
        <v>0</v>
      </c>
      <c r="FX106" t="b">
        <f ca="1">AND($BV106,FX$67&gt;=INDEX('Static Data'!$E$3:$X$21,$BW106,1)+0,FX$68&gt;=INDEX('Static Data'!$E$3:$X$21,$BW106,2)+0,FX$69&gt;=INDEX('Static Data'!$E$3:$X$21,$BW106,3)+0,FX$70&gt;=INDEX('Static Data'!$E$3:$X$21,$BW106,4)+0,FX$71&gt;=INDEX('Static Data'!$E$3:$X$21,$BW106,5)+0,FX$72&gt;=INDEX('Static Data'!$E$3:$X$21,$BW106,6)+0,FX$73&gt;=INDEX('Static Data'!$E$3:$X$21,$BW106,7)+0,FX$74&gt;=INDEX('Static Data'!$E$3:$X$21,$BW106,8)+0,FX$75&gt;=INDEX('Static Data'!$E$3:$X$21,$BW106,9)+0,FX$76&gt;=INDEX('Static Data'!$E$3:$X$21,$BW106,10)+0,FX$77&gt;=INDEX('Static Data'!$E$3:$X$21,$BW106,11)+0,FX$78&gt;=INDEX('Static Data'!$E$3:$X$21,$BW106,12)+0,FX$79&gt;=INDEX('Static Data'!$E$3:$X$21,$BW106,13)+0,FX$80&gt;=INDEX('Static Data'!$E$3:$X$21,$BW106,14)+0,FX$81&gt;=INDEX('Static Data'!$E$3:$X$21,$BW106,15)+0,FX$82&gt;=INDEX('Static Data'!$E$3:$X$21,$BW106,16)+0,FX$83&gt;=INDEX('Static Data'!$E$3:$X$21,$BW106,17)+0,FX$84&gt;=INDEX('Static Data'!$E$3:$X$21,$BW106,18)+0,FX$85&gt;=INDEX('Static Data'!$E$3:$X$21,$BW106,19)+0,FX$86&gt;=INDEX('Static Data'!$E$3:$X$21,$BW106,20)+0)</f>
        <v>0</v>
      </c>
      <c r="FY106" t="b">
        <f ca="1">AND($BV106,FY$67&gt;=INDEX('Static Data'!$E$3:$X$21,$BW106,1)+0,FY$68&gt;=INDEX('Static Data'!$E$3:$X$21,$BW106,2)+0,FY$69&gt;=INDEX('Static Data'!$E$3:$X$21,$BW106,3)+0,FY$70&gt;=INDEX('Static Data'!$E$3:$X$21,$BW106,4)+0,FY$71&gt;=INDEX('Static Data'!$E$3:$X$21,$BW106,5)+0,FY$72&gt;=INDEX('Static Data'!$E$3:$X$21,$BW106,6)+0,FY$73&gt;=INDEX('Static Data'!$E$3:$X$21,$BW106,7)+0,FY$74&gt;=INDEX('Static Data'!$E$3:$X$21,$BW106,8)+0,FY$75&gt;=INDEX('Static Data'!$E$3:$X$21,$BW106,9)+0,FY$76&gt;=INDEX('Static Data'!$E$3:$X$21,$BW106,10)+0,FY$77&gt;=INDEX('Static Data'!$E$3:$X$21,$BW106,11)+0,FY$78&gt;=INDEX('Static Data'!$E$3:$X$21,$BW106,12)+0,FY$79&gt;=INDEX('Static Data'!$E$3:$X$21,$BW106,13)+0,FY$80&gt;=INDEX('Static Data'!$E$3:$X$21,$BW106,14)+0,FY$81&gt;=INDEX('Static Data'!$E$3:$X$21,$BW106,15)+0,FY$82&gt;=INDEX('Static Data'!$E$3:$X$21,$BW106,16)+0,FY$83&gt;=INDEX('Static Data'!$E$3:$X$21,$BW106,17)+0,FY$84&gt;=INDEX('Static Data'!$E$3:$X$21,$BW106,18)+0,FY$85&gt;=INDEX('Static Data'!$E$3:$X$21,$BW106,19)+0,FY$86&gt;=INDEX('Static Data'!$E$3:$X$21,$BW106,20)+0)</f>
        <v>0</v>
      </c>
      <c r="FZ106" t="b">
        <f ca="1">AND($BV106,FZ$67&gt;=INDEX('Static Data'!$E$3:$X$21,$BW106,1)+0,FZ$68&gt;=INDEX('Static Data'!$E$3:$X$21,$BW106,2)+0,FZ$69&gt;=INDEX('Static Data'!$E$3:$X$21,$BW106,3)+0,FZ$70&gt;=INDEX('Static Data'!$E$3:$X$21,$BW106,4)+0,FZ$71&gt;=INDEX('Static Data'!$E$3:$X$21,$BW106,5)+0,FZ$72&gt;=INDEX('Static Data'!$E$3:$X$21,$BW106,6)+0,FZ$73&gt;=INDEX('Static Data'!$E$3:$X$21,$BW106,7)+0,FZ$74&gt;=INDEX('Static Data'!$E$3:$X$21,$BW106,8)+0,FZ$75&gt;=INDEX('Static Data'!$E$3:$X$21,$BW106,9)+0,FZ$76&gt;=INDEX('Static Data'!$E$3:$X$21,$BW106,10)+0,FZ$77&gt;=INDEX('Static Data'!$E$3:$X$21,$BW106,11)+0,FZ$78&gt;=INDEX('Static Data'!$E$3:$X$21,$BW106,12)+0,FZ$79&gt;=INDEX('Static Data'!$E$3:$X$21,$BW106,13)+0,FZ$80&gt;=INDEX('Static Data'!$E$3:$X$21,$BW106,14)+0,FZ$81&gt;=INDEX('Static Data'!$E$3:$X$21,$BW106,15)+0,FZ$82&gt;=INDEX('Static Data'!$E$3:$X$21,$BW106,16)+0,FZ$83&gt;=INDEX('Static Data'!$E$3:$X$21,$BW106,17)+0,FZ$84&gt;=INDEX('Static Data'!$E$3:$X$21,$BW106,18)+0,FZ$85&gt;=INDEX('Static Data'!$E$3:$X$21,$BW106,19)+0,FZ$86&gt;=INDEX('Static Data'!$E$3:$X$21,$BW106,20)+0)</f>
        <v>0</v>
      </c>
      <c r="GA106" t="b">
        <f ca="1">AND($BV106,GA$67&gt;=INDEX('Static Data'!$E$3:$X$21,$BW106,1)+0,GA$68&gt;=INDEX('Static Data'!$E$3:$X$21,$BW106,2)+0,GA$69&gt;=INDEX('Static Data'!$E$3:$X$21,$BW106,3)+0,GA$70&gt;=INDEX('Static Data'!$E$3:$X$21,$BW106,4)+0,GA$71&gt;=INDEX('Static Data'!$E$3:$X$21,$BW106,5)+0,GA$72&gt;=INDEX('Static Data'!$E$3:$X$21,$BW106,6)+0,GA$73&gt;=INDEX('Static Data'!$E$3:$X$21,$BW106,7)+0,GA$74&gt;=INDEX('Static Data'!$E$3:$X$21,$BW106,8)+0,GA$75&gt;=INDEX('Static Data'!$E$3:$X$21,$BW106,9)+0,GA$76&gt;=INDEX('Static Data'!$E$3:$X$21,$BW106,10)+0,GA$77&gt;=INDEX('Static Data'!$E$3:$X$21,$BW106,11)+0,GA$78&gt;=INDEX('Static Data'!$E$3:$X$21,$BW106,12)+0,GA$79&gt;=INDEX('Static Data'!$E$3:$X$21,$BW106,13)+0,GA$80&gt;=INDEX('Static Data'!$E$3:$X$21,$BW106,14)+0,GA$81&gt;=INDEX('Static Data'!$E$3:$X$21,$BW106,15)+0,GA$82&gt;=INDEX('Static Data'!$E$3:$X$21,$BW106,16)+0,GA$83&gt;=INDEX('Static Data'!$E$3:$X$21,$BW106,17)+0,GA$84&gt;=INDEX('Static Data'!$E$3:$X$21,$BW106,18)+0,GA$85&gt;=INDEX('Static Data'!$E$3:$X$21,$BW106,19)+0,GA$86&gt;=INDEX('Static Data'!$E$3:$X$21,$BW106,20)+0)</f>
        <v>0</v>
      </c>
      <c r="GB106" t="b">
        <f ca="1">AND($BV106,GB$67&gt;=INDEX('Static Data'!$E$3:$X$21,$BW106,1)+0,GB$68&gt;=INDEX('Static Data'!$E$3:$X$21,$BW106,2)+0,GB$69&gt;=INDEX('Static Data'!$E$3:$X$21,$BW106,3)+0,GB$70&gt;=INDEX('Static Data'!$E$3:$X$21,$BW106,4)+0,GB$71&gt;=INDEX('Static Data'!$E$3:$X$21,$BW106,5)+0,GB$72&gt;=INDEX('Static Data'!$E$3:$X$21,$BW106,6)+0,GB$73&gt;=INDEX('Static Data'!$E$3:$X$21,$BW106,7)+0,GB$74&gt;=INDEX('Static Data'!$E$3:$X$21,$BW106,8)+0,GB$75&gt;=INDEX('Static Data'!$E$3:$X$21,$BW106,9)+0,GB$76&gt;=INDEX('Static Data'!$E$3:$X$21,$BW106,10)+0,GB$77&gt;=INDEX('Static Data'!$E$3:$X$21,$BW106,11)+0,GB$78&gt;=INDEX('Static Data'!$E$3:$X$21,$BW106,12)+0,GB$79&gt;=INDEX('Static Data'!$E$3:$X$21,$BW106,13)+0,GB$80&gt;=INDEX('Static Data'!$E$3:$X$21,$BW106,14)+0,GB$81&gt;=INDEX('Static Data'!$E$3:$X$21,$BW106,15)+0,GB$82&gt;=INDEX('Static Data'!$E$3:$X$21,$BW106,16)+0,GB$83&gt;=INDEX('Static Data'!$E$3:$X$21,$BW106,17)+0,GB$84&gt;=INDEX('Static Data'!$E$3:$X$21,$BW106,18)+0,GB$85&gt;=INDEX('Static Data'!$E$3:$X$21,$BW106,19)+0,GB$86&gt;=INDEX('Static Data'!$E$3:$X$21,$BW106,20)+0)</f>
        <v>0</v>
      </c>
      <c r="GC106" t="b">
        <f ca="1">AND($BV106,GC$67&gt;=INDEX('Static Data'!$E$3:$X$21,$BW106,1)+0,GC$68&gt;=INDEX('Static Data'!$E$3:$X$21,$BW106,2)+0,GC$69&gt;=INDEX('Static Data'!$E$3:$X$21,$BW106,3)+0,GC$70&gt;=INDEX('Static Data'!$E$3:$X$21,$BW106,4)+0,GC$71&gt;=INDEX('Static Data'!$E$3:$X$21,$BW106,5)+0,GC$72&gt;=INDEX('Static Data'!$E$3:$X$21,$BW106,6)+0,GC$73&gt;=INDEX('Static Data'!$E$3:$X$21,$BW106,7)+0,GC$74&gt;=INDEX('Static Data'!$E$3:$X$21,$BW106,8)+0,GC$75&gt;=INDEX('Static Data'!$E$3:$X$21,$BW106,9)+0,GC$76&gt;=INDEX('Static Data'!$E$3:$X$21,$BW106,10)+0,GC$77&gt;=INDEX('Static Data'!$E$3:$X$21,$BW106,11)+0,GC$78&gt;=INDEX('Static Data'!$E$3:$X$21,$BW106,12)+0,GC$79&gt;=INDEX('Static Data'!$E$3:$X$21,$BW106,13)+0,GC$80&gt;=INDEX('Static Data'!$E$3:$X$21,$BW106,14)+0,GC$81&gt;=INDEX('Static Data'!$E$3:$X$21,$BW106,15)+0,GC$82&gt;=INDEX('Static Data'!$E$3:$X$21,$BW106,16)+0,GC$83&gt;=INDEX('Static Data'!$E$3:$X$21,$BW106,17)+0,GC$84&gt;=INDEX('Static Data'!$E$3:$X$21,$BW106,18)+0,GC$85&gt;=INDEX('Static Data'!$E$3:$X$21,$BW106,19)+0,GC$86&gt;=INDEX('Static Data'!$E$3:$X$21,$BW106,20)+0)</f>
        <v>0</v>
      </c>
      <c r="GD106" t="b">
        <f ca="1">AND($BV106,GD$67&gt;=INDEX('Static Data'!$E$3:$X$21,$BW106,1)+0,GD$68&gt;=INDEX('Static Data'!$E$3:$X$21,$BW106,2)+0,GD$69&gt;=INDEX('Static Data'!$E$3:$X$21,$BW106,3)+0,GD$70&gt;=INDEX('Static Data'!$E$3:$X$21,$BW106,4)+0,GD$71&gt;=INDEX('Static Data'!$E$3:$X$21,$BW106,5)+0,GD$72&gt;=INDEX('Static Data'!$E$3:$X$21,$BW106,6)+0,GD$73&gt;=INDEX('Static Data'!$E$3:$X$21,$BW106,7)+0,GD$74&gt;=INDEX('Static Data'!$E$3:$X$21,$BW106,8)+0,GD$75&gt;=INDEX('Static Data'!$E$3:$X$21,$BW106,9)+0,GD$76&gt;=INDEX('Static Data'!$E$3:$X$21,$BW106,10)+0,GD$77&gt;=INDEX('Static Data'!$E$3:$X$21,$BW106,11)+0,GD$78&gt;=INDEX('Static Data'!$E$3:$X$21,$BW106,12)+0,GD$79&gt;=INDEX('Static Data'!$E$3:$X$21,$BW106,13)+0,GD$80&gt;=INDEX('Static Data'!$E$3:$X$21,$BW106,14)+0,GD$81&gt;=INDEX('Static Data'!$E$3:$X$21,$BW106,15)+0,GD$82&gt;=INDEX('Static Data'!$E$3:$X$21,$BW106,16)+0,GD$83&gt;=INDEX('Static Data'!$E$3:$X$21,$BW106,17)+0,GD$84&gt;=INDEX('Static Data'!$E$3:$X$21,$BW106,18)+0,GD$85&gt;=INDEX('Static Data'!$E$3:$X$21,$BW106,19)+0,GD$86&gt;=INDEX('Static Data'!$E$3:$X$21,$BW106,20)+0)</f>
        <v>0</v>
      </c>
      <c r="GE106" t="b">
        <f ca="1">AND($BV106,GE$67&gt;=INDEX('Static Data'!$E$3:$X$21,$BW106,1)+0,GE$68&gt;=INDEX('Static Data'!$E$3:$X$21,$BW106,2)+0,GE$69&gt;=INDEX('Static Data'!$E$3:$X$21,$BW106,3)+0,GE$70&gt;=INDEX('Static Data'!$E$3:$X$21,$BW106,4)+0,GE$71&gt;=INDEX('Static Data'!$E$3:$X$21,$BW106,5)+0,GE$72&gt;=INDEX('Static Data'!$E$3:$X$21,$BW106,6)+0,GE$73&gt;=INDEX('Static Data'!$E$3:$X$21,$BW106,7)+0,GE$74&gt;=INDEX('Static Data'!$E$3:$X$21,$BW106,8)+0,GE$75&gt;=INDEX('Static Data'!$E$3:$X$21,$BW106,9)+0,GE$76&gt;=INDEX('Static Data'!$E$3:$X$21,$BW106,10)+0,GE$77&gt;=INDEX('Static Data'!$E$3:$X$21,$BW106,11)+0,GE$78&gt;=INDEX('Static Data'!$E$3:$X$21,$BW106,12)+0,GE$79&gt;=INDEX('Static Data'!$E$3:$X$21,$BW106,13)+0,GE$80&gt;=INDEX('Static Data'!$E$3:$X$21,$BW106,14)+0,GE$81&gt;=INDEX('Static Data'!$E$3:$X$21,$BW106,15)+0,GE$82&gt;=INDEX('Static Data'!$E$3:$X$21,$BW106,16)+0,GE$83&gt;=INDEX('Static Data'!$E$3:$X$21,$BW106,17)+0,GE$84&gt;=INDEX('Static Data'!$E$3:$X$21,$BW106,18)+0,GE$85&gt;=INDEX('Static Data'!$E$3:$X$21,$BW106,19)+0,GE$86&gt;=INDEX('Static Data'!$E$3:$X$21,$BW106,20)+0)</f>
        <v>0</v>
      </c>
      <c r="GF106" t="b">
        <f ca="1">AND($BV106,GF$67&gt;=INDEX('Static Data'!$E$3:$X$21,$BW106,1)+0,GF$68&gt;=INDEX('Static Data'!$E$3:$X$21,$BW106,2)+0,GF$69&gt;=INDEX('Static Data'!$E$3:$X$21,$BW106,3)+0,GF$70&gt;=INDEX('Static Data'!$E$3:$X$21,$BW106,4)+0,GF$71&gt;=INDEX('Static Data'!$E$3:$X$21,$BW106,5)+0,GF$72&gt;=INDEX('Static Data'!$E$3:$X$21,$BW106,6)+0,GF$73&gt;=INDEX('Static Data'!$E$3:$X$21,$BW106,7)+0,GF$74&gt;=INDEX('Static Data'!$E$3:$X$21,$BW106,8)+0,GF$75&gt;=INDEX('Static Data'!$E$3:$X$21,$BW106,9)+0,GF$76&gt;=INDEX('Static Data'!$E$3:$X$21,$BW106,10)+0,GF$77&gt;=INDEX('Static Data'!$E$3:$X$21,$BW106,11)+0,GF$78&gt;=INDEX('Static Data'!$E$3:$X$21,$BW106,12)+0,GF$79&gt;=INDEX('Static Data'!$E$3:$X$21,$BW106,13)+0,GF$80&gt;=INDEX('Static Data'!$E$3:$X$21,$BW106,14)+0,GF$81&gt;=INDEX('Static Data'!$E$3:$X$21,$BW106,15)+0,GF$82&gt;=INDEX('Static Data'!$E$3:$X$21,$BW106,16)+0,GF$83&gt;=INDEX('Static Data'!$E$3:$X$21,$BW106,17)+0,GF$84&gt;=INDEX('Static Data'!$E$3:$X$21,$BW106,18)+0,GF$85&gt;=INDEX('Static Data'!$E$3:$X$21,$BW106,19)+0,GF$86&gt;=INDEX('Static Data'!$E$3:$X$21,$BW106,20)+0)</f>
        <v>0</v>
      </c>
      <c r="GG106" t="b">
        <f ca="1">AND($BV106,GG$67&gt;=INDEX('Static Data'!$E$3:$X$21,$BW106,1)+0,GG$68&gt;=INDEX('Static Data'!$E$3:$X$21,$BW106,2)+0,GG$69&gt;=INDEX('Static Data'!$E$3:$X$21,$BW106,3)+0,GG$70&gt;=INDEX('Static Data'!$E$3:$X$21,$BW106,4)+0,GG$71&gt;=INDEX('Static Data'!$E$3:$X$21,$BW106,5)+0,GG$72&gt;=INDEX('Static Data'!$E$3:$X$21,$BW106,6)+0,GG$73&gt;=INDEX('Static Data'!$E$3:$X$21,$BW106,7)+0,GG$74&gt;=INDEX('Static Data'!$E$3:$X$21,$BW106,8)+0,GG$75&gt;=INDEX('Static Data'!$E$3:$X$21,$BW106,9)+0,GG$76&gt;=INDEX('Static Data'!$E$3:$X$21,$BW106,10)+0,GG$77&gt;=INDEX('Static Data'!$E$3:$X$21,$BW106,11)+0,GG$78&gt;=INDEX('Static Data'!$E$3:$X$21,$BW106,12)+0,GG$79&gt;=INDEX('Static Data'!$E$3:$X$21,$BW106,13)+0,GG$80&gt;=INDEX('Static Data'!$E$3:$X$21,$BW106,14)+0,GG$81&gt;=INDEX('Static Data'!$E$3:$X$21,$BW106,15)+0,GG$82&gt;=INDEX('Static Data'!$E$3:$X$21,$BW106,16)+0,GG$83&gt;=INDEX('Static Data'!$E$3:$X$21,$BW106,17)+0,GG$84&gt;=INDEX('Static Data'!$E$3:$X$21,$BW106,18)+0,GG$85&gt;=INDEX('Static Data'!$E$3:$X$21,$BW106,19)+0,GG$86&gt;=INDEX('Static Data'!$E$3:$X$21,$BW106,20)+0)</f>
        <v>0</v>
      </c>
      <c r="GH106" t="b">
        <f ca="1">AND($BV106,GH$67&gt;=INDEX('Static Data'!$E$3:$X$21,$BW106,1)+0,GH$68&gt;=INDEX('Static Data'!$E$3:$X$21,$BW106,2)+0,GH$69&gt;=INDEX('Static Data'!$E$3:$X$21,$BW106,3)+0,GH$70&gt;=INDEX('Static Data'!$E$3:$X$21,$BW106,4)+0,GH$71&gt;=INDEX('Static Data'!$E$3:$X$21,$BW106,5)+0,GH$72&gt;=INDEX('Static Data'!$E$3:$X$21,$BW106,6)+0,GH$73&gt;=INDEX('Static Data'!$E$3:$X$21,$BW106,7)+0,GH$74&gt;=INDEX('Static Data'!$E$3:$X$21,$BW106,8)+0,GH$75&gt;=INDEX('Static Data'!$E$3:$X$21,$BW106,9)+0,GH$76&gt;=INDEX('Static Data'!$E$3:$X$21,$BW106,10)+0,GH$77&gt;=INDEX('Static Data'!$E$3:$X$21,$BW106,11)+0,GH$78&gt;=INDEX('Static Data'!$E$3:$X$21,$BW106,12)+0,GH$79&gt;=INDEX('Static Data'!$E$3:$X$21,$BW106,13)+0,GH$80&gt;=INDEX('Static Data'!$E$3:$X$21,$BW106,14)+0,GH$81&gt;=INDEX('Static Data'!$E$3:$X$21,$BW106,15)+0,GH$82&gt;=INDEX('Static Data'!$E$3:$X$21,$BW106,16)+0,GH$83&gt;=INDEX('Static Data'!$E$3:$X$21,$BW106,17)+0,GH$84&gt;=INDEX('Static Data'!$E$3:$X$21,$BW106,18)+0,GH$85&gt;=INDEX('Static Data'!$E$3:$X$21,$BW106,19)+0,GH$86&gt;=INDEX('Static Data'!$E$3:$X$21,$BW106,20)+0)</f>
        <v>0</v>
      </c>
      <c r="GI106" t="b">
        <f ca="1">AND($BV106,GI$67&gt;=INDEX('Static Data'!$E$3:$X$21,$BW106,1)+0,GI$68&gt;=INDEX('Static Data'!$E$3:$X$21,$BW106,2)+0,GI$69&gt;=INDEX('Static Data'!$E$3:$X$21,$BW106,3)+0,GI$70&gt;=INDEX('Static Data'!$E$3:$X$21,$BW106,4)+0,GI$71&gt;=INDEX('Static Data'!$E$3:$X$21,$BW106,5)+0,GI$72&gt;=INDEX('Static Data'!$E$3:$X$21,$BW106,6)+0,GI$73&gt;=INDEX('Static Data'!$E$3:$X$21,$BW106,7)+0,GI$74&gt;=INDEX('Static Data'!$E$3:$X$21,$BW106,8)+0,GI$75&gt;=INDEX('Static Data'!$E$3:$X$21,$BW106,9)+0,GI$76&gt;=INDEX('Static Data'!$E$3:$X$21,$BW106,10)+0,GI$77&gt;=INDEX('Static Data'!$E$3:$X$21,$BW106,11)+0,GI$78&gt;=INDEX('Static Data'!$E$3:$X$21,$BW106,12)+0,GI$79&gt;=INDEX('Static Data'!$E$3:$X$21,$BW106,13)+0,GI$80&gt;=INDEX('Static Data'!$E$3:$X$21,$BW106,14)+0,GI$81&gt;=INDEX('Static Data'!$E$3:$X$21,$BW106,15)+0,GI$82&gt;=INDEX('Static Data'!$E$3:$X$21,$BW106,16)+0,GI$83&gt;=INDEX('Static Data'!$E$3:$X$21,$BW106,17)+0,GI$84&gt;=INDEX('Static Data'!$E$3:$X$21,$BW106,18)+0,GI$85&gt;=INDEX('Static Data'!$E$3:$X$21,$BW106,19)+0,GI$86&gt;=INDEX('Static Data'!$E$3:$X$21,$BW106,20)+0)</f>
        <v>0</v>
      </c>
      <c r="GJ106" t="b">
        <f ca="1">AND($BV106,GJ$67&gt;=INDEX('Static Data'!$E$3:$X$21,$BW106,1)+0,GJ$68&gt;=INDEX('Static Data'!$E$3:$X$21,$BW106,2)+0,GJ$69&gt;=INDEX('Static Data'!$E$3:$X$21,$BW106,3)+0,GJ$70&gt;=INDEX('Static Data'!$E$3:$X$21,$BW106,4)+0,GJ$71&gt;=INDEX('Static Data'!$E$3:$X$21,$BW106,5)+0,GJ$72&gt;=INDEX('Static Data'!$E$3:$X$21,$BW106,6)+0,GJ$73&gt;=INDEX('Static Data'!$E$3:$X$21,$BW106,7)+0,GJ$74&gt;=INDEX('Static Data'!$E$3:$X$21,$BW106,8)+0,GJ$75&gt;=INDEX('Static Data'!$E$3:$X$21,$BW106,9)+0,GJ$76&gt;=INDEX('Static Data'!$E$3:$X$21,$BW106,10)+0,GJ$77&gt;=INDEX('Static Data'!$E$3:$X$21,$BW106,11)+0,GJ$78&gt;=INDEX('Static Data'!$E$3:$X$21,$BW106,12)+0,GJ$79&gt;=INDEX('Static Data'!$E$3:$X$21,$BW106,13)+0,GJ$80&gt;=INDEX('Static Data'!$E$3:$X$21,$BW106,14)+0,GJ$81&gt;=INDEX('Static Data'!$E$3:$X$21,$BW106,15)+0,GJ$82&gt;=INDEX('Static Data'!$E$3:$X$21,$BW106,16)+0,GJ$83&gt;=INDEX('Static Data'!$E$3:$X$21,$BW106,17)+0,GJ$84&gt;=INDEX('Static Data'!$E$3:$X$21,$BW106,18)+0,GJ$85&gt;=INDEX('Static Data'!$E$3:$X$21,$BW106,19)+0,GJ$86&gt;=INDEX('Static Data'!$E$3:$X$21,$BW106,20)+0)</f>
        <v>0</v>
      </c>
      <c r="GK106" t="b">
        <f ca="1">AND($BV106,GK$67&gt;=INDEX('Static Data'!$E$3:$X$21,$BW106,1)+0,GK$68&gt;=INDEX('Static Data'!$E$3:$X$21,$BW106,2)+0,GK$69&gt;=INDEX('Static Data'!$E$3:$X$21,$BW106,3)+0,GK$70&gt;=INDEX('Static Data'!$E$3:$X$21,$BW106,4)+0,GK$71&gt;=INDEX('Static Data'!$E$3:$X$21,$BW106,5)+0,GK$72&gt;=INDEX('Static Data'!$E$3:$X$21,$BW106,6)+0,GK$73&gt;=INDEX('Static Data'!$E$3:$X$21,$BW106,7)+0,GK$74&gt;=INDEX('Static Data'!$E$3:$X$21,$BW106,8)+0,GK$75&gt;=INDEX('Static Data'!$E$3:$X$21,$BW106,9)+0,GK$76&gt;=INDEX('Static Data'!$E$3:$X$21,$BW106,10)+0,GK$77&gt;=INDEX('Static Data'!$E$3:$X$21,$BW106,11)+0,GK$78&gt;=INDEX('Static Data'!$E$3:$X$21,$BW106,12)+0,GK$79&gt;=INDEX('Static Data'!$E$3:$X$21,$BW106,13)+0,GK$80&gt;=INDEX('Static Data'!$E$3:$X$21,$BW106,14)+0,GK$81&gt;=INDEX('Static Data'!$E$3:$X$21,$BW106,15)+0,GK$82&gt;=INDEX('Static Data'!$E$3:$X$21,$BW106,16)+0,GK$83&gt;=INDEX('Static Data'!$E$3:$X$21,$BW106,17)+0,GK$84&gt;=INDEX('Static Data'!$E$3:$X$21,$BW106,18)+0,GK$85&gt;=INDEX('Static Data'!$E$3:$X$21,$BW106,19)+0,GK$86&gt;=INDEX('Static Data'!$E$3:$X$21,$BW106,20)+0)</f>
        <v>0</v>
      </c>
      <c r="GL106" t="b">
        <f ca="1">AND($BV106,GL$67&gt;=INDEX('Static Data'!$E$3:$X$21,$BW106,1)+0,GL$68&gt;=INDEX('Static Data'!$E$3:$X$21,$BW106,2)+0,GL$69&gt;=INDEX('Static Data'!$E$3:$X$21,$BW106,3)+0,GL$70&gt;=INDEX('Static Data'!$E$3:$X$21,$BW106,4)+0,GL$71&gt;=INDEX('Static Data'!$E$3:$X$21,$BW106,5)+0,GL$72&gt;=INDEX('Static Data'!$E$3:$X$21,$BW106,6)+0,GL$73&gt;=INDEX('Static Data'!$E$3:$X$21,$BW106,7)+0,GL$74&gt;=INDEX('Static Data'!$E$3:$X$21,$BW106,8)+0,GL$75&gt;=INDEX('Static Data'!$E$3:$X$21,$BW106,9)+0,GL$76&gt;=INDEX('Static Data'!$E$3:$X$21,$BW106,10)+0,GL$77&gt;=INDEX('Static Data'!$E$3:$X$21,$BW106,11)+0,GL$78&gt;=INDEX('Static Data'!$E$3:$X$21,$BW106,12)+0,GL$79&gt;=INDEX('Static Data'!$E$3:$X$21,$BW106,13)+0,GL$80&gt;=INDEX('Static Data'!$E$3:$X$21,$BW106,14)+0,GL$81&gt;=INDEX('Static Data'!$E$3:$X$21,$BW106,15)+0,GL$82&gt;=INDEX('Static Data'!$E$3:$X$21,$BW106,16)+0,GL$83&gt;=INDEX('Static Data'!$E$3:$X$21,$BW106,17)+0,GL$84&gt;=INDEX('Static Data'!$E$3:$X$21,$BW106,18)+0,GL$85&gt;=INDEX('Static Data'!$E$3:$X$21,$BW106,19)+0,GL$86&gt;=INDEX('Static Data'!$E$3:$X$21,$BW106,20)+0)</f>
        <v>0</v>
      </c>
      <c r="GM106" t="b">
        <f ca="1">AND($BV106,GM$67&gt;=INDEX('Static Data'!$E$3:$X$21,$BW106,1)+0,GM$68&gt;=INDEX('Static Data'!$E$3:$X$21,$BW106,2)+0,GM$69&gt;=INDEX('Static Data'!$E$3:$X$21,$BW106,3)+0,GM$70&gt;=INDEX('Static Data'!$E$3:$X$21,$BW106,4)+0,GM$71&gt;=INDEX('Static Data'!$E$3:$X$21,$BW106,5)+0,GM$72&gt;=INDEX('Static Data'!$E$3:$X$21,$BW106,6)+0,GM$73&gt;=INDEX('Static Data'!$E$3:$X$21,$BW106,7)+0,GM$74&gt;=INDEX('Static Data'!$E$3:$X$21,$BW106,8)+0,GM$75&gt;=INDEX('Static Data'!$E$3:$X$21,$BW106,9)+0,GM$76&gt;=INDEX('Static Data'!$E$3:$X$21,$BW106,10)+0,GM$77&gt;=INDEX('Static Data'!$E$3:$X$21,$BW106,11)+0,GM$78&gt;=INDEX('Static Data'!$E$3:$X$21,$BW106,12)+0,GM$79&gt;=INDEX('Static Data'!$E$3:$X$21,$BW106,13)+0,GM$80&gt;=INDEX('Static Data'!$E$3:$X$21,$BW106,14)+0,GM$81&gt;=INDEX('Static Data'!$E$3:$X$21,$BW106,15)+0,GM$82&gt;=INDEX('Static Data'!$E$3:$X$21,$BW106,16)+0,GM$83&gt;=INDEX('Static Data'!$E$3:$X$21,$BW106,17)+0,GM$84&gt;=INDEX('Static Data'!$E$3:$X$21,$BW106,18)+0,GM$85&gt;=INDEX('Static Data'!$E$3:$X$21,$BW106,19)+0,GM$86&gt;=INDEX('Static Data'!$E$3:$X$21,$BW106,20)+0)</f>
        <v>0</v>
      </c>
      <c r="GN106" t="b">
        <f ca="1">AND($BV106,GN$67&gt;=INDEX('Static Data'!$E$3:$X$21,$BW106,1)+0,GN$68&gt;=INDEX('Static Data'!$E$3:$X$21,$BW106,2)+0,GN$69&gt;=INDEX('Static Data'!$E$3:$X$21,$BW106,3)+0,GN$70&gt;=INDEX('Static Data'!$E$3:$X$21,$BW106,4)+0,GN$71&gt;=INDEX('Static Data'!$E$3:$X$21,$BW106,5)+0,GN$72&gt;=INDEX('Static Data'!$E$3:$X$21,$BW106,6)+0,GN$73&gt;=INDEX('Static Data'!$E$3:$X$21,$BW106,7)+0,GN$74&gt;=INDEX('Static Data'!$E$3:$X$21,$BW106,8)+0,GN$75&gt;=INDEX('Static Data'!$E$3:$X$21,$BW106,9)+0,GN$76&gt;=INDEX('Static Data'!$E$3:$X$21,$BW106,10)+0,GN$77&gt;=INDEX('Static Data'!$E$3:$X$21,$BW106,11)+0,GN$78&gt;=INDEX('Static Data'!$E$3:$X$21,$BW106,12)+0,GN$79&gt;=INDEX('Static Data'!$E$3:$X$21,$BW106,13)+0,GN$80&gt;=INDEX('Static Data'!$E$3:$X$21,$BW106,14)+0,GN$81&gt;=INDEX('Static Data'!$E$3:$X$21,$BW106,15)+0,GN$82&gt;=INDEX('Static Data'!$E$3:$X$21,$BW106,16)+0,GN$83&gt;=INDEX('Static Data'!$E$3:$X$21,$BW106,17)+0,GN$84&gt;=INDEX('Static Data'!$E$3:$X$21,$BW106,18)+0,GN$85&gt;=INDEX('Static Data'!$E$3:$X$21,$BW106,19)+0,GN$86&gt;=INDEX('Static Data'!$E$3:$X$21,$BW106,20)+0)</f>
        <v>0</v>
      </c>
      <c r="GO106" t="b">
        <f ca="1">AND($BV106,GO$67&gt;=INDEX('Static Data'!$E$3:$X$21,$BW106,1)+0,GO$68&gt;=INDEX('Static Data'!$E$3:$X$21,$BW106,2)+0,GO$69&gt;=INDEX('Static Data'!$E$3:$X$21,$BW106,3)+0,GO$70&gt;=INDEX('Static Data'!$E$3:$X$21,$BW106,4)+0,GO$71&gt;=INDEX('Static Data'!$E$3:$X$21,$BW106,5)+0,GO$72&gt;=INDEX('Static Data'!$E$3:$X$21,$BW106,6)+0,GO$73&gt;=INDEX('Static Data'!$E$3:$X$21,$BW106,7)+0,GO$74&gt;=INDEX('Static Data'!$E$3:$X$21,$BW106,8)+0,GO$75&gt;=INDEX('Static Data'!$E$3:$X$21,$BW106,9)+0,GO$76&gt;=INDEX('Static Data'!$E$3:$X$21,$BW106,10)+0,GO$77&gt;=INDEX('Static Data'!$E$3:$X$21,$BW106,11)+0,GO$78&gt;=INDEX('Static Data'!$E$3:$X$21,$BW106,12)+0,GO$79&gt;=INDEX('Static Data'!$E$3:$X$21,$BW106,13)+0,GO$80&gt;=INDEX('Static Data'!$E$3:$X$21,$BW106,14)+0,GO$81&gt;=INDEX('Static Data'!$E$3:$X$21,$BW106,15)+0,GO$82&gt;=INDEX('Static Data'!$E$3:$X$21,$BW106,16)+0,GO$83&gt;=INDEX('Static Data'!$E$3:$X$21,$BW106,17)+0,GO$84&gt;=INDEX('Static Data'!$E$3:$X$21,$BW106,18)+0,GO$85&gt;=INDEX('Static Data'!$E$3:$X$21,$BW106,19)+0,GO$86&gt;=INDEX('Static Data'!$E$3:$X$21,$BW106,20)+0)</f>
        <v>0</v>
      </c>
      <c r="GP106" t="b">
        <f ca="1">AND($BV106,GP$67&gt;=INDEX('Static Data'!$E$3:$X$21,$BW106,1)+0,GP$68&gt;=INDEX('Static Data'!$E$3:$X$21,$BW106,2)+0,GP$69&gt;=INDEX('Static Data'!$E$3:$X$21,$BW106,3)+0,GP$70&gt;=INDEX('Static Data'!$E$3:$X$21,$BW106,4)+0,GP$71&gt;=INDEX('Static Data'!$E$3:$X$21,$BW106,5)+0,GP$72&gt;=INDEX('Static Data'!$E$3:$X$21,$BW106,6)+0,GP$73&gt;=INDEX('Static Data'!$E$3:$X$21,$BW106,7)+0,GP$74&gt;=INDEX('Static Data'!$E$3:$X$21,$BW106,8)+0,GP$75&gt;=INDEX('Static Data'!$E$3:$X$21,$BW106,9)+0,GP$76&gt;=INDEX('Static Data'!$E$3:$X$21,$BW106,10)+0,GP$77&gt;=INDEX('Static Data'!$E$3:$X$21,$BW106,11)+0,GP$78&gt;=INDEX('Static Data'!$E$3:$X$21,$BW106,12)+0,GP$79&gt;=INDEX('Static Data'!$E$3:$X$21,$BW106,13)+0,GP$80&gt;=INDEX('Static Data'!$E$3:$X$21,$BW106,14)+0,GP$81&gt;=INDEX('Static Data'!$E$3:$X$21,$BW106,15)+0,GP$82&gt;=INDEX('Static Data'!$E$3:$X$21,$BW106,16)+0,GP$83&gt;=INDEX('Static Data'!$E$3:$X$21,$BW106,17)+0,GP$84&gt;=INDEX('Static Data'!$E$3:$X$21,$BW106,18)+0,GP$85&gt;=INDEX('Static Data'!$E$3:$X$21,$BW106,19)+0,GP$86&gt;=INDEX('Static Data'!$E$3:$X$21,$BW106,20)+0)</f>
        <v>0</v>
      </c>
      <c r="GQ106" t="b">
        <f ca="1">AND($BV106,GQ$67&gt;=INDEX('Static Data'!$E$3:$X$21,$BW106,1)+0,GQ$68&gt;=INDEX('Static Data'!$E$3:$X$21,$BW106,2)+0,GQ$69&gt;=INDEX('Static Data'!$E$3:$X$21,$BW106,3)+0,GQ$70&gt;=INDEX('Static Data'!$E$3:$X$21,$BW106,4)+0,GQ$71&gt;=INDEX('Static Data'!$E$3:$X$21,$BW106,5)+0,GQ$72&gt;=INDEX('Static Data'!$E$3:$X$21,$BW106,6)+0,GQ$73&gt;=INDEX('Static Data'!$E$3:$X$21,$BW106,7)+0,GQ$74&gt;=INDEX('Static Data'!$E$3:$X$21,$BW106,8)+0,GQ$75&gt;=INDEX('Static Data'!$E$3:$X$21,$BW106,9)+0,GQ$76&gt;=INDEX('Static Data'!$E$3:$X$21,$BW106,10)+0,GQ$77&gt;=INDEX('Static Data'!$E$3:$X$21,$BW106,11)+0,GQ$78&gt;=INDEX('Static Data'!$E$3:$X$21,$BW106,12)+0,GQ$79&gt;=INDEX('Static Data'!$E$3:$X$21,$BW106,13)+0,GQ$80&gt;=INDEX('Static Data'!$E$3:$X$21,$BW106,14)+0,GQ$81&gt;=INDEX('Static Data'!$E$3:$X$21,$BW106,15)+0,GQ$82&gt;=INDEX('Static Data'!$E$3:$X$21,$BW106,16)+0,GQ$83&gt;=INDEX('Static Data'!$E$3:$X$21,$BW106,17)+0,GQ$84&gt;=INDEX('Static Data'!$E$3:$X$21,$BW106,18)+0,GQ$85&gt;=INDEX('Static Data'!$E$3:$X$21,$BW106,19)+0,GQ$86&gt;=INDEX('Static Data'!$E$3:$X$21,$BW106,20)+0)</f>
        <v>0</v>
      </c>
      <c r="GR106" t="b">
        <f ca="1">AND($BV106,GR$67&gt;=INDEX('Static Data'!$E$3:$X$21,$BW106,1)+0,GR$68&gt;=INDEX('Static Data'!$E$3:$X$21,$BW106,2)+0,GR$69&gt;=INDEX('Static Data'!$E$3:$X$21,$BW106,3)+0,GR$70&gt;=INDEX('Static Data'!$E$3:$X$21,$BW106,4)+0,GR$71&gt;=INDEX('Static Data'!$E$3:$X$21,$BW106,5)+0,GR$72&gt;=INDEX('Static Data'!$E$3:$X$21,$BW106,6)+0,GR$73&gt;=INDEX('Static Data'!$E$3:$X$21,$BW106,7)+0,GR$74&gt;=INDEX('Static Data'!$E$3:$X$21,$BW106,8)+0,GR$75&gt;=INDEX('Static Data'!$E$3:$X$21,$BW106,9)+0,GR$76&gt;=INDEX('Static Data'!$E$3:$X$21,$BW106,10)+0,GR$77&gt;=INDEX('Static Data'!$E$3:$X$21,$BW106,11)+0,GR$78&gt;=INDEX('Static Data'!$E$3:$X$21,$BW106,12)+0,GR$79&gt;=INDEX('Static Data'!$E$3:$X$21,$BW106,13)+0,GR$80&gt;=INDEX('Static Data'!$E$3:$X$21,$BW106,14)+0,GR$81&gt;=INDEX('Static Data'!$E$3:$X$21,$BW106,15)+0,GR$82&gt;=INDEX('Static Data'!$E$3:$X$21,$BW106,16)+0,GR$83&gt;=INDEX('Static Data'!$E$3:$X$21,$BW106,17)+0,GR$84&gt;=INDEX('Static Data'!$E$3:$X$21,$BW106,18)+0,GR$85&gt;=INDEX('Static Data'!$E$3:$X$21,$BW106,19)+0,GR$86&gt;=INDEX('Static Data'!$E$3:$X$21,$BW106,20)+0)</f>
        <v>0</v>
      </c>
      <c r="GS106" t="b">
        <f ca="1">AND($BV106,GS$67&gt;=INDEX('Static Data'!$E$3:$X$21,$BW106,1)+0,GS$68&gt;=INDEX('Static Data'!$E$3:$X$21,$BW106,2)+0,GS$69&gt;=INDEX('Static Data'!$E$3:$X$21,$BW106,3)+0,GS$70&gt;=INDEX('Static Data'!$E$3:$X$21,$BW106,4)+0,GS$71&gt;=INDEX('Static Data'!$E$3:$X$21,$BW106,5)+0,GS$72&gt;=INDEX('Static Data'!$E$3:$X$21,$BW106,6)+0,GS$73&gt;=INDEX('Static Data'!$E$3:$X$21,$BW106,7)+0,GS$74&gt;=INDEX('Static Data'!$E$3:$X$21,$BW106,8)+0,GS$75&gt;=INDEX('Static Data'!$E$3:$X$21,$BW106,9)+0,GS$76&gt;=INDEX('Static Data'!$E$3:$X$21,$BW106,10)+0,GS$77&gt;=INDEX('Static Data'!$E$3:$X$21,$BW106,11)+0,GS$78&gt;=INDEX('Static Data'!$E$3:$X$21,$BW106,12)+0,GS$79&gt;=INDEX('Static Data'!$E$3:$X$21,$BW106,13)+0,GS$80&gt;=INDEX('Static Data'!$E$3:$X$21,$BW106,14)+0,GS$81&gt;=INDEX('Static Data'!$E$3:$X$21,$BW106,15)+0,GS$82&gt;=INDEX('Static Data'!$E$3:$X$21,$BW106,16)+0,GS$83&gt;=INDEX('Static Data'!$E$3:$X$21,$BW106,17)+0,GS$84&gt;=INDEX('Static Data'!$E$3:$X$21,$BW106,18)+0,GS$85&gt;=INDEX('Static Data'!$E$3:$X$21,$BW106,19)+0,GS$86&gt;=INDEX('Static Data'!$E$3:$X$21,$BW106,20)+0)</f>
        <v>0</v>
      </c>
      <c r="GT106" t="b">
        <f ca="1">AND($BV106,GT$67&gt;=INDEX('Static Data'!$E$3:$X$21,$BW106,1)+0,GT$68&gt;=INDEX('Static Data'!$E$3:$X$21,$BW106,2)+0,GT$69&gt;=INDEX('Static Data'!$E$3:$X$21,$BW106,3)+0,GT$70&gt;=INDEX('Static Data'!$E$3:$X$21,$BW106,4)+0,GT$71&gt;=INDEX('Static Data'!$E$3:$X$21,$BW106,5)+0,GT$72&gt;=INDEX('Static Data'!$E$3:$X$21,$BW106,6)+0,GT$73&gt;=INDEX('Static Data'!$E$3:$X$21,$BW106,7)+0,GT$74&gt;=INDEX('Static Data'!$E$3:$X$21,$BW106,8)+0,GT$75&gt;=INDEX('Static Data'!$E$3:$X$21,$BW106,9)+0,GT$76&gt;=INDEX('Static Data'!$E$3:$X$21,$BW106,10)+0,GT$77&gt;=INDEX('Static Data'!$E$3:$X$21,$BW106,11)+0,GT$78&gt;=INDEX('Static Data'!$E$3:$X$21,$BW106,12)+0,GT$79&gt;=INDEX('Static Data'!$E$3:$X$21,$BW106,13)+0,GT$80&gt;=INDEX('Static Data'!$E$3:$X$21,$BW106,14)+0,GT$81&gt;=INDEX('Static Data'!$E$3:$X$21,$BW106,15)+0,GT$82&gt;=INDEX('Static Data'!$E$3:$X$21,$BW106,16)+0,GT$83&gt;=INDEX('Static Data'!$E$3:$X$21,$BW106,17)+0,GT$84&gt;=INDEX('Static Data'!$E$3:$X$21,$BW106,18)+0,GT$85&gt;=INDEX('Static Data'!$E$3:$X$21,$BW106,19)+0,GT$86&gt;=INDEX('Static Data'!$E$3:$X$21,$BW106,20)+0)</f>
        <v>0</v>
      </c>
      <c r="GU106" t="b">
        <f ca="1">AND($BV106,GU$67&gt;=INDEX('Static Data'!$E$3:$X$21,$BW106,1)+0,GU$68&gt;=INDEX('Static Data'!$E$3:$X$21,$BW106,2)+0,GU$69&gt;=INDEX('Static Data'!$E$3:$X$21,$BW106,3)+0,GU$70&gt;=INDEX('Static Data'!$E$3:$X$21,$BW106,4)+0,GU$71&gt;=INDEX('Static Data'!$E$3:$X$21,$BW106,5)+0,GU$72&gt;=INDEX('Static Data'!$E$3:$X$21,$BW106,6)+0,GU$73&gt;=INDEX('Static Data'!$E$3:$X$21,$BW106,7)+0,GU$74&gt;=INDEX('Static Data'!$E$3:$X$21,$BW106,8)+0,GU$75&gt;=INDEX('Static Data'!$E$3:$X$21,$BW106,9)+0,GU$76&gt;=INDEX('Static Data'!$E$3:$X$21,$BW106,10)+0,GU$77&gt;=INDEX('Static Data'!$E$3:$X$21,$BW106,11)+0,GU$78&gt;=INDEX('Static Data'!$E$3:$X$21,$BW106,12)+0,GU$79&gt;=INDEX('Static Data'!$E$3:$X$21,$BW106,13)+0,GU$80&gt;=INDEX('Static Data'!$E$3:$X$21,$BW106,14)+0,GU$81&gt;=INDEX('Static Data'!$E$3:$X$21,$BW106,15)+0,GU$82&gt;=INDEX('Static Data'!$E$3:$X$21,$BW106,16)+0,GU$83&gt;=INDEX('Static Data'!$E$3:$X$21,$BW106,17)+0,GU$84&gt;=INDEX('Static Data'!$E$3:$X$21,$BW106,18)+0,GU$85&gt;=INDEX('Static Data'!$E$3:$X$21,$BW106,19)+0,GU$86&gt;=INDEX('Static Data'!$E$3:$X$21,$BW106,20)+0)</f>
        <v>0</v>
      </c>
    </row>
    <row r="107" spans="9:203">
      <c r="I107" s="11"/>
      <c r="M107" s="1">
        <f t="shared" si="215"/>
        <v>70</v>
      </c>
      <c r="N107" s="1" t="str">
        <f t="shared" si="212"/>
        <v>008B45</v>
      </c>
      <c r="R107" s="90" t="str">
        <f t="shared" si="213"/>
        <v>458B00</v>
      </c>
      <c r="BV107" t="b">
        <f>TRUE()</f>
        <v>1</v>
      </c>
      <c r="BW107">
        <f t="shared" si="211"/>
        <v>19</v>
      </c>
      <c r="BX107" t="b">
        <f ca="1">AND($BV107,BX$67&gt;=INDEX('Static Data'!$E$3:$X$21,$BW107,1)+0,BX$68&gt;=INDEX('Static Data'!$E$3:$X$21,$BW107,2)+0,BX$69&gt;=INDEX('Static Data'!$E$3:$X$21,$BW107,3)+0,BX$70&gt;=INDEX('Static Data'!$E$3:$X$21,$BW107,4)+0,BX$71&gt;=INDEX('Static Data'!$E$3:$X$21,$BW107,5)+0,BX$72&gt;=INDEX('Static Data'!$E$3:$X$21,$BW107,6)+0,BX$73&gt;=INDEX('Static Data'!$E$3:$X$21,$BW107,7)+0,BX$74&gt;=INDEX('Static Data'!$E$3:$X$21,$BW107,8)+0,BX$75&gt;=INDEX('Static Data'!$E$3:$X$21,$BW107,9)+0,BX$76&gt;=INDEX('Static Data'!$E$3:$X$21,$BW107,10)+0,BX$77&gt;=INDEX('Static Data'!$E$3:$X$21,$BW107,11)+0,BX$78&gt;=INDEX('Static Data'!$E$3:$X$21,$BW107,12)+0,BX$79&gt;=INDEX('Static Data'!$E$3:$X$21,$BW107,13)+0,BX$80&gt;=INDEX('Static Data'!$E$3:$X$21,$BW107,14)+0,BX$81&gt;=INDEX('Static Data'!$E$3:$X$21,$BW107,15)+0,BX$82&gt;=INDEX('Static Data'!$E$3:$X$21,$BW107,16)+0,BX$83&gt;=INDEX('Static Data'!$E$3:$X$21,$BW107,17)+0,BX$84&gt;=INDEX('Static Data'!$E$3:$X$21,$BW107,18)+0,BX$85&gt;=INDEX('Static Data'!$E$3:$X$21,$BW107,19)+0,BX$86&gt;=INDEX('Static Data'!$E$3:$X$21,$BW107,20)+0)</f>
        <v>0</v>
      </c>
      <c r="BY107" t="b">
        <f ca="1">AND($BV107,BY$67&gt;=INDEX('Static Data'!$E$3:$X$21,$BW107,1)+0,BY$68&gt;=INDEX('Static Data'!$E$3:$X$21,$BW107,2)+0,BY$69&gt;=INDEX('Static Data'!$E$3:$X$21,$BW107,3)+0,BY$70&gt;=INDEX('Static Data'!$E$3:$X$21,$BW107,4)+0,BY$71&gt;=INDEX('Static Data'!$E$3:$X$21,$BW107,5)+0,BY$72&gt;=INDEX('Static Data'!$E$3:$X$21,$BW107,6)+0,BY$73&gt;=INDEX('Static Data'!$E$3:$X$21,$BW107,7)+0,BY$74&gt;=INDEX('Static Data'!$E$3:$X$21,$BW107,8)+0,BY$75&gt;=INDEX('Static Data'!$E$3:$X$21,$BW107,9)+0,BY$76&gt;=INDEX('Static Data'!$E$3:$X$21,$BW107,10)+0,BY$77&gt;=INDEX('Static Data'!$E$3:$X$21,$BW107,11)+0,BY$78&gt;=INDEX('Static Data'!$E$3:$X$21,$BW107,12)+0,BY$79&gt;=INDEX('Static Data'!$E$3:$X$21,$BW107,13)+0,BY$80&gt;=INDEX('Static Data'!$E$3:$X$21,$BW107,14)+0,BY$81&gt;=INDEX('Static Data'!$E$3:$X$21,$BW107,15)+0,BY$82&gt;=INDEX('Static Data'!$E$3:$X$21,$BW107,16)+0,BY$83&gt;=INDEX('Static Data'!$E$3:$X$21,$BW107,17)+0,BY$84&gt;=INDEX('Static Data'!$E$3:$X$21,$BW107,18)+0,BY$85&gt;=INDEX('Static Data'!$E$3:$X$21,$BW107,19)+0,BY$86&gt;=INDEX('Static Data'!$E$3:$X$21,$BW107,20)+0)</f>
        <v>0</v>
      </c>
      <c r="BZ107" t="b">
        <f ca="1">AND($BV107,BZ$67&gt;=INDEX('Static Data'!$E$3:$X$21,$BW107,1)+0,BZ$68&gt;=INDEX('Static Data'!$E$3:$X$21,$BW107,2)+0,BZ$69&gt;=INDEX('Static Data'!$E$3:$X$21,$BW107,3)+0,BZ$70&gt;=INDEX('Static Data'!$E$3:$X$21,$BW107,4)+0,BZ$71&gt;=INDEX('Static Data'!$E$3:$X$21,$BW107,5)+0,BZ$72&gt;=INDEX('Static Data'!$E$3:$X$21,$BW107,6)+0,BZ$73&gt;=INDEX('Static Data'!$E$3:$X$21,$BW107,7)+0,BZ$74&gt;=INDEX('Static Data'!$E$3:$X$21,$BW107,8)+0,BZ$75&gt;=INDEX('Static Data'!$E$3:$X$21,$BW107,9)+0,BZ$76&gt;=INDEX('Static Data'!$E$3:$X$21,$BW107,10)+0,BZ$77&gt;=INDEX('Static Data'!$E$3:$X$21,$BW107,11)+0,BZ$78&gt;=INDEX('Static Data'!$E$3:$X$21,$BW107,12)+0,BZ$79&gt;=INDEX('Static Data'!$E$3:$X$21,$BW107,13)+0,BZ$80&gt;=INDEX('Static Data'!$E$3:$X$21,$BW107,14)+0,BZ$81&gt;=INDEX('Static Data'!$E$3:$X$21,$BW107,15)+0,BZ$82&gt;=INDEX('Static Data'!$E$3:$X$21,$BW107,16)+0,BZ$83&gt;=INDEX('Static Data'!$E$3:$X$21,$BW107,17)+0,BZ$84&gt;=INDEX('Static Data'!$E$3:$X$21,$BW107,18)+0,BZ$85&gt;=INDEX('Static Data'!$E$3:$X$21,$BW107,19)+0,BZ$86&gt;=INDEX('Static Data'!$E$3:$X$21,$BW107,20)+0)</f>
        <v>0</v>
      </c>
      <c r="CA107" t="b">
        <f ca="1">AND($BV107,CA$67&gt;=INDEX('Static Data'!$E$3:$X$21,$BW107,1)+0,CA$68&gt;=INDEX('Static Data'!$E$3:$X$21,$BW107,2)+0,CA$69&gt;=INDEX('Static Data'!$E$3:$X$21,$BW107,3)+0,CA$70&gt;=INDEX('Static Data'!$E$3:$X$21,$BW107,4)+0,CA$71&gt;=INDEX('Static Data'!$E$3:$X$21,$BW107,5)+0,CA$72&gt;=INDEX('Static Data'!$E$3:$X$21,$BW107,6)+0,CA$73&gt;=INDEX('Static Data'!$E$3:$X$21,$BW107,7)+0,CA$74&gt;=INDEX('Static Data'!$E$3:$X$21,$BW107,8)+0,CA$75&gt;=INDEX('Static Data'!$E$3:$X$21,$BW107,9)+0,CA$76&gt;=INDEX('Static Data'!$E$3:$X$21,$BW107,10)+0,CA$77&gt;=INDEX('Static Data'!$E$3:$X$21,$BW107,11)+0,CA$78&gt;=INDEX('Static Data'!$E$3:$X$21,$BW107,12)+0,CA$79&gt;=INDEX('Static Data'!$E$3:$X$21,$BW107,13)+0,CA$80&gt;=INDEX('Static Data'!$E$3:$X$21,$BW107,14)+0,CA$81&gt;=INDEX('Static Data'!$E$3:$X$21,$BW107,15)+0,CA$82&gt;=INDEX('Static Data'!$E$3:$X$21,$BW107,16)+0,CA$83&gt;=INDEX('Static Data'!$E$3:$X$21,$BW107,17)+0,CA$84&gt;=INDEX('Static Data'!$E$3:$X$21,$BW107,18)+0,CA$85&gt;=INDEX('Static Data'!$E$3:$X$21,$BW107,19)+0,CA$86&gt;=INDEX('Static Data'!$E$3:$X$21,$BW107,20)+0)</f>
        <v>0</v>
      </c>
      <c r="CB107" t="b">
        <f ca="1">AND($BV107,CB$67&gt;=INDEX('Static Data'!$E$3:$X$21,$BW107,1)+0,CB$68&gt;=INDEX('Static Data'!$E$3:$X$21,$BW107,2)+0,CB$69&gt;=INDEX('Static Data'!$E$3:$X$21,$BW107,3)+0,CB$70&gt;=INDEX('Static Data'!$E$3:$X$21,$BW107,4)+0,CB$71&gt;=INDEX('Static Data'!$E$3:$X$21,$BW107,5)+0,CB$72&gt;=INDEX('Static Data'!$E$3:$X$21,$BW107,6)+0,CB$73&gt;=INDEX('Static Data'!$E$3:$X$21,$BW107,7)+0,CB$74&gt;=INDEX('Static Data'!$E$3:$X$21,$BW107,8)+0,CB$75&gt;=INDEX('Static Data'!$E$3:$X$21,$BW107,9)+0,CB$76&gt;=INDEX('Static Data'!$E$3:$X$21,$BW107,10)+0,CB$77&gt;=INDEX('Static Data'!$E$3:$X$21,$BW107,11)+0,CB$78&gt;=INDEX('Static Data'!$E$3:$X$21,$BW107,12)+0,CB$79&gt;=INDEX('Static Data'!$E$3:$X$21,$BW107,13)+0,CB$80&gt;=INDEX('Static Data'!$E$3:$X$21,$BW107,14)+0,CB$81&gt;=INDEX('Static Data'!$E$3:$X$21,$BW107,15)+0,CB$82&gt;=INDEX('Static Data'!$E$3:$X$21,$BW107,16)+0,CB$83&gt;=INDEX('Static Data'!$E$3:$X$21,$BW107,17)+0,CB$84&gt;=INDEX('Static Data'!$E$3:$X$21,$BW107,18)+0,CB$85&gt;=INDEX('Static Data'!$E$3:$X$21,$BW107,19)+0,CB$86&gt;=INDEX('Static Data'!$E$3:$X$21,$BW107,20)+0)</f>
        <v>0</v>
      </c>
      <c r="CC107" t="b">
        <f ca="1">AND($BV107,CC$67&gt;=INDEX('Static Data'!$E$3:$X$21,$BW107,1)+0,CC$68&gt;=INDEX('Static Data'!$E$3:$X$21,$BW107,2)+0,CC$69&gt;=INDEX('Static Data'!$E$3:$X$21,$BW107,3)+0,CC$70&gt;=INDEX('Static Data'!$E$3:$X$21,$BW107,4)+0,CC$71&gt;=INDEX('Static Data'!$E$3:$X$21,$BW107,5)+0,CC$72&gt;=INDEX('Static Data'!$E$3:$X$21,$BW107,6)+0,CC$73&gt;=INDEX('Static Data'!$E$3:$X$21,$BW107,7)+0,CC$74&gt;=INDEX('Static Data'!$E$3:$X$21,$BW107,8)+0,CC$75&gt;=INDEX('Static Data'!$E$3:$X$21,$BW107,9)+0,CC$76&gt;=INDEX('Static Data'!$E$3:$X$21,$BW107,10)+0,CC$77&gt;=INDEX('Static Data'!$E$3:$X$21,$BW107,11)+0,CC$78&gt;=INDEX('Static Data'!$E$3:$X$21,$BW107,12)+0,CC$79&gt;=INDEX('Static Data'!$E$3:$X$21,$BW107,13)+0,CC$80&gt;=INDEX('Static Data'!$E$3:$X$21,$BW107,14)+0,CC$81&gt;=INDEX('Static Data'!$E$3:$X$21,$BW107,15)+0,CC$82&gt;=INDEX('Static Data'!$E$3:$X$21,$BW107,16)+0,CC$83&gt;=INDEX('Static Data'!$E$3:$X$21,$BW107,17)+0,CC$84&gt;=INDEX('Static Data'!$E$3:$X$21,$BW107,18)+0,CC$85&gt;=INDEX('Static Data'!$E$3:$X$21,$BW107,19)+0,CC$86&gt;=INDEX('Static Data'!$E$3:$X$21,$BW107,20)+0)</f>
        <v>0</v>
      </c>
      <c r="CD107" t="b">
        <f ca="1">AND($BV107,CD$67&gt;=INDEX('Static Data'!$E$3:$X$21,$BW107,1)+0,CD$68&gt;=INDEX('Static Data'!$E$3:$X$21,$BW107,2)+0,CD$69&gt;=INDEX('Static Data'!$E$3:$X$21,$BW107,3)+0,CD$70&gt;=INDEX('Static Data'!$E$3:$X$21,$BW107,4)+0,CD$71&gt;=INDEX('Static Data'!$E$3:$X$21,$BW107,5)+0,CD$72&gt;=INDEX('Static Data'!$E$3:$X$21,$BW107,6)+0,CD$73&gt;=INDEX('Static Data'!$E$3:$X$21,$BW107,7)+0,CD$74&gt;=INDEX('Static Data'!$E$3:$X$21,$BW107,8)+0,CD$75&gt;=INDEX('Static Data'!$E$3:$X$21,$BW107,9)+0,CD$76&gt;=INDEX('Static Data'!$E$3:$X$21,$BW107,10)+0,CD$77&gt;=INDEX('Static Data'!$E$3:$X$21,$BW107,11)+0,CD$78&gt;=INDEX('Static Data'!$E$3:$X$21,$BW107,12)+0,CD$79&gt;=INDEX('Static Data'!$E$3:$X$21,$BW107,13)+0,CD$80&gt;=INDEX('Static Data'!$E$3:$X$21,$BW107,14)+0,CD$81&gt;=INDEX('Static Data'!$E$3:$X$21,$BW107,15)+0,CD$82&gt;=INDEX('Static Data'!$E$3:$X$21,$BW107,16)+0,CD$83&gt;=INDEX('Static Data'!$E$3:$X$21,$BW107,17)+0,CD$84&gt;=INDEX('Static Data'!$E$3:$X$21,$BW107,18)+0,CD$85&gt;=INDEX('Static Data'!$E$3:$X$21,$BW107,19)+0,CD$86&gt;=INDEX('Static Data'!$E$3:$X$21,$BW107,20)+0)</f>
        <v>0</v>
      </c>
      <c r="CE107" t="b">
        <f ca="1">AND($BV107,CE$67&gt;=INDEX('Static Data'!$E$3:$X$21,$BW107,1)+0,CE$68&gt;=INDEX('Static Data'!$E$3:$X$21,$BW107,2)+0,CE$69&gt;=INDEX('Static Data'!$E$3:$X$21,$BW107,3)+0,CE$70&gt;=INDEX('Static Data'!$E$3:$X$21,$BW107,4)+0,CE$71&gt;=INDEX('Static Data'!$E$3:$X$21,$BW107,5)+0,CE$72&gt;=INDEX('Static Data'!$E$3:$X$21,$BW107,6)+0,CE$73&gt;=INDEX('Static Data'!$E$3:$X$21,$BW107,7)+0,CE$74&gt;=INDEX('Static Data'!$E$3:$X$21,$BW107,8)+0,CE$75&gt;=INDEX('Static Data'!$E$3:$X$21,$BW107,9)+0,CE$76&gt;=INDEX('Static Data'!$E$3:$X$21,$BW107,10)+0,CE$77&gt;=INDEX('Static Data'!$E$3:$X$21,$BW107,11)+0,CE$78&gt;=INDEX('Static Data'!$E$3:$X$21,$BW107,12)+0,CE$79&gt;=INDEX('Static Data'!$E$3:$X$21,$BW107,13)+0,CE$80&gt;=INDEX('Static Data'!$E$3:$X$21,$BW107,14)+0,CE$81&gt;=INDEX('Static Data'!$E$3:$X$21,$BW107,15)+0,CE$82&gt;=INDEX('Static Data'!$E$3:$X$21,$BW107,16)+0,CE$83&gt;=INDEX('Static Data'!$E$3:$X$21,$BW107,17)+0,CE$84&gt;=INDEX('Static Data'!$E$3:$X$21,$BW107,18)+0,CE$85&gt;=INDEX('Static Data'!$E$3:$X$21,$BW107,19)+0,CE$86&gt;=INDEX('Static Data'!$E$3:$X$21,$BW107,20)+0)</f>
        <v>0</v>
      </c>
      <c r="CF107" t="b">
        <f ca="1">AND($BV107,CF$67&gt;=INDEX('Static Data'!$E$3:$X$21,$BW107,1)+0,CF$68&gt;=INDEX('Static Data'!$E$3:$X$21,$BW107,2)+0,CF$69&gt;=INDEX('Static Data'!$E$3:$X$21,$BW107,3)+0,CF$70&gt;=INDEX('Static Data'!$E$3:$X$21,$BW107,4)+0,CF$71&gt;=INDEX('Static Data'!$E$3:$X$21,$BW107,5)+0,CF$72&gt;=INDEX('Static Data'!$E$3:$X$21,$BW107,6)+0,CF$73&gt;=INDEX('Static Data'!$E$3:$X$21,$BW107,7)+0,CF$74&gt;=INDEX('Static Data'!$E$3:$X$21,$BW107,8)+0,CF$75&gt;=INDEX('Static Data'!$E$3:$X$21,$BW107,9)+0,CF$76&gt;=INDEX('Static Data'!$E$3:$X$21,$BW107,10)+0,CF$77&gt;=INDEX('Static Data'!$E$3:$X$21,$BW107,11)+0,CF$78&gt;=INDEX('Static Data'!$E$3:$X$21,$BW107,12)+0,CF$79&gt;=INDEX('Static Data'!$E$3:$X$21,$BW107,13)+0,CF$80&gt;=INDEX('Static Data'!$E$3:$X$21,$BW107,14)+0,CF$81&gt;=INDEX('Static Data'!$E$3:$X$21,$BW107,15)+0,CF$82&gt;=INDEX('Static Data'!$E$3:$X$21,$BW107,16)+0,CF$83&gt;=INDEX('Static Data'!$E$3:$X$21,$BW107,17)+0,CF$84&gt;=INDEX('Static Data'!$E$3:$X$21,$BW107,18)+0,CF$85&gt;=INDEX('Static Data'!$E$3:$X$21,$BW107,19)+0,CF$86&gt;=INDEX('Static Data'!$E$3:$X$21,$BW107,20)+0)</f>
        <v>0</v>
      </c>
      <c r="CG107" t="b">
        <f ca="1">AND($BV107,CG$67&gt;=INDEX('Static Data'!$E$3:$X$21,$BW107,1)+0,CG$68&gt;=INDEX('Static Data'!$E$3:$X$21,$BW107,2)+0,CG$69&gt;=INDEX('Static Data'!$E$3:$X$21,$BW107,3)+0,CG$70&gt;=INDEX('Static Data'!$E$3:$X$21,$BW107,4)+0,CG$71&gt;=INDEX('Static Data'!$E$3:$X$21,$BW107,5)+0,CG$72&gt;=INDEX('Static Data'!$E$3:$X$21,$BW107,6)+0,CG$73&gt;=INDEX('Static Data'!$E$3:$X$21,$BW107,7)+0,CG$74&gt;=INDEX('Static Data'!$E$3:$X$21,$BW107,8)+0,CG$75&gt;=INDEX('Static Data'!$E$3:$X$21,$BW107,9)+0,CG$76&gt;=INDEX('Static Data'!$E$3:$X$21,$BW107,10)+0,CG$77&gt;=INDEX('Static Data'!$E$3:$X$21,$BW107,11)+0,CG$78&gt;=INDEX('Static Data'!$E$3:$X$21,$BW107,12)+0,CG$79&gt;=INDEX('Static Data'!$E$3:$X$21,$BW107,13)+0,CG$80&gt;=INDEX('Static Data'!$E$3:$X$21,$BW107,14)+0,CG$81&gt;=INDEX('Static Data'!$E$3:$X$21,$BW107,15)+0,CG$82&gt;=INDEX('Static Data'!$E$3:$X$21,$BW107,16)+0,CG$83&gt;=INDEX('Static Data'!$E$3:$X$21,$BW107,17)+0,CG$84&gt;=INDEX('Static Data'!$E$3:$X$21,$BW107,18)+0,CG$85&gt;=INDEX('Static Data'!$E$3:$X$21,$BW107,19)+0,CG$86&gt;=INDEX('Static Data'!$E$3:$X$21,$BW107,20)+0)</f>
        <v>0</v>
      </c>
      <c r="CH107" t="b">
        <f ca="1">AND($BV107,CH$67&gt;=INDEX('Static Data'!$E$3:$X$21,$BW107,1)+0,CH$68&gt;=INDEX('Static Data'!$E$3:$X$21,$BW107,2)+0,CH$69&gt;=INDEX('Static Data'!$E$3:$X$21,$BW107,3)+0,CH$70&gt;=INDEX('Static Data'!$E$3:$X$21,$BW107,4)+0,CH$71&gt;=INDEX('Static Data'!$E$3:$X$21,$BW107,5)+0,CH$72&gt;=INDEX('Static Data'!$E$3:$X$21,$BW107,6)+0,CH$73&gt;=INDEX('Static Data'!$E$3:$X$21,$BW107,7)+0,CH$74&gt;=INDEX('Static Data'!$E$3:$X$21,$BW107,8)+0,CH$75&gt;=INDEX('Static Data'!$E$3:$X$21,$BW107,9)+0,CH$76&gt;=INDEX('Static Data'!$E$3:$X$21,$BW107,10)+0,CH$77&gt;=INDEX('Static Data'!$E$3:$X$21,$BW107,11)+0,CH$78&gt;=INDEX('Static Data'!$E$3:$X$21,$BW107,12)+0,CH$79&gt;=INDEX('Static Data'!$E$3:$X$21,$BW107,13)+0,CH$80&gt;=INDEX('Static Data'!$E$3:$X$21,$BW107,14)+0,CH$81&gt;=INDEX('Static Data'!$E$3:$X$21,$BW107,15)+0,CH$82&gt;=INDEX('Static Data'!$E$3:$X$21,$BW107,16)+0,CH$83&gt;=INDEX('Static Data'!$E$3:$X$21,$BW107,17)+0,CH$84&gt;=INDEX('Static Data'!$E$3:$X$21,$BW107,18)+0,CH$85&gt;=INDEX('Static Data'!$E$3:$X$21,$BW107,19)+0,CH$86&gt;=INDEX('Static Data'!$E$3:$X$21,$BW107,20)+0)</f>
        <v>0</v>
      </c>
      <c r="CI107" t="b">
        <f ca="1">AND($BV107,CI$67&gt;=INDEX('Static Data'!$E$3:$X$21,$BW107,1)+0,CI$68&gt;=INDEX('Static Data'!$E$3:$X$21,$BW107,2)+0,CI$69&gt;=INDEX('Static Data'!$E$3:$X$21,$BW107,3)+0,CI$70&gt;=INDEX('Static Data'!$E$3:$X$21,$BW107,4)+0,CI$71&gt;=INDEX('Static Data'!$E$3:$X$21,$BW107,5)+0,CI$72&gt;=INDEX('Static Data'!$E$3:$X$21,$BW107,6)+0,CI$73&gt;=INDEX('Static Data'!$E$3:$X$21,$BW107,7)+0,CI$74&gt;=INDEX('Static Data'!$E$3:$X$21,$BW107,8)+0,CI$75&gt;=INDEX('Static Data'!$E$3:$X$21,$BW107,9)+0,CI$76&gt;=INDEX('Static Data'!$E$3:$X$21,$BW107,10)+0,CI$77&gt;=INDEX('Static Data'!$E$3:$X$21,$BW107,11)+0,CI$78&gt;=INDEX('Static Data'!$E$3:$X$21,$BW107,12)+0,CI$79&gt;=INDEX('Static Data'!$E$3:$X$21,$BW107,13)+0,CI$80&gt;=INDEX('Static Data'!$E$3:$X$21,$BW107,14)+0,CI$81&gt;=INDEX('Static Data'!$E$3:$X$21,$BW107,15)+0,CI$82&gt;=INDEX('Static Data'!$E$3:$X$21,$BW107,16)+0,CI$83&gt;=INDEX('Static Data'!$E$3:$X$21,$BW107,17)+0,CI$84&gt;=INDEX('Static Data'!$E$3:$X$21,$BW107,18)+0,CI$85&gt;=INDEX('Static Data'!$E$3:$X$21,$BW107,19)+0,CI$86&gt;=INDEX('Static Data'!$E$3:$X$21,$BW107,20)+0)</f>
        <v>0</v>
      </c>
      <c r="CJ107" t="b">
        <f ca="1">AND($BV107,CJ$67&gt;=INDEX('Static Data'!$E$3:$X$21,$BW107,1)+0,CJ$68&gt;=INDEX('Static Data'!$E$3:$X$21,$BW107,2)+0,CJ$69&gt;=INDEX('Static Data'!$E$3:$X$21,$BW107,3)+0,CJ$70&gt;=INDEX('Static Data'!$E$3:$X$21,$BW107,4)+0,CJ$71&gt;=INDEX('Static Data'!$E$3:$X$21,$BW107,5)+0,CJ$72&gt;=INDEX('Static Data'!$E$3:$X$21,$BW107,6)+0,CJ$73&gt;=INDEX('Static Data'!$E$3:$X$21,$BW107,7)+0,CJ$74&gt;=INDEX('Static Data'!$E$3:$X$21,$BW107,8)+0,CJ$75&gt;=INDEX('Static Data'!$E$3:$X$21,$BW107,9)+0,CJ$76&gt;=INDEX('Static Data'!$E$3:$X$21,$BW107,10)+0,CJ$77&gt;=INDEX('Static Data'!$E$3:$X$21,$BW107,11)+0,CJ$78&gt;=INDEX('Static Data'!$E$3:$X$21,$BW107,12)+0,CJ$79&gt;=INDEX('Static Data'!$E$3:$X$21,$BW107,13)+0,CJ$80&gt;=INDEX('Static Data'!$E$3:$X$21,$BW107,14)+0,CJ$81&gt;=INDEX('Static Data'!$E$3:$X$21,$BW107,15)+0,CJ$82&gt;=INDEX('Static Data'!$E$3:$X$21,$BW107,16)+0,CJ$83&gt;=INDEX('Static Data'!$E$3:$X$21,$BW107,17)+0,CJ$84&gt;=INDEX('Static Data'!$E$3:$X$21,$BW107,18)+0,CJ$85&gt;=INDEX('Static Data'!$E$3:$X$21,$BW107,19)+0,CJ$86&gt;=INDEX('Static Data'!$E$3:$X$21,$BW107,20)+0)</f>
        <v>0</v>
      </c>
      <c r="CK107" t="b">
        <f ca="1">AND($BV107,CK$67&gt;=INDEX('Static Data'!$E$3:$X$21,$BW107,1)+0,CK$68&gt;=INDEX('Static Data'!$E$3:$X$21,$BW107,2)+0,CK$69&gt;=INDEX('Static Data'!$E$3:$X$21,$BW107,3)+0,CK$70&gt;=INDEX('Static Data'!$E$3:$X$21,$BW107,4)+0,CK$71&gt;=INDEX('Static Data'!$E$3:$X$21,$BW107,5)+0,CK$72&gt;=INDEX('Static Data'!$E$3:$X$21,$BW107,6)+0,CK$73&gt;=INDEX('Static Data'!$E$3:$X$21,$BW107,7)+0,CK$74&gt;=INDEX('Static Data'!$E$3:$X$21,$BW107,8)+0,CK$75&gt;=INDEX('Static Data'!$E$3:$X$21,$BW107,9)+0,CK$76&gt;=INDEX('Static Data'!$E$3:$X$21,$BW107,10)+0,CK$77&gt;=INDEX('Static Data'!$E$3:$X$21,$BW107,11)+0,CK$78&gt;=INDEX('Static Data'!$E$3:$X$21,$BW107,12)+0,CK$79&gt;=INDEX('Static Data'!$E$3:$X$21,$BW107,13)+0,CK$80&gt;=INDEX('Static Data'!$E$3:$X$21,$BW107,14)+0,CK$81&gt;=INDEX('Static Data'!$E$3:$X$21,$BW107,15)+0,CK$82&gt;=INDEX('Static Data'!$E$3:$X$21,$BW107,16)+0,CK$83&gt;=INDEX('Static Data'!$E$3:$X$21,$BW107,17)+0,CK$84&gt;=INDEX('Static Data'!$E$3:$X$21,$BW107,18)+0,CK$85&gt;=INDEX('Static Data'!$E$3:$X$21,$BW107,19)+0,CK$86&gt;=INDEX('Static Data'!$E$3:$X$21,$BW107,20)+0)</f>
        <v>0</v>
      </c>
      <c r="CL107" t="b">
        <f ca="1">AND($BV107,CL$67&gt;=INDEX('Static Data'!$E$3:$X$21,$BW107,1)+0,CL$68&gt;=INDEX('Static Data'!$E$3:$X$21,$BW107,2)+0,CL$69&gt;=INDEX('Static Data'!$E$3:$X$21,$BW107,3)+0,CL$70&gt;=INDEX('Static Data'!$E$3:$X$21,$BW107,4)+0,CL$71&gt;=INDEX('Static Data'!$E$3:$X$21,$BW107,5)+0,CL$72&gt;=INDEX('Static Data'!$E$3:$X$21,$BW107,6)+0,CL$73&gt;=INDEX('Static Data'!$E$3:$X$21,$BW107,7)+0,CL$74&gt;=INDEX('Static Data'!$E$3:$X$21,$BW107,8)+0,CL$75&gt;=INDEX('Static Data'!$E$3:$X$21,$BW107,9)+0,CL$76&gt;=INDEX('Static Data'!$E$3:$X$21,$BW107,10)+0,CL$77&gt;=INDEX('Static Data'!$E$3:$X$21,$BW107,11)+0,CL$78&gt;=INDEX('Static Data'!$E$3:$X$21,$BW107,12)+0,CL$79&gt;=INDEX('Static Data'!$E$3:$X$21,$BW107,13)+0,CL$80&gt;=INDEX('Static Data'!$E$3:$X$21,$BW107,14)+0,CL$81&gt;=INDEX('Static Data'!$E$3:$X$21,$BW107,15)+0,CL$82&gt;=INDEX('Static Data'!$E$3:$X$21,$BW107,16)+0,CL$83&gt;=INDEX('Static Data'!$E$3:$X$21,$BW107,17)+0,CL$84&gt;=INDEX('Static Data'!$E$3:$X$21,$BW107,18)+0,CL$85&gt;=INDEX('Static Data'!$E$3:$X$21,$BW107,19)+0,CL$86&gt;=INDEX('Static Data'!$E$3:$X$21,$BW107,20)+0)</f>
        <v>0</v>
      </c>
      <c r="CM107" t="b">
        <f ca="1">AND($BV107,CM$67&gt;=INDEX('Static Data'!$E$3:$X$21,$BW107,1)+0,CM$68&gt;=INDEX('Static Data'!$E$3:$X$21,$BW107,2)+0,CM$69&gt;=INDEX('Static Data'!$E$3:$X$21,$BW107,3)+0,CM$70&gt;=INDEX('Static Data'!$E$3:$X$21,$BW107,4)+0,CM$71&gt;=INDEX('Static Data'!$E$3:$X$21,$BW107,5)+0,CM$72&gt;=INDEX('Static Data'!$E$3:$X$21,$BW107,6)+0,CM$73&gt;=INDEX('Static Data'!$E$3:$X$21,$BW107,7)+0,CM$74&gt;=INDEX('Static Data'!$E$3:$X$21,$BW107,8)+0,CM$75&gt;=INDEX('Static Data'!$E$3:$X$21,$BW107,9)+0,CM$76&gt;=INDEX('Static Data'!$E$3:$X$21,$BW107,10)+0,CM$77&gt;=INDEX('Static Data'!$E$3:$X$21,$BW107,11)+0,CM$78&gt;=INDEX('Static Data'!$E$3:$X$21,$BW107,12)+0,CM$79&gt;=INDEX('Static Data'!$E$3:$X$21,$BW107,13)+0,CM$80&gt;=INDEX('Static Data'!$E$3:$X$21,$BW107,14)+0,CM$81&gt;=INDEX('Static Data'!$E$3:$X$21,$BW107,15)+0,CM$82&gt;=INDEX('Static Data'!$E$3:$X$21,$BW107,16)+0,CM$83&gt;=INDEX('Static Data'!$E$3:$X$21,$BW107,17)+0,CM$84&gt;=INDEX('Static Data'!$E$3:$X$21,$BW107,18)+0,CM$85&gt;=INDEX('Static Data'!$E$3:$X$21,$BW107,19)+0,CM$86&gt;=INDEX('Static Data'!$E$3:$X$21,$BW107,20)+0)</f>
        <v>0</v>
      </c>
      <c r="CN107" t="b">
        <f ca="1">AND($BV107,CN$67&gt;=INDEX('Static Data'!$E$3:$X$21,$BW107,1)+0,CN$68&gt;=INDEX('Static Data'!$E$3:$X$21,$BW107,2)+0,CN$69&gt;=INDEX('Static Data'!$E$3:$X$21,$BW107,3)+0,CN$70&gt;=INDEX('Static Data'!$E$3:$X$21,$BW107,4)+0,CN$71&gt;=INDEX('Static Data'!$E$3:$X$21,$BW107,5)+0,CN$72&gt;=INDEX('Static Data'!$E$3:$X$21,$BW107,6)+0,CN$73&gt;=INDEX('Static Data'!$E$3:$X$21,$BW107,7)+0,CN$74&gt;=INDEX('Static Data'!$E$3:$X$21,$BW107,8)+0,CN$75&gt;=INDEX('Static Data'!$E$3:$X$21,$BW107,9)+0,CN$76&gt;=INDEX('Static Data'!$E$3:$X$21,$BW107,10)+0,CN$77&gt;=INDEX('Static Data'!$E$3:$X$21,$BW107,11)+0,CN$78&gt;=INDEX('Static Data'!$E$3:$X$21,$BW107,12)+0,CN$79&gt;=INDEX('Static Data'!$E$3:$X$21,$BW107,13)+0,CN$80&gt;=INDEX('Static Data'!$E$3:$X$21,$BW107,14)+0,CN$81&gt;=INDEX('Static Data'!$E$3:$X$21,$BW107,15)+0,CN$82&gt;=INDEX('Static Data'!$E$3:$X$21,$BW107,16)+0,CN$83&gt;=INDEX('Static Data'!$E$3:$X$21,$BW107,17)+0,CN$84&gt;=INDEX('Static Data'!$E$3:$X$21,$BW107,18)+0,CN$85&gt;=INDEX('Static Data'!$E$3:$X$21,$BW107,19)+0,CN$86&gt;=INDEX('Static Data'!$E$3:$X$21,$BW107,20)+0)</f>
        <v>0</v>
      </c>
      <c r="CO107" t="b">
        <f ca="1">AND($BV107,CO$67&gt;=INDEX('Static Data'!$E$3:$X$21,$BW107,1)+0,CO$68&gt;=INDEX('Static Data'!$E$3:$X$21,$BW107,2)+0,CO$69&gt;=INDEX('Static Data'!$E$3:$X$21,$BW107,3)+0,CO$70&gt;=INDEX('Static Data'!$E$3:$X$21,$BW107,4)+0,CO$71&gt;=INDEX('Static Data'!$E$3:$X$21,$BW107,5)+0,CO$72&gt;=INDEX('Static Data'!$E$3:$X$21,$BW107,6)+0,CO$73&gt;=INDEX('Static Data'!$E$3:$X$21,$BW107,7)+0,CO$74&gt;=INDEX('Static Data'!$E$3:$X$21,$BW107,8)+0,CO$75&gt;=INDEX('Static Data'!$E$3:$X$21,$BW107,9)+0,CO$76&gt;=INDEX('Static Data'!$E$3:$X$21,$BW107,10)+0,CO$77&gt;=INDEX('Static Data'!$E$3:$X$21,$BW107,11)+0,CO$78&gt;=INDEX('Static Data'!$E$3:$X$21,$BW107,12)+0,CO$79&gt;=INDEX('Static Data'!$E$3:$X$21,$BW107,13)+0,CO$80&gt;=INDEX('Static Data'!$E$3:$X$21,$BW107,14)+0,CO$81&gt;=INDEX('Static Data'!$E$3:$X$21,$BW107,15)+0,CO$82&gt;=INDEX('Static Data'!$E$3:$X$21,$BW107,16)+0,CO$83&gt;=INDEX('Static Data'!$E$3:$X$21,$BW107,17)+0,CO$84&gt;=INDEX('Static Data'!$E$3:$X$21,$BW107,18)+0,CO$85&gt;=INDEX('Static Data'!$E$3:$X$21,$BW107,19)+0,CO$86&gt;=INDEX('Static Data'!$E$3:$X$21,$BW107,20)+0)</f>
        <v>0</v>
      </c>
      <c r="CP107" t="b">
        <f ca="1">AND($BV107,CP$67&gt;=INDEX('Static Data'!$E$3:$X$21,$BW107,1)+0,CP$68&gt;=INDEX('Static Data'!$E$3:$X$21,$BW107,2)+0,CP$69&gt;=INDEX('Static Data'!$E$3:$X$21,$BW107,3)+0,CP$70&gt;=INDEX('Static Data'!$E$3:$X$21,$BW107,4)+0,CP$71&gt;=INDEX('Static Data'!$E$3:$X$21,$BW107,5)+0,CP$72&gt;=INDEX('Static Data'!$E$3:$X$21,$BW107,6)+0,CP$73&gt;=INDEX('Static Data'!$E$3:$X$21,$BW107,7)+0,CP$74&gt;=INDEX('Static Data'!$E$3:$X$21,$BW107,8)+0,CP$75&gt;=INDEX('Static Data'!$E$3:$X$21,$BW107,9)+0,CP$76&gt;=INDEX('Static Data'!$E$3:$X$21,$BW107,10)+0,CP$77&gt;=INDEX('Static Data'!$E$3:$X$21,$BW107,11)+0,CP$78&gt;=INDEX('Static Data'!$E$3:$X$21,$BW107,12)+0,CP$79&gt;=INDEX('Static Data'!$E$3:$X$21,$BW107,13)+0,CP$80&gt;=INDEX('Static Data'!$E$3:$X$21,$BW107,14)+0,CP$81&gt;=INDEX('Static Data'!$E$3:$X$21,$BW107,15)+0,CP$82&gt;=INDEX('Static Data'!$E$3:$X$21,$BW107,16)+0,CP$83&gt;=INDEX('Static Data'!$E$3:$X$21,$BW107,17)+0,CP$84&gt;=INDEX('Static Data'!$E$3:$X$21,$BW107,18)+0,CP$85&gt;=INDEX('Static Data'!$E$3:$X$21,$BW107,19)+0,CP$86&gt;=INDEX('Static Data'!$E$3:$X$21,$BW107,20)+0)</f>
        <v>0</v>
      </c>
      <c r="CQ107" t="b">
        <f ca="1">AND($BV107,CQ$67&gt;=INDEX('Static Data'!$E$3:$X$21,$BW107,1)+0,CQ$68&gt;=INDEX('Static Data'!$E$3:$X$21,$BW107,2)+0,CQ$69&gt;=INDEX('Static Data'!$E$3:$X$21,$BW107,3)+0,CQ$70&gt;=INDEX('Static Data'!$E$3:$X$21,$BW107,4)+0,CQ$71&gt;=INDEX('Static Data'!$E$3:$X$21,$BW107,5)+0,CQ$72&gt;=INDEX('Static Data'!$E$3:$X$21,$BW107,6)+0,CQ$73&gt;=INDEX('Static Data'!$E$3:$X$21,$BW107,7)+0,CQ$74&gt;=INDEX('Static Data'!$E$3:$X$21,$BW107,8)+0,CQ$75&gt;=INDEX('Static Data'!$E$3:$X$21,$BW107,9)+0,CQ$76&gt;=INDEX('Static Data'!$E$3:$X$21,$BW107,10)+0,CQ$77&gt;=INDEX('Static Data'!$E$3:$X$21,$BW107,11)+0,CQ$78&gt;=INDEX('Static Data'!$E$3:$X$21,$BW107,12)+0,CQ$79&gt;=INDEX('Static Data'!$E$3:$X$21,$BW107,13)+0,CQ$80&gt;=INDEX('Static Data'!$E$3:$X$21,$BW107,14)+0,CQ$81&gt;=INDEX('Static Data'!$E$3:$X$21,$BW107,15)+0,CQ$82&gt;=INDEX('Static Data'!$E$3:$X$21,$BW107,16)+0,CQ$83&gt;=INDEX('Static Data'!$E$3:$X$21,$BW107,17)+0,CQ$84&gt;=INDEX('Static Data'!$E$3:$X$21,$BW107,18)+0,CQ$85&gt;=INDEX('Static Data'!$E$3:$X$21,$BW107,19)+0,CQ$86&gt;=INDEX('Static Data'!$E$3:$X$21,$BW107,20)+0)</f>
        <v>0</v>
      </c>
      <c r="CR107" t="b">
        <f ca="1">AND($BV107,CR$67&gt;=INDEX('Static Data'!$E$3:$X$21,$BW107,1)+0,CR$68&gt;=INDEX('Static Data'!$E$3:$X$21,$BW107,2)+0,CR$69&gt;=INDEX('Static Data'!$E$3:$X$21,$BW107,3)+0,CR$70&gt;=INDEX('Static Data'!$E$3:$X$21,$BW107,4)+0,CR$71&gt;=INDEX('Static Data'!$E$3:$X$21,$BW107,5)+0,CR$72&gt;=INDEX('Static Data'!$E$3:$X$21,$BW107,6)+0,CR$73&gt;=INDEX('Static Data'!$E$3:$X$21,$BW107,7)+0,CR$74&gt;=INDEX('Static Data'!$E$3:$X$21,$BW107,8)+0,CR$75&gt;=INDEX('Static Data'!$E$3:$X$21,$BW107,9)+0,CR$76&gt;=INDEX('Static Data'!$E$3:$X$21,$BW107,10)+0,CR$77&gt;=INDEX('Static Data'!$E$3:$X$21,$BW107,11)+0,CR$78&gt;=INDEX('Static Data'!$E$3:$X$21,$BW107,12)+0,CR$79&gt;=INDEX('Static Data'!$E$3:$X$21,$BW107,13)+0,CR$80&gt;=INDEX('Static Data'!$E$3:$X$21,$BW107,14)+0,CR$81&gt;=INDEX('Static Data'!$E$3:$X$21,$BW107,15)+0,CR$82&gt;=INDEX('Static Data'!$E$3:$X$21,$BW107,16)+0,CR$83&gt;=INDEX('Static Data'!$E$3:$X$21,$BW107,17)+0,CR$84&gt;=INDEX('Static Data'!$E$3:$X$21,$BW107,18)+0,CR$85&gt;=INDEX('Static Data'!$E$3:$X$21,$BW107,19)+0,CR$86&gt;=INDEX('Static Data'!$E$3:$X$21,$BW107,20)+0)</f>
        <v>0</v>
      </c>
      <c r="CS107" t="b">
        <f ca="1">AND($BV107,CS$67&gt;=INDEX('Static Data'!$E$3:$X$21,$BW107,1)+0,CS$68&gt;=INDEX('Static Data'!$E$3:$X$21,$BW107,2)+0,CS$69&gt;=INDEX('Static Data'!$E$3:$X$21,$BW107,3)+0,CS$70&gt;=INDEX('Static Data'!$E$3:$X$21,$BW107,4)+0,CS$71&gt;=INDEX('Static Data'!$E$3:$X$21,$BW107,5)+0,CS$72&gt;=INDEX('Static Data'!$E$3:$X$21,$BW107,6)+0,CS$73&gt;=INDEX('Static Data'!$E$3:$X$21,$BW107,7)+0,CS$74&gt;=INDEX('Static Data'!$E$3:$X$21,$BW107,8)+0,CS$75&gt;=INDEX('Static Data'!$E$3:$X$21,$BW107,9)+0,CS$76&gt;=INDEX('Static Data'!$E$3:$X$21,$BW107,10)+0,CS$77&gt;=INDEX('Static Data'!$E$3:$X$21,$BW107,11)+0,CS$78&gt;=INDEX('Static Data'!$E$3:$X$21,$BW107,12)+0,CS$79&gt;=INDEX('Static Data'!$E$3:$X$21,$BW107,13)+0,CS$80&gt;=INDEX('Static Data'!$E$3:$X$21,$BW107,14)+0,CS$81&gt;=INDEX('Static Data'!$E$3:$X$21,$BW107,15)+0,CS$82&gt;=INDEX('Static Data'!$E$3:$X$21,$BW107,16)+0,CS$83&gt;=INDEX('Static Data'!$E$3:$X$21,$BW107,17)+0,CS$84&gt;=INDEX('Static Data'!$E$3:$X$21,$BW107,18)+0,CS$85&gt;=INDEX('Static Data'!$E$3:$X$21,$BW107,19)+0,CS$86&gt;=INDEX('Static Data'!$E$3:$X$21,$BW107,20)+0)</f>
        <v>0</v>
      </c>
      <c r="CT107" t="b">
        <f ca="1">AND($BV107,CT$67&gt;=INDEX('Static Data'!$E$3:$X$21,$BW107,1)+0,CT$68&gt;=INDEX('Static Data'!$E$3:$X$21,$BW107,2)+0,CT$69&gt;=INDEX('Static Data'!$E$3:$X$21,$BW107,3)+0,CT$70&gt;=INDEX('Static Data'!$E$3:$X$21,$BW107,4)+0,CT$71&gt;=INDEX('Static Data'!$E$3:$X$21,$BW107,5)+0,CT$72&gt;=INDEX('Static Data'!$E$3:$X$21,$BW107,6)+0,CT$73&gt;=INDEX('Static Data'!$E$3:$X$21,$BW107,7)+0,CT$74&gt;=INDEX('Static Data'!$E$3:$X$21,$BW107,8)+0,CT$75&gt;=INDEX('Static Data'!$E$3:$X$21,$BW107,9)+0,CT$76&gt;=INDEX('Static Data'!$E$3:$X$21,$BW107,10)+0,CT$77&gt;=INDEX('Static Data'!$E$3:$X$21,$BW107,11)+0,CT$78&gt;=INDEX('Static Data'!$E$3:$X$21,$BW107,12)+0,CT$79&gt;=INDEX('Static Data'!$E$3:$X$21,$BW107,13)+0,CT$80&gt;=INDEX('Static Data'!$E$3:$X$21,$BW107,14)+0,CT$81&gt;=INDEX('Static Data'!$E$3:$X$21,$BW107,15)+0,CT$82&gt;=INDEX('Static Data'!$E$3:$X$21,$BW107,16)+0,CT$83&gt;=INDEX('Static Data'!$E$3:$X$21,$BW107,17)+0,CT$84&gt;=INDEX('Static Data'!$E$3:$X$21,$BW107,18)+0,CT$85&gt;=INDEX('Static Data'!$E$3:$X$21,$BW107,19)+0,CT$86&gt;=INDEX('Static Data'!$E$3:$X$21,$BW107,20)+0)</f>
        <v>0</v>
      </c>
      <c r="CU107" t="b">
        <f ca="1">AND($BV107,CU$67&gt;=INDEX('Static Data'!$E$3:$X$21,$BW107,1)+0,CU$68&gt;=INDEX('Static Data'!$E$3:$X$21,$BW107,2)+0,CU$69&gt;=INDEX('Static Data'!$E$3:$X$21,$BW107,3)+0,CU$70&gt;=INDEX('Static Data'!$E$3:$X$21,$BW107,4)+0,CU$71&gt;=INDEX('Static Data'!$E$3:$X$21,$BW107,5)+0,CU$72&gt;=INDEX('Static Data'!$E$3:$X$21,$BW107,6)+0,CU$73&gt;=INDEX('Static Data'!$E$3:$X$21,$BW107,7)+0,CU$74&gt;=INDEX('Static Data'!$E$3:$X$21,$BW107,8)+0,CU$75&gt;=INDEX('Static Data'!$E$3:$X$21,$BW107,9)+0,CU$76&gt;=INDEX('Static Data'!$E$3:$X$21,$BW107,10)+0,CU$77&gt;=INDEX('Static Data'!$E$3:$X$21,$BW107,11)+0,CU$78&gt;=INDEX('Static Data'!$E$3:$X$21,$BW107,12)+0,CU$79&gt;=INDEX('Static Data'!$E$3:$X$21,$BW107,13)+0,CU$80&gt;=INDEX('Static Data'!$E$3:$X$21,$BW107,14)+0,CU$81&gt;=INDEX('Static Data'!$E$3:$X$21,$BW107,15)+0,CU$82&gt;=INDEX('Static Data'!$E$3:$X$21,$BW107,16)+0,CU$83&gt;=INDEX('Static Data'!$E$3:$X$21,$BW107,17)+0,CU$84&gt;=INDEX('Static Data'!$E$3:$X$21,$BW107,18)+0,CU$85&gt;=INDEX('Static Data'!$E$3:$X$21,$BW107,19)+0,CU$86&gt;=INDEX('Static Data'!$E$3:$X$21,$BW107,20)+0)</f>
        <v>0</v>
      </c>
      <c r="CV107" t="b">
        <f ca="1">AND($BV107,CV$67&gt;=INDEX('Static Data'!$E$3:$X$21,$BW107,1)+0,CV$68&gt;=INDEX('Static Data'!$E$3:$X$21,$BW107,2)+0,CV$69&gt;=INDEX('Static Data'!$E$3:$X$21,$BW107,3)+0,CV$70&gt;=INDEX('Static Data'!$E$3:$X$21,$BW107,4)+0,CV$71&gt;=INDEX('Static Data'!$E$3:$X$21,$BW107,5)+0,CV$72&gt;=INDEX('Static Data'!$E$3:$X$21,$BW107,6)+0,CV$73&gt;=INDEX('Static Data'!$E$3:$X$21,$BW107,7)+0,CV$74&gt;=INDEX('Static Data'!$E$3:$X$21,$BW107,8)+0,CV$75&gt;=INDEX('Static Data'!$E$3:$X$21,$BW107,9)+0,CV$76&gt;=INDEX('Static Data'!$E$3:$X$21,$BW107,10)+0,CV$77&gt;=INDEX('Static Data'!$E$3:$X$21,$BW107,11)+0,CV$78&gt;=INDEX('Static Data'!$E$3:$X$21,$BW107,12)+0,CV$79&gt;=INDEX('Static Data'!$E$3:$X$21,$BW107,13)+0,CV$80&gt;=INDEX('Static Data'!$E$3:$X$21,$BW107,14)+0,CV$81&gt;=INDEX('Static Data'!$E$3:$X$21,$BW107,15)+0,CV$82&gt;=INDEX('Static Data'!$E$3:$X$21,$BW107,16)+0,CV$83&gt;=INDEX('Static Data'!$E$3:$X$21,$BW107,17)+0,CV$84&gt;=INDEX('Static Data'!$E$3:$X$21,$BW107,18)+0,CV$85&gt;=INDEX('Static Data'!$E$3:$X$21,$BW107,19)+0,CV$86&gt;=INDEX('Static Data'!$E$3:$X$21,$BW107,20)+0)</f>
        <v>0</v>
      </c>
      <c r="CW107" t="b">
        <f ca="1">AND($BV107,CW$67&gt;=INDEX('Static Data'!$E$3:$X$21,$BW107,1)+0,CW$68&gt;=INDEX('Static Data'!$E$3:$X$21,$BW107,2)+0,CW$69&gt;=INDEX('Static Data'!$E$3:$X$21,$BW107,3)+0,CW$70&gt;=INDEX('Static Data'!$E$3:$X$21,$BW107,4)+0,CW$71&gt;=INDEX('Static Data'!$E$3:$X$21,$BW107,5)+0,CW$72&gt;=INDEX('Static Data'!$E$3:$X$21,$BW107,6)+0,CW$73&gt;=INDEX('Static Data'!$E$3:$X$21,$BW107,7)+0,CW$74&gt;=INDEX('Static Data'!$E$3:$X$21,$BW107,8)+0,CW$75&gt;=INDEX('Static Data'!$E$3:$X$21,$BW107,9)+0,CW$76&gt;=INDEX('Static Data'!$E$3:$X$21,$BW107,10)+0,CW$77&gt;=INDEX('Static Data'!$E$3:$X$21,$BW107,11)+0,CW$78&gt;=INDEX('Static Data'!$E$3:$X$21,$BW107,12)+0,CW$79&gt;=INDEX('Static Data'!$E$3:$X$21,$BW107,13)+0,CW$80&gt;=INDEX('Static Data'!$E$3:$X$21,$BW107,14)+0,CW$81&gt;=INDEX('Static Data'!$E$3:$X$21,$BW107,15)+0,CW$82&gt;=INDEX('Static Data'!$E$3:$X$21,$BW107,16)+0,CW$83&gt;=INDEX('Static Data'!$E$3:$X$21,$BW107,17)+0,CW$84&gt;=INDEX('Static Data'!$E$3:$X$21,$BW107,18)+0,CW$85&gt;=INDEX('Static Data'!$E$3:$X$21,$BW107,19)+0,CW$86&gt;=INDEX('Static Data'!$E$3:$X$21,$BW107,20)+0)</f>
        <v>0</v>
      </c>
      <c r="CX107" t="b">
        <f ca="1">AND($BV107,CX$67&gt;=INDEX('Static Data'!$E$3:$X$21,$BW107,1)+0,CX$68&gt;=INDEX('Static Data'!$E$3:$X$21,$BW107,2)+0,CX$69&gt;=INDEX('Static Data'!$E$3:$X$21,$BW107,3)+0,CX$70&gt;=INDEX('Static Data'!$E$3:$X$21,$BW107,4)+0,CX$71&gt;=INDEX('Static Data'!$E$3:$X$21,$BW107,5)+0,CX$72&gt;=INDEX('Static Data'!$E$3:$X$21,$BW107,6)+0,CX$73&gt;=INDEX('Static Data'!$E$3:$X$21,$BW107,7)+0,CX$74&gt;=INDEX('Static Data'!$E$3:$X$21,$BW107,8)+0,CX$75&gt;=INDEX('Static Data'!$E$3:$X$21,$BW107,9)+0,CX$76&gt;=INDEX('Static Data'!$E$3:$X$21,$BW107,10)+0,CX$77&gt;=INDEX('Static Data'!$E$3:$X$21,$BW107,11)+0,CX$78&gt;=INDEX('Static Data'!$E$3:$X$21,$BW107,12)+0,CX$79&gt;=INDEX('Static Data'!$E$3:$X$21,$BW107,13)+0,CX$80&gt;=INDEX('Static Data'!$E$3:$X$21,$BW107,14)+0,CX$81&gt;=INDEX('Static Data'!$E$3:$X$21,$BW107,15)+0,CX$82&gt;=INDEX('Static Data'!$E$3:$X$21,$BW107,16)+0,CX$83&gt;=INDEX('Static Data'!$E$3:$X$21,$BW107,17)+0,CX$84&gt;=INDEX('Static Data'!$E$3:$X$21,$BW107,18)+0,CX$85&gt;=INDEX('Static Data'!$E$3:$X$21,$BW107,19)+0,CX$86&gt;=INDEX('Static Data'!$E$3:$X$21,$BW107,20)+0)</f>
        <v>0</v>
      </c>
      <c r="CY107" t="b">
        <f ca="1">AND($BV107,CY$67&gt;=INDEX('Static Data'!$E$3:$X$21,$BW107,1)+0,CY$68&gt;=INDEX('Static Data'!$E$3:$X$21,$BW107,2)+0,CY$69&gt;=INDEX('Static Data'!$E$3:$X$21,$BW107,3)+0,CY$70&gt;=INDEX('Static Data'!$E$3:$X$21,$BW107,4)+0,CY$71&gt;=INDEX('Static Data'!$E$3:$X$21,$BW107,5)+0,CY$72&gt;=INDEX('Static Data'!$E$3:$X$21,$BW107,6)+0,CY$73&gt;=INDEX('Static Data'!$E$3:$X$21,$BW107,7)+0,CY$74&gt;=INDEX('Static Data'!$E$3:$X$21,$BW107,8)+0,CY$75&gt;=INDEX('Static Data'!$E$3:$X$21,$BW107,9)+0,CY$76&gt;=INDEX('Static Data'!$E$3:$X$21,$BW107,10)+0,CY$77&gt;=INDEX('Static Data'!$E$3:$X$21,$BW107,11)+0,CY$78&gt;=INDEX('Static Data'!$E$3:$X$21,$BW107,12)+0,CY$79&gt;=INDEX('Static Data'!$E$3:$X$21,$BW107,13)+0,CY$80&gt;=INDEX('Static Data'!$E$3:$X$21,$BW107,14)+0,CY$81&gt;=INDEX('Static Data'!$E$3:$X$21,$BW107,15)+0,CY$82&gt;=INDEX('Static Data'!$E$3:$X$21,$BW107,16)+0,CY$83&gt;=INDEX('Static Data'!$E$3:$X$21,$BW107,17)+0,CY$84&gt;=INDEX('Static Data'!$E$3:$X$21,$BW107,18)+0,CY$85&gt;=INDEX('Static Data'!$E$3:$X$21,$BW107,19)+0,CY$86&gt;=INDEX('Static Data'!$E$3:$X$21,$BW107,20)+0)</f>
        <v>0</v>
      </c>
      <c r="CZ107" t="b">
        <f ca="1">AND($BV107,CZ$67&gt;=INDEX('Static Data'!$E$3:$X$21,$BW107,1)+0,CZ$68&gt;=INDEX('Static Data'!$E$3:$X$21,$BW107,2)+0,CZ$69&gt;=INDEX('Static Data'!$E$3:$X$21,$BW107,3)+0,CZ$70&gt;=INDEX('Static Data'!$E$3:$X$21,$BW107,4)+0,CZ$71&gt;=INDEX('Static Data'!$E$3:$X$21,$BW107,5)+0,CZ$72&gt;=INDEX('Static Data'!$E$3:$X$21,$BW107,6)+0,CZ$73&gt;=INDEX('Static Data'!$E$3:$X$21,$BW107,7)+0,CZ$74&gt;=INDEX('Static Data'!$E$3:$X$21,$BW107,8)+0,CZ$75&gt;=INDEX('Static Data'!$E$3:$X$21,$BW107,9)+0,CZ$76&gt;=INDEX('Static Data'!$E$3:$X$21,$BW107,10)+0,CZ$77&gt;=INDEX('Static Data'!$E$3:$X$21,$BW107,11)+0,CZ$78&gt;=INDEX('Static Data'!$E$3:$X$21,$BW107,12)+0,CZ$79&gt;=INDEX('Static Data'!$E$3:$X$21,$BW107,13)+0,CZ$80&gt;=INDEX('Static Data'!$E$3:$X$21,$BW107,14)+0,CZ$81&gt;=INDEX('Static Data'!$E$3:$X$21,$BW107,15)+0,CZ$82&gt;=INDEX('Static Data'!$E$3:$X$21,$BW107,16)+0,CZ$83&gt;=INDEX('Static Data'!$E$3:$X$21,$BW107,17)+0,CZ$84&gt;=INDEX('Static Data'!$E$3:$X$21,$BW107,18)+0,CZ$85&gt;=INDEX('Static Data'!$E$3:$X$21,$BW107,19)+0,CZ$86&gt;=INDEX('Static Data'!$E$3:$X$21,$BW107,20)+0)</f>
        <v>0</v>
      </c>
      <c r="DA107" t="b">
        <f ca="1">AND($BV107,DA$67&gt;=INDEX('Static Data'!$E$3:$X$21,$BW107,1)+0,DA$68&gt;=INDEX('Static Data'!$E$3:$X$21,$BW107,2)+0,DA$69&gt;=INDEX('Static Data'!$E$3:$X$21,$BW107,3)+0,DA$70&gt;=INDEX('Static Data'!$E$3:$X$21,$BW107,4)+0,DA$71&gt;=INDEX('Static Data'!$E$3:$X$21,$BW107,5)+0,DA$72&gt;=INDEX('Static Data'!$E$3:$X$21,$BW107,6)+0,DA$73&gt;=INDEX('Static Data'!$E$3:$X$21,$BW107,7)+0,DA$74&gt;=INDEX('Static Data'!$E$3:$X$21,$BW107,8)+0,DA$75&gt;=INDEX('Static Data'!$E$3:$X$21,$BW107,9)+0,DA$76&gt;=INDEX('Static Data'!$E$3:$X$21,$BW107,10)+0,DA$77&gt;=INDEX('Static Data'!$E$3:$X$21,$BW107,11)+0,DA$78&gt;=INDEX('Static Data'!$E$3:$X$21,$BW107,12)+0,DA$79&gt;=INDEX('Static Data'!$E$3:$X$21,$BW107,13)+0,DA$80&gt;=INDEX('Static Data'!$E$3:$X$21,$BW107,14)+0,DA$81&gt;=INDEX('Static Data'!$E$3:$X$21,$BW107,15)+0,DA$82&gt;=INDEX('Static Data'!$E$3:$X$21,$BW107,16)+0,DA$83&gt;=INDEX('Static Data'!$E$3:$X$21,$BW107,17)+0,DA$84&gt;=INDEX('Static Data'!$E$3:$X$21,$BW107,18)+0,DA$85&gt;=INDEX('Static Data'!$E$3:$X$21,$BW107,19)+0,DA$86&gt;=INDEX('Static Data'!$E$3:$X$21,$BW107,20)+0)</f>
        <v>0</v>
      </c>
      <c r="DB107" t="b">
        <f ca="1">AND($BV107,DB$67&gt;=INDEX('Static Data'!$E$3:$X$21,$BW107,1)+0,DB$68&gt;=INDEX('Static Data'!$E$3:$X$21,$BW107,2)+0,DB$69&gt;=INDEX('Static Data'!$E$3:$X$21,$BW107,3)+0,DB$70&gt;=INDEX('Static Data'!$E$3:$X$21,$BW107,4)+0,DB$71&gt;=INDEX('Static Data'!$E$3:$X$21,$BW107,5)+0,DB$72&gt;=INDEX('Static Data'!$E$3:$X$21,$BW107,6)+0,DB$73&gt;=INDEX('Static Data'!$E$3:$X$21,$BW107,7)+0,DB$74&gt;=INDEX('Static Data'!$E$3:$X$21,$BW107,8)+0,DB$75&gt;=INDEX('Static Data'!$E$3:$X$21,$BW107,9)+0,DB$76&gt;=INDEX('Static Data'!$E$3:$X$21,$BW107,10)+0,DB$77&gt;=INDEX('Static Data'!$E$3:$X$21,$BW107,11)+0,DB$78&gt;=INDEX('Static Data'!$E$3:$X$21,$BW107,12)+0,DB$79&gt;=INDEX('Static Data'!$E$3:$X$21,$BW107,13)+0,DB$80&gt;=INDEX('Static Data'!$E$3:$X$21,$BW107,14)+0,DB$81&gt;=INDEX('Static Data'!$E$3:$X$21,$BW107,15)+0,DB$82&gt;=INDEX('Static Data'!$E$3:$X$21,$BW107,16)+0,DB$83&gt;=INDEX('Static Data'!$E$3:$X$21,$BW107,17)+0,DB$84&gt;=INDEX('Static Data'!$E$3:$X$21,$BW107,18)+0,DB$85&gt;=INDEX('Static Data'!$E$3:$X$21,$BW107,19)+0,DB$86&gt;=INDEX('Static Data'!$E$3:$X$21,$BW107,20)+0)</f>
        <v>0</v>
      </c>
      <c r="DC107" t="b">
        <f ca="1">AND($BV107,DC$67&gt;=INDEX('Static Data'!$E$3:$X$21,$BW107,1)+0,DC$68&gt;=INDEX('Static Data'!$E$3:$X$21,$BW107,2)+0,DC$69&gt;=INDEX('Static Data'!$E$3:$X$21,$BW107,3)+0,DC$70&gt;=INDEX('Static Data'!$E$3:$X$21,$BW107,4)+0,DC$71&gt;=INDEX('Static Data'!$E$3:$X$21,$BW107,5)+0,DC$72&gt;=INDEX('Static Data'!$E$3:$X$21,$BW107,6)+0,DC$73&gt;=INDEX('Static Data'!$E$3:$X$21,$BW107,7)+0,DC$74&gt;=INDEX('Static Data'!$E$3:$X$21,$BW107,8)+0,DC$75&gt;=INDEX('Static Data'!$E$3:$X$21,$BW107,9)+0,DC$76&gt;=INDEX('Static Data'!$E$3:$X$21,$BW107,10)+0,DC$77&gt;=INDEX('Static Data'!$E$3:$X$21,$BW107,11)+0,DC$78&gt;=INDEX('Static Data'!$E$3:$X$21,$BW107,12)+0,DC$79&gt;=INDEX('Static Data'!$E$3:$X$21,$BW107,13)+0,DC$80&gt;=INDEX('Static Data'!$E$3:$X$21,$BW107,14)+0,DC$81&gt;=INDEX('Static Data'!$E$3:$X$21,$BW107,15)+0,DC$82&gt;=INDEX('Static Data'!$E$3:$X$21,$BW107,16)+0,DC$83&gt;=INDEX('Static Data'!$E$3:$X$21,$BW107,17)+0,DC$84&gt;=INDEX('Static Data'!$E$3:$X$21,$BW107,18)+0,DC$85&gt;=INDEX('Static Data'!$E$3:$X$21,$BW107,19)+0,DC$86&gt;=INDEX('Static Data'!$E$3:$X$21,$BW107,20)+0)</f>
        <v>0</v>
      </c>
      <c r="DD107" t="b">
        <f ca="1">AND($BV107,DD$67&gt;=INDEX('Static Data'!$E$3:$X$21,$BW107,1)+0,DD$68&gt;=INDEX('Static Data'!$E$3:$X$21,$BW107,2)+0,DD$69&gt;=INDEX('Static Data'!$E$3:$X$21,$BW107,3)+0,DD$70&gt;=INDEX('Static Data'!$E$3:$X$21,$BW107,4)+0,DD$71&gt;=INDEX('Static Data'!$E$3:$X$21,$BW107,5)+0,DD$72&gt;=INDEX('Static Data'!$E$3:$X$21,$BW107,6)+0,DD$73&gt;=INDEX('Static Data'!$E$3:$X$21,$BW107,7)+0,DD$74&gt;=INDEX('Static Data'!$E$3:$X$21,$BW107,8)+0,DD$75&gt;=INDEX('Static Data'!$E$3:$X$21,$BW107,9)+0,DD$76&gt;=INDEX('Static Data'!$E$3:$X$21,$BW107,10)+0,DD$77&gt;=INDEX('Static Data'!$E$3:$X$21,$BW107,11)+0,DD$78&gt;=INDEX('Static Data'!$E$3:$X$21,$BW107,12)+0,DD$79&gt;=INDEX('Static Data'!$E$3:$X$21,$BW107,13)+0,DD$80&gt;=INDEX('Static Data'!$E$3:$X$21,$BW107,14)+0,DD$81&gt;=INDEX('Static Data'!$E$3:$X$21,$BW107,15)+0,DD$82&gt;=INDEX('Static Data'!$E$3:$X$21,$BW107,16)+0,DD$83&gt;=INDEX('Static Data'!$E$3:$X$21,$BW107,17)+0,DD$84&gt;=INDEX('Static Data'!$E$3:$X$21,$BW107,18)+0,DD$85&gt;=INDEX('Static Data'!$E$3:$X$21,$BW107,19)+0,DD$86&gt;=INDEX('Static Data'!$E$3:$X$21,$BW107,20)+0)</f>
        <v>0</v>
      </c>
      <c r="DE107" t="b">
        <f ca="1">AND($BV107,DE$67&gt;=INDEX('Static Data'!$E$3:$X$21,$BW107,1)+0,DE$68&gt;=INDEX('Static Data'!$E$3:$X$21,$BW107,2)+0,DE$69&gt;=INDEX('Static Data'!$E$3:$X$21,$BW107,3)+0,DE$70&gt;=INDEX('Static Data'!$E$3:$X$21,$BW107,4)+0,DE$71&gt;=INDEX('Static Data'!$E$3:$X$21,$BW107,5)+0,DE$72&gt;=INDEX('Static Data'!$E$3:$X$21,$BW107,6)+0,DE$73&gt;=INDEX('Static Data'!$E$3:$X$21,$BW107,7)+0,DE$74&gt;=INDEX('Static Data'!$E$3:$X$21,$BW107,8)+0,DE$75&gt;=INDEX('Static Data'!$E$3:$X$21,$BW107,9)+0,DE$76&gt;=INDEX('Static Data'!$E$3:$X$21,$BW107,10)+0,DE$77&gt;=INDEX('Static Data'!$E$3:$X$21,$BW107,11)+0,DE$78&gt;=INDEX('Static Data'!$E$3:$X$21,$BW107,12)+0,DE$79&gt;=INDEX('Static Data'!$E$3:$X$21,$BW107,13)+0,DE$80&gt;=INDEX('Static Data'!$E$3:$X$21,$BW107,14)+0,DE$81&gt;=INDEX('Static Data'!$E$3:$X$21,$BW107,15)+0,DE$82&gt;=INDEX('Static Data'!$E$3:$X$21,$BW107,16)+0,DE$83&gt;=INDEX('Static Data'!$E$3:$X$21,$BW107,17)+0,DE$84&gt;=INDEX('Static Data'!$E$3:$X$21,$BW107,18)+0,DE$85&gt;=INDEX('Static Data'!$E$3:$X$21,$BW107,19)+0,DE$86&gt;=INDEX('Static Data'!$E$3:$X$21,$BW107,20)+0)</f>
        <v>0</v>
      </c>
      <c r="DF107" t="b">
        <f ca="1">AND($BV107,DF$67&gt;=INDEX('Static Data'!$E$3:$X$21,$BW107,1)+0,DF$68&gt;=INDEX('Static Data'!$E$3:$X$21,$BW107,2)+0,DF$69&gt;=INDEX('Static Data'!$E$3:$X$21,$BW107,3)+0,DF$70&gt;=INDEX('Static Data'!$E$3:$X$21,$BW107,4)+0,DF$71&gt;=INDEX('Static Data'!$E$3:$X$21,$BW107,5)+0,DF$72&gt;=INDEX('Static Data'!$E$3:$X$21,$BW107,6)+0,DF$73&gt;=INDEX('Static Data'!$E$3:$X$21,$BW107,7)+0,DF$74&gt;=INDEX('Static Data'!$E$3:$X$21,$BW107,8)+0,DF$75&gt;=INDEX('Static Data'!$E$3:$X$21,$BW107,9)+0,DF$76&gt;=INDEX('Static Data'!$E$3:$X$21,$BW107,10)+0,DF$77&gt;=INDEX('Static Data'!$E$3:$X$21,$BW107,11)+0,DF$78&gt;=INDEX('Static Data'!$E$3:$X$21,$BW107,12)+0,DF$79&gt;=INDEX('Static Data'!$E$3:$X$21,$BW107,13)+0,DF$80&gt;=INDEX('Static Data'!$E$3:$X$21,$BW107,14)+0,DF$81&gt;=INDEX('Static Data'!$E$3:$X$21,$BW107,15)+0,DF$82&gt;=INDEX('Static Data'!$E$3:$X$21,$BW107,16)+0,DF$83&gt;=INDEX('Static Data'!$E$3:$X$21,$BW107,17)+0,DF$84&gt;=INDEX('Static Data'!$E$3:$X$21,$BW107,18)+0,DF$85&gt;=INDEX('Static Data'!$E$3:$X$21,$BW107,19)+0,DF$86&gt;=INDEX('Static Data'!$E$3:$X$21,$BW107,20)+0)</f>
        <v>0</v>
      </c>
      <c r="DG107" t="b">
        <f ca="1">AND($BV107,DG$67&gt;=INDEX('Static Data'!$E$3:$X$21,$BW107,1)+0,DG$68&gt;=INDEX('Static Data'!$E$3:$X$21,$BW107,2)+0,DG$69&gt;=INDEX('Static Data'!$E$3:$X$21,$BW107,3)+0,DG$70&gt;=INDEX('Static Data'!$E$3:$X$21,$BW107,4)+0,DG$71&gt;=INDEX('Static Data'!$E$3:$X$21,$BW107,5)+0,DG$72&gt;=INDEX('Static Data'!$E$3:$X$21,$BW107,6)+0,DG$73&gt;=INDEX('Static Data'!$E$3:$X$21,$BW107,7)+0,DG$74&gt;=INDEX('Static Data'!$E$3:$X$21,$BW107,8)+0,DG$75&gt;=INDEX('Static Data'!$E$3:$X$21,$BW107,9)+0,DG$76&gt;=INDEX('Static Data'!$E$3:$X$21,$BW107,10)+0,DG$77&gt;=INDEX('Static Data'!$E$3:$X$21,$BW107,11)+0,DG$78&gt;=INDEX('Static Data'!$E$3:$X$21,$BW107,12)+0,DG$79&gt;=INDEX('Static Data'!$E$3:$X$21,$BW107,13)+0,DG$80&gt;=INDEX('Static Data'!$E$3:$X$21,$BW107,14)+0,DG$81&gt;=INDEX('Static Data'!$E$3:$X$21,$BW107,15)+0,DG$82&gt;=INDEX('Static Data'!$E$3:$X$21,$BW107,16)+0,DG$83&gt;=INDEX('Static Data'!$E$3:$X$21,$BW107,17)+0,DG$84&gt;=INDEX('Static Data'!$E$3:$X$21,$BW107,18)+0,DG$85&gt;=INDEX('Static Data'!$E$3:$X$21,$BW107,19)+0,DG$86&gt;=INDEX('Static Data'!$E$3:$X$21,$BW107,20)+0)</f>
        <v>0</v>
      </c>
      <c r="DH107" t="b">
        <f ca="1">AND($BV107,DH$67&gt;=INDEX('Static Data'!$E$3:$X$21,$BW107,1)+0,DH$68&gt;=INDEX('Static Data'!$E$3:$X$21,$BW107,2)+0,DH$69&gt;=INDEX('Static Data'!$E$3:$X$21,$BW107,3)+0,DH$70&gt;=INDEX('Static Data'!$E$3:$X$21,$BW107,4)+0,DH$71&gt;=INDEX('Static Data'!$E$3:$X$21,$BW107,5)+0,DH$72&gt;=INDEX('Static Data'!$E$3:$X$21,$BW107,6)+0,DH$73&gt;=INDEX('Static Data'!$E$3:$X$21,$BW107,7)+0,DH$74&gt;=INDEX('Static Data'!$E$3:$X$21,$BW107,8)+0,DH$75&gt;=INDEX('Static Data'!$E$3:$X$21,$BW107,9)+0,DH$76&gt;=INDEX('Static Data'!$E$3:$X$21,$BW107,10)+0,DH$77&gt;=INDEX('Static Data'!$E$3:$X$21,$BW107,11)+0,DH$78&gt;=INDEX('Static Data'!$E$3:$X$21,$BW107,12)+0,DH$79&gt;=INDEX('Static Data'!$E$3:$X$21,$BW107,13)+0,DH$80&gt;=INDEX('Static Data'!$E$3:$X$21,$BW107,14)+0,DH$81&gt;=INDEX('Static Data'!$E$3:$X$21,$BW107,15)+0,DH$82&gt;=INDEX('Static Data'!$E$3:$X$21,$BW107,16)+0,DH$83&gt;=INDEX('Static Data'!$E$3:$X$21,$BW107,17)+0,DH$84&gt;=INDEX('Static Data'!$E$3:$X$21,$BW107,18)+0,DH$85&gt;=INDEX('Static Data'!$E$3:$X$21,$BW107,19)+0,DH$86&gt;=INDEX('Static Data'!$E$3:$X$21,$BW107,20)+0)</f>
        <v>0</v>
      </c>
      <c r="DI107" t="b">
        <f ca="1">AND($BV107,DI$67&gt;=INDEX('Static Data'!$E$3:$X$21,$BW107,1)+0,DI$68&gt;=INDEX('Static Data'!$E$3:$X$21,$BW107,2)+0,DI$69&gt;=INDEX('Static Data'!$E$3:$X$21,$BW107,3)+0,DI$70&gt;=INDEX('Static Data'!$E$3:$X$21,$BW107,4)+0,DI$71&gt;=INDEX('Static Data'!$E$3:$X$21,$BW107,5)+0,DI$72&gt;=INDEX('Static Data'!$E$3:$X$21,$BW107,6)+0,DI$73&gt;=INDEX('Static Data'!$E$3:$X$21,$BW107,7)+0,DI$74&gt;=INDEX('Static Data'!$E$3:$X$21,$BW107,8)+0,DI$75&gt;=INDEX('Static Data'!$E$3:$X$21,$BW107,9)+0,DI$76&gt;=INDEX('Static Data'!$E$3:$X$21,$BW107,10)+0,DI$77&gt;=INDEX('Static Data'!$E$3:$X$21,$BW107,11)+0,DI$78&gt;=INDEX('Static Data'!$E$3:$X$21,$BW107,12)+0,DI$79&gt;=INDEX('Static Data'!$E$3:$X$21,$BW107,13)+0,DI$80&gt;=INDEX('Static Data'!$E$3:$X$21,$BW107,14)+0,DI$81&gt;=INDEX('Static Data'!$E$3:$X$21,$BW107,15)+0,DI$82&gt;=INDEX('Static Data'!$E$3:$X$21,$BW107,16)+0,DI$83&gt;=INDEX('Static Data'!$E$3:$X$21,$BW107,17)+0,DI$84&gt;=INDEX('Static Data'!$E$3:$X$21,$BW107,18)+0,DI$85&gt;=INDEX('Static Data'!$E$3:$X$21,$BW107,19)+0,DI$86&gt;=INDEX('Static Data'!$E$3:$X$21,$BW107,20)+0)</f>
        <v>0</v>
      </c>
      <c r="DJ107" t="b">
        <f ca="1">AND($BV107,DJ$67&gt;=INDEX('Static Data'!$E$3:$X$21,$BW107,1)+0,DJ$68&gt;=INDEX('Static Data'!$E$3:$X$21,$BW107,2)+0,DJ$69&gt;=INDEX('Static Data'!$E$3:$X$21,$BW107,3)+0,DJ$70&gt;=INDEX('Static Data'!$E$3:$X$21,$BW107,4)+0,DJ$71&gt;=INDEX('Static Data'!$E$3:$X$21,$BW107,5)+0,DJ$72&gt;=INDEX('Static Data'!$E$3:$X$21,$BW107,6)+0,DJ$73&gt;=INDEX('Static Data'!$E$3:$X$21,$BW107,7)+0,DJ$74&gt;=INDEX('Static Data'!$E$3:$X$21,$BW107,8)+0,DJ$75&gt;=INDEX('Static Data'!$E$3:$X$21,$BW107,9)+0,DJ$76&gt;=INDEX('Static Data'!$E$3:$X$21,$BW107,10)+0,DJ$77&gt;=INDEX('Static Data'!$E$3:$X$21,$BW107,11)+0,DJ$78&gt;=INDEX('Static Data'!$E$3:$X$21,$BW107,12)+0,DJ$79&gt;=INDEX('Static Data'!$E$3:$X$21,$BW107,13)+0,DJ$80&gt;=INDEX('Static Data'!$E$3:$X$21,$BW107,14)+0,DJ$81&gt;=INDEX('Static Data'!$E$3:$X$21,$BW107,15)+0,DJ$82&gt;=INDEX('Static Data'!$E$3:$X$21,$BW107,16)+0,DJ$83&gt;=INDEX('Static Data'!$E$3:$X$21,$BW107,17)+0,DJ$84&gt;=INDEX('Static Data'!$E$3:$X$21,$BW107,18)+0,DJ$85&gt;=INDEX('Static Data'!$E$3:$X$21,$BW107,19)+0,DJ$86&gt;=INDEX('Static Data'!$E$3:$X$21,$BW107,20)+0)</f>
        <v>0</v>
      </c>
      <c r="DK107" t="b">
        <f ca="1">AND($BV107,DK$67&gt;=INDEX('Static Data'!$E$3:$X$21,$BW107,1)+0,DK$68&gt;=INDEX('Static Data'!$E$3:$X$21,$BW107,2)+0,DK$69&gt;=INDEX('Static Data'!$E$3:$X$21,$BW107,3)+0,DK$70&gt;=INDEX('Static Data'!$E$3:$X$21,$BW107,4)+0,DK$71&gt;=INDEX('Static Data'!$E$3:$X$21,$BW107,5)+0,DK$72&gt;=INDEX('Static Data'!$E$3:$X$21,$BW107,6)+0,DK$73&gt;=INDEX('Static Data'!$E$3:$X$21,$BW107,7)+0,DK$74&gt;=INDEX('Static Data'!$E$3:$X$21,$BW107,8)+0,DK$75&gt;=INDEX('Static Data'!$E$3:$X$21,$BW107,9)+0,DK$76&gt;=INDEX('Static Data'!$E$3:$X$21,$BW107,10)+0,DK$77&gt;=INDEX('Static Data'!$E$3:$X$21,$BW107,11)+0,DK$78&gt;=INDEX('Static Data'!$E$3:$X$21,$BW107,12)+0,DK$79&gt;=INDEX('Static Data'!$E$3:$X$21,$BW107,13)+0,DK$80&gt;=INDEX('Static Data'!$E$3:$X$21,$BW107,14)+0,DK$81&gt;=INDEX('Static Data'!$E$3:$X$21,$BW107,15)+0,DK$82&gt;=INDEX('Static Data'!$E$3:$X$21,$BW107,16)+0,DK$83&gt;=INDEX('Static Data'!$E$3:$X$21,$BW107,17)+0,DK$84&gt;=INDEX('Static Data'!$E$3:$X$21,$BW107,18)+0,DK$85&gt;=INDEX('Static Data'!$E$3:$X$21,$BW107,19)+0,DK$86&gt;=INDEX('Static Data'!$E$3:$X$21,$BW107,20)+0)</f>
        <v>0</v>
      </c>
      <c r="DL107" t="b">
        <f ca="1">AND($BV107,DL$67&gt;=INDEX('Static Data'!$E$3:$X$21,$BW107,1)+0,DL$68&gt;=INDEX('Static Data'!$E$3:$X$21,$BW107,2)+0,DL$69&gt;=INDEX('Static Data'!$E$3:$X$21,$BW107,3)+0,DL$70&gt;=INDEX('Static Data'!$E$3:$X$21,$BW107,4)+0,DL$71&gt;=INDEX('Static Data'!$E$3:$X$21,$BW107,5)+0,DL$72&gt;=INDEX('Static Data'!$E$3:$X$21,$BW107,6)+0,DL$73&gt;=INDEX('Static Data'!$E$3:$X$21,$BW107,7)+0,DL$74&gt;=INDEX('Static Data'!$E$3:$X$21,$BW107,8)+0,DL$75&gt;=INDEX('Static Data'!$E$3:$X$21,$BW107,9)+0,DL$76&gt;=INDEX('Static Data'!$E$3:$X$21,$BW107,10)+0,DL$77&gt;=INDEX('Static Data'!$E$3:$X$21,$BW107,11)+0,DL$78&gt;=INDEX('Static Data'!$E$3:$X$21,$BW107,12)+0,DL$79&gt;=INDEX('Static Data'!$E$3:$X$21,$BW107,13)+0,DL$80&gt;=INDEX('Static Data'!$E$3:$X$21,$BW107,14)+0,DL$81&gt;=INDEX('Static Data'!$E$3:$X$21,$BW107,15)+0,DL$82&gt;=INDEX('Static Data'!$E$3:$X$21,$BW107,16)+0,DL$83&gt;=INDEX('Static Data'!$E$3:$X$21,$BW107,17)+0,DL$84&gt;=INDEX('Static Data'!$E$3:$X$21,$BW107,18)+0,DL$85&gt;=INDEX('Static Data'!$E$3:$X$21,$BW107,19)+0,DL$86&gt;=INDEX('Static Data'!$E$3:$X$21,$BW107,20)+0)</f>
        <v>0</v>
      </c>
      <c r="DM107" t="b">
        <f ca="1">AND($BV107,DM$67&gt;=INDEX('Static Data'!$E$3:$X$21,$BW107,1)+0,DM$68&gt;=INDEX('Static Data'!$E$3:$X$21,$BW107,2)+0,DM$69&gt;=INDEX('Static Data'!$E$3:$X$21,$BW107,3)+0,DM$70&gt;=INDEX('Static Data'!$E$3:$X$21,$BW107,4)+0,DM$71&gt;=INDEX('Static Data'!$E$3:$X$21,$BW107,5)+0,DM$72&gt;=INDEX('Static Data'!$E$3:$X$21,$BW107,6)+0,DM$73&gt;=INDEX('Static Data'!$E$3:$X$21,$BW107,7)+0,DM$74&gt;=INDEX('Static Data'!$E$3:$X$21,$BW107,8)+0,DM$75&gt;=INDEX('Static Data'!$E$3:$X$21,$BW107,9)+0,DM$76&gt;=INDEX('Static Data'!$E$3:$X$21,$BW107,10)+0,DM$77&gt;=INDEX('Static Data'!$E$3:$X$21,$BW107,11)+0,DM$78&gt;=INDEX('Static Data'!$E$3:$X$21,$BW107,12)+0,DM$79&gt;=INDEX('Static Data'!$E$3:$X$21,$BW107,13)+0,DM$80&gt;=INDEX('Static Data'!$E$3:$X$21,$BW107,14)+0,DM$81&gt;=INDEX('Static Data'!$E$3:$X$21,$BW107,15)+0,DM$82&gt;=INDEX('Static Data'!$E$3:$X$21,$BW107,16)+0,DM$83&gt;=INDEX('Static Data'!$E$3:$X$21,$BW107,17)+0,DM$84&gt;=INDEX('Static Data'!$E$3:$X$21,$BW107,18)+0,DM$85&gt;=INDEX('Static Data'!$E$3:$X$21,$BW107,19)+0,DM$86&gt;=INDEX('Static Data'!$E$3:$X$21,$BW107,20)+0)</f>
        <v>0</v>
      </c>
      <c r="DN107" t="b">
        <f ca="1">AND($BV107,DN$67&gt;=INDEX('Static Data'!$E$3:$X$21,$BW107,1)+0,DN$68&gt;=INDEX('Static Data'!$E$3:$X$21,$BW107,2)+0,DN$69&gt;=INDEX('Static Data'!$E$3:$X$21,$BW107,3)+0,DN$70&gt;=INDEX('Static Data'!$E$3:$X$21,$BW107,4)+0,DN$71&gt;=INDEX('Static Data'!$E$3:$X$21,$BW107,5)+0,DN$72&gt;=INDEX('Static Data'!$E$3:$X$21,$BW107,6)+0,DN$73&gt;=INDEX('Static Data'!$E$3:$X$21,$BW107,7)+0,DN$74&gt;=INDEX('Static Data'!$E$3:$X$21,$BW107,8)+0,DN$75&gt;=INDEX('Static Data'!$E$3:$X$21,$BW107,9)+0,DN$76&gt;=INDEX('Static Data'!$E$3:$X$21,$BW107,10)+0,DN$77&gt;=INDEX('Static Data'!$E$3:$X$21,$BW107,11)+0,DN$78&gt;=INDEX('Static Data'!$E$3:$X$21,$BW107,12)+0,DN$79&gt;=INDEX('Static Data'!$E$3:$X$21,$BW107,13)+0,DN$80&gt;=INDEX('Static Data'!$E$3:$X$21,$BW107,14)+0,DN$81&gt;=INDEX('Static Data'!$E$3:$X$21,$BW107,15)+0,DN$82&gt;=INDEX('Static Data'!$E$3:$X$21,$BW107,16)+0,DN$83&gt;=INDEX('Static Data'!$E$3:$X$21,$BW107,17)+0,DN$84&gt;=INDEX('Static Data'!$E$3:$X$21,$BW107,18)+0,DN$85&gt;=INDEX('Static Data'!$E$3:$X$21,$BW107,19)+0,DN$86&gt;=INDEX('Static Data'!$E$3:$X$21,$BW107,20)+0)</f>
        <v>0</v>
      </c>
      <c r="DO107" t="b">
        <f ca="1">AND($BV107,DO$67&gt;=INDEX('Static Data'!$E$3:$X$21,$BW107,1)+0,DO$68&gt;=INDEX('Static Data'!$E$3:$X$21,$BW107,2)+0,DO$69&gt;=INDEX('Static Data'!$E$3:$X$21,$BW107,3)+0,DO$70&gt;=INDEX('Static Data'!$E$3:$X$21,$BW107,4)+0,DO$71&gt;=INDEX('Static Data'!$E$3:$X$21,$BW107,5)+0,DO$72&gt;=INDEX('Static Data'!$E$3:$X$21,$BW107,6)+0,DO$73&gt;=INDEX('Static Data'!$E$3:$X$21,$BW107,7)+0,DO$74&gt;=INDEX('Static Data'!$E$3:$X$21,$BW107,8)+0,DO$75&gt;=INDEX('Static Data'!$E$3:$X$21,$BW107,9)+0,DO$76&gt;=INDEX('Static Data'!$E$3:$X$21,$BW107,10)+0,DO$77&gt;=INDEX('Static Data'!$E$3:$X$21,$BW107,11)+0,DO$78&gt;=INDEX('Static Data'!$E$3:$X$21,$BW107,12)+0,DO$79&gt;=INDEX('Static Data'!$E$3:$X$21,$BW107,13)+0,DO$80&gt;=INDEX('Static Data'!$E$3:$X$21,$BW107,14)+0,DO$81&gt;=INDEX('Static Data'!$E$3:$X$21,$BW107,15)+0,DO$82&gt;=INDEX('Static Data'!$E$3:$X$21,$BW107,16)+0,DO$83&gt;=INDEX('Static Data'!$E$3:$X$21,$BW107,17)+0,DO$84&gt;=INDEX('Static Data'!$E$3:$X$21,$BW107,18)+0,DO$85&gt;=INDEX('Static Data'!$E$3:$X$21,$BW107,19)+0,DO$86&gt;=INDEX('Static Data'!$E$3:$X$21,$BW107,20)+0)</f>
        <v>0</v>
      </c>
      <c r="DP107" t="b">
        <f ca="1">AND($BV107,DP$67&gt;=INDEX('Static Data'!$E$3:$X$21,$BW107,1)+0,DP$68&gt;=INDEX('Static Data'!$E$3:$X$21,$BW107,2)+0,DP$69&gt;=INDEX('Static Data'!$E$3:$X$21,$BW107,3)+0,DP$70&gt;=INDEX('Static Data'!$E$3:$X$21,$BW107,4)+0,DP$71&gt;=INDEX('Static Data'!$E$3:$X$21,$BW107,5)+0,DP$72&gt;=INDEX('Static Data'!$E$3:$X$21,$BW107,6)+0,DP$73&gt;=INDEX('Static Data'!$E$3:$X$21,$BW107,7)+0,DP$74&gt;=INDEX('Static Data'!$E$3:$X$21,$BW107,8)+0,DP$75&gt;=INDEX('Static Data'!$E$3:$X$21,$BW107,9)+0,DP$76&gt;=INDEX('Static Data'!$E$3:$X$21,$BW107,10)+0,DP$77&gt;=INDEX('Static Data'!$E$3:$X$21,$BW107,11)+0,DP$78&gt;=INDEX('Static Data'!$E$3:$X$21,$BW107,12)+0,DP$79&gt;=INDEX('Static Data'!$E$3:$X$21,$BW107,13)+0,DP$80&gt;=INDEX('Static Data'!$E$3:$X$21,$BW107,14)+0,DP$81&gt;=INDEX('Static Data'!$E$3:$X$21,$BW107,15)+0,DP$82&gt;=INDEX('Static Data'!$E$3:$X$21,$BW107,16)+0,DP$83&gt;=INDEX('Static Data'!$E$3:$X$21,$BW107,17)+0,DP$84&gt;=INDEX('Static Data'!$E$3:$X$21,$BW107,18)+0,DP$85&gt;=INDEX('Static Data'!$E$3:$X$21,$BW107,19)+0,DP$86&gt;=INDEX('Static Data'!$E$3:$X$21,$BW107,20)+0)</f>
        <v>0</v>
      </c>
      <c r="DQ107" t="b">
        <f ca="1">AND($BV107,DQ$67&gt;=INDEX('Static Data'!$E$3:$X$21,$BW107,1)+0,DQ$68&gt;=INDEX('Static Data'!$E$3:$X$21,$BW107,2)+0,DQ$69&gt;=INDEX('Static Data'!$E$3:$X$21,$BW107,3)+0,DQ$70&gt;=INDEX('Static Data'!$E$3:$X$21,$BW107,4)+0,DQ$71&gt;=INDEX('Static Data'!$E$3:$X$21,$BW107,5)+0,DQ$72&gt;=INDEX('Static Data'!$E$3:$X$21,$BW107,6)+0,DQ$73&gt;=INDEX('Static Data'!$E$3:$X$21,$BW107,7)+0,DQ$74&gt;=INDEX('Static Data'!$E$3:$X$21,$BW107,8)+0,DQ$75&gt;=INDEX('Static Data'!$E$3:$X$21,$BW107,9)+0,DQ$76&gt;=INDEX('Static Data'!$E$3:$X$21,$BW107,10)+0,DQ$77&gt;=INDEX('Static Data'!$E$3:$X$21,$BW107,11)+0,DQ$78&gt;=INDEX('Static Data'!$E$3:$X$21,$BW107,12)+0,DQ$79&gt;=INDEX('Static Data'!$E$3:$X$21,$BW107,13)+0,DQ$80&gt;=INDEX('Static Data'!$E$3:$X$21,$BW107,14)+0,DQ$81&gt;=INDEX('Static Data'!$E$3:$X$21,$BW107,15)+0,DQ$82&gt;=INDEX('Static Data'!$E$3:$X$21,$BW107,16)+0,DQ$83&gt;=INDEX('Static Data'!$E$3:$X$21,$BW107,17)+0,DQ$84&gt;=INDEX('Static Data'!$E$3:$X$21,$BW107,18)+0,DQ$85&gt;=INDEX('Static Data'!$E$3:$X$21,$BW107,19)+0,DQ$86&gt;=INDEX('Static Data'!$E$3:$X$21,$BW107,20)+0)</f>
        <v>0</v>
      </c>
      <c r="DR107" t="b">
        <f ca="1">AND($BV107,DR$67&gt;=INDEX('Static Data'!$E$3:$X$21,$BW107,1)+0,DR$68&gt;=INDEX('Static Data'!$E$3:$X$21,$BW107,2)+0,DR$69&gt;=INDEX('Static Data'!$E$3:$X$21,$BW107,3)+0,DR$70&gt;=INDEX('Static Data'!$E$3:$X$21,$BW107,4)+0,DR$71&gt;=INDEX('Static Data'!$E$3:$X$21,$BW107,5)+0,DR$72&gt;=INDEX('Static Data'!$E$3:$X$21,$BW107,6)+0,DR$73&gt;=INDEX('Static Data'!$E$3:$X$21,$BW107,7)+0,DR$74&gt;=INDEX('Static Data'!$E$3:$X$21,$BW107,8)+0,DR$75&gt;=INDEX('Static Data'!$E$3:$X$21,$BW107,9)+0,DR$76&gt;=INDEX('Static Data'!$E$3:$X$21,$BW107,10)+0,DR$77&gt;=INDEX('Static Data'!$E$3:$X$21,$BW107,11)+0,DR$78&gt;=INDEX('Static Data'!$E$3:$X$21,$BW107,12)+0,DR$79&gt;=INDEX('Static Data'!$E$3:$X$21,$BW107,13)+0,DR$80&gt;=INDEX('Static Data'!$E$3:$X$21,$BW107,14)+0,DR$81&gt;=INDEX('Static Data'!$E$3:$X$21,$BW107,15)+0,DR$82&gt;=INDEX('Static Data'!$E$3:$X$21,$BW107,16)+0,DR$83&gt;=INDEX('Static Data'!$E$3:$X$21,$BW107,17)+0,DR$84&gt;=INDEX('Static Data'!$E$3:$X$21,$BW107,18)+0,DR$85&gt;=INDEX('Static Data'!$E$3:$X$21,$BW107,19)+0,DR$86&gt;=INDEX('Static Data'!$E$3:$X$21,$BW107,20)+0)</f>
        <v>0</v>
      </c>
      <c r="DS107" t="b">
        <f ca="1">AND($BV107,DS$67&gt;=INDEX('Static Data'!$E$3:$X$21,$BW107,1)+0,DS$68&gt;=INDEX('Static Data'!$E$3:$X$21,$BW107,2)+0,DS$69&gt;=INDEX('Static Data'!$E$3:$X$21,$BW107,3)+0,DS$70&gt;=INDEX('Static Data'!$E$3:$X$21,$BW107,4)+0,DS$71&gt;=INDEX('Static Data'!$E$3:$X$21,$BW107,5)+0,DS$72&gt;=INDEX('Static Data'!$E$3:$X$21,$BW107,6)+0,DS$73&gt;=INDEX('Static Data'!$E$3:$X$21,$BW107,7)+0,DS$74&gt;=INDEX('Static Data'!$E$3:$X$21,$BW107,8)+0,DS$75&gt;=INDEX('Static Data'!$E$3:$X$21,$BW107,9)+0,DS$76&gt;=INDEX('Static Data'!$E$3:$X$21,$BW107,10)+0,DS$77&gt;=INDEX('Static Data'!$E$3:$X$21,$BW107,11)+0,DS$78&gt;=INDEX('Static Data'!$E$3:$X$21,$BW107,12)+0,DS$79&gt;=INDEX('Static Data'!$E$3:$X$21,$BW107,13)+0,DS$80&gt;=INDEX('Static Data'!$E$3:$X$21,$BW107,14)+0,DS$81&gt;=INDEX('Static Data'!$E$3:$X$21,$BW107,15)+0,DS$82&gt;=INDEX('Static Data'!$E$3:$X$21,$BW107,16)+0,DS$83&gt;=INDEX('Static Data'!$E$3:$X$21,$BW107,17)+0,DS$84&gt;=INDEX('Static Data'!$E$3:$X$21,$BW107,18)+0,DS$85&gt;=INDEX('Static Data'!$E$3:$X$21,$BW107,19)+0,DS$86&gt;=INDEX('Static Data'!$E$3:$X$21,$BW107,20)+0)</f>
        <v>0</v>
      </c>
      <c r="DT107" t="b">
        <f ca="1">AND($BV107,DT$67&gt;=INDEX('Static Data'!$E$3:$X$21,$BW107,1)+0,DT$68&gt;=INDEX('Static Data'!$E$3:$X$21,$BW107,2)+0,DT$69&gt;=INDEX('Static Data'!$E$3:$X$21,$BW107,3)+0,DT$70&gt;=INDEX('Static Data'!$E$3:$X$21,$BW107,4)+0,DT$71&gt;=INDEX('Static Data'!$E$3:$X$21,$BW107,5)+0,DT$72&gt;=INDEX('Static Data'!$E$3:$X$21,$BW107,6)+0,DT$73&gt;=INDEX('Static Data'!$E$3:$X$21,$BW107,7)+0,DT$74&gt;=INDEX('Static Data'!$E$3:$X$21,$BW107,8)+0,DT$75&gt;=INDEX('Static Data'!$E$3:$X$21,$BW107,9)+0,DT$76&gt;=INDEX('Static Data'!$E$3:$X$21,$BW107,10)+0,DT$77&gt;=INDEX('Static Data'!$E$3:$X$21,$BW107,11)+0,DT$78&gt;=INDEX('Static Data'!$E$3:$X$21,$BW107,12)+0,DT$79&gt;=INDEX('Static Data'!$E$3:$X$21,$BW107,13)+0,DT$80&gt;=INDEX('Static Data'!$E$3:$X$21,$BW107,14)+0,DT$81&gt;=INDEX('Static Data'!$E$3:$X$21,$BW107,15)+0,DT$82&gt;=INDEX('Static Data'!$E$3:$X$21,$BW107,16)+0,DT$83&gt;=INDEX('Static Data'!$E$3:$X$21,$BW107,17)+0,DT$84&gt;=INDEX('Static Data'!$E$3:$X$21,$BW107,18)+0,DT$85&gt;=INDEX('Static Data'!$E$3:$X$21,$BW107,19)+0,DT$86&gt;=INDEX('Static Data'!$E$3:$X$21,$BW107,20)+0)</f>
        <v>0</v>
      </c>
      <c r="DU107" t="b">
        <f ca="1">AND($BV107,DU$67&gt;=INDEX('Static Data'!$E$3:$X$21,$BW107,1)+0,DU$68&gt;=INDEX('Static Data'!$E$3:$X$21,$BW107,2)+0,DU$69&gt;=INDEX('Static Data'!$E$3:$X$21,$BW107,3)+0,DU$70&gt;=INDEX('Static Data'!$E$3:$X$21,$BW107,4)+0,DU$71&gt;=INDEX('Static Data'!$E$3:$X$21,$BW107,5)+0,DU$72&gt;=INDEX('Static Data'!$E$3:$X$21,$BW107,6)+0,DU$73&gt;=INDEX('Static Data'!$E$3:$X$21,$BW107,7)+0,DU$74&gt;=INDEX('Static Data'!$E$3:$X$21,$BW107,8)+0,DU$75&gt;=INDEX('Static Data'!$E$3:$X$21,$BW107,9)+0,DU$76&gt;=INDEX('Static Data'!$E$3:$X$21,$BW107,10)+0,DU$77&gt;=INDEX('Static Data'!$E$3:$X$21,$BW107,11)+0,DU$78&gt;=INDEX('Static Data'!$E$3:$X$21,$BW107,12)+0,DU$79&gt;=INDEX('Static Data'!$E$3:$X$21,$BW107,13)+0,DU$80&gt;=INDEX('Static Data'!$E$3:$X$21,$BW107,14)+0,DU$81&gt;=INDEX('Static Data'!$E$3:$X$21,$BW107,15)+0,DU$82&gt;=INDEX('Static Data'!$E$3:$X$21,$BW107,16)+0,DU$83&gt;=INDEX('Static Data'!$E$3:$X$21,$BW107,17)+0,DU$84&gt;=INDEX('Static Data'!$E$3:$X$21,$BW107,18)+0,DU$85&gt;=INDEX('Static Data'!$E$3:$X$21,$BW107,19)+0,DU$86&gt;=INDEX('Static Data'!$E$3:$X$21,$BW107,20)+0)</f>
        <v>0</v>
      </c>
      <c r="DV107" t="b">
        <f ca="1">AND($BV107,DV$67&gt;=INDEX('Static Data'!$E$3:$X$21,$BW107,1)+0,DV$68&gt;=INDEX('Static Data'!$E$3:$X$21,$BW107,2)+0,DV$69&gt;=INDEX('Static Data'!$E$3:$X$21,$BW107,3)+0,DV$70&gt;=INDEX('Static Data'!$E$3:$X$21,$BW107,4)+0,DV$71&gt;=INDEX('Static Data'!$E$3:$X$21,$BW107,5)+0,DV$72&gt;=INDEX('Static Data'!$E$3:$X$21,$BW107,6)+0,DV$73&gt;=INDEX('Static Data'!$E$3:$X$21,$BW107,7)+0,DV$74&gt;=INDEX('Static Data'!$E$3:$X$21,$BW107,8)+0,DV$75&gt;=INDEX('Static Data'!$E$3:$X$21,$BW107,9)+0,DV$76&gt;=INDEX('Static Data'!$E$3:$X$21,$BW107,10)+0,DV$77&gt;=INDEX('Static Data'!$E$3:$X$21,$BW107,11)+0,DV$78&gt;=INDEX('Static Data'!$E$3:$X$21,$BW107,12)+0,DV$79&gt;=INDEX('Static Data'!$E$3:$X$21,$BW107,13)+0,DV$80&gt;=INDEX('Static Data'!$E$3:$X$21,$BW107,14)+0,DV$81&gt;=INDEX('Static Data'!$E$3:$X$21,$BW107,15)+0,DV$82&gt;=INDEX('Static Data'!$E$3:$X$21,$BW107,16)+0,DV$83&gt;=INDEX('Static Data'!$E$3:$X$21,$BW107,17)+0,DV$84&gt;=INDEX('Static Data'!$E$3:$X$21,$BW107,18)+0,DV$85&gt;=INDEX('Static Data'!$E$3:$X$21,$BW107,19)+0,DV$86&gt;=INDEX('Static Data'!$E$3:$X$21,$BW107,20)+0)</f>
        <v>0</v>
      </c>
      <c r="DW107" t="b">
        <f ca="1">AND($BV107,DW$67&gt;=INDEX('Static Data'!$E$3:$X$21,$BW107,1)+0,DW$68&gt;=INDEX('Static Data'!$E$3:$X$21,$BW107,2)+0,DW$69&gt;=INDEX('Static Data'!$E$3:$X$21,$BW107,3)+0,DW$70&gt;=INDEX('Static Data'!$E$3:$X$21,$BW107,4)+0,DW$71&gt;=INDEX('Static Data'!$E$3:$X$21,$BW107,5)+0,DW$72&gt;=INDEX('Static Data'!$E$3:$X$21,$BW107,6)+0,DW$73&gt;=INDEX('Static Data'!$E$3:$X$21,$BW107,7)+0,DW$74&gt;=INDEX('Static Data'!$E$3:$X$21,$BW107,8)+0,DW$75&gt;=INDEX('Static Data'!$E$3:$X$21,$BW107,9)+0,DW$76&gt;=INDEX('Static Data'!$E$3:$X$21,$BW107,10)+0,DW$77&gt;=INDEX('Static Data'!$E$3:$X$21,$BW107,11)+0,DW$78&gt;=INDEX('Static Data'!$E$3:$X$21,$BW107,12)+0,DW$79&gt;=INDEX('Static Data'!$E$3:$X$21,$BW107,13)+0,DW$80&gt;=INDEX('Static Data'!$E$3:$X$21,$BW107,14)+0,DW$81&gt;=INDEX('Static Data'!$E$3:$X$21,$BW107,15)+0,DW$82&gt;=INDEX('Static Data'!$E$3:$X$21,$BW107,16)+0,DW$83&gt;=INDEX('Static Data'!$E$3:$X$21,$BW107,17)+0,DW$84&gt;=INDEX('Static Data'!$E$3:$X$21,$BW107,18)+0,DW$85&gt;=INDEX('Static Data'!$E$3:$X$21,$BW107,19)+0,DW$86&gt;=INDEX('Static Data'!$E$3:$X$21,$BW107,20)+0)</f>
        <v>0</v>
      </c>
      <c r="DX107" t="b">
        <f ca="1">AND($BV107,DX$67&gt;=INDEX('Static Data'!$E$3:$X$21,$BW107,1)+0,DX$68&gt;=INDEX('Static Data'!$E$3:$X$21,$BW107,2)+0,DX$69&gt;=INDEX('Static Data'!$E$3:$X$21,$BW107,3)+0,DX$70&gt;=INDEX('Static Data'!$E$3:$X$21,$BW107,4)+0,DX$71&gt;=INDEX('Static Data'!$E$3:$X$21,$BW107,5)+0,DX$72&gt;=INDEX('Static Data'!$E$3:$X$21,$BW107,6)+0,DX$73&gt;=INDEX('Static Data'!$E$3:$X$21,$BW107,7)+0,DX$74&gt;=INDEX('Static Data'!$E$3:$X$21,$BW107,8)+0,DX$75&gt;=INDEX('Static Data'!$E$3:$X$21,$BW107,9)+0,DX$76&gt;=INDEX('Static Data'!$E$3:$X$21,$BW107,10)+0,DX$77&gt;=INDEX('Static Data'!$E$3:$X$21,$BW107,11)+0,DX$78&gt;=INDEX('Static Data'!$E$3:$X$21,$BW107,12)+0,DX$79&gt;=INDEX('Static Data'!$E$3:$X$21,$BW107,13)+0,DX$80&gt;=INDEX('Static Data'!$E$3:$X$21,$BW107,14)+0,DX$81&gt;=INDEX('Static Data'!$E$3:$X$21,$BW107,15)+0,DX$82&gt;=INDEX('Static Data'!$E$3:$X$21,$BW107,16)+0,DX$83&gt;=INDEX('Static Data'!$E$3:$X$21,$BW107,17)+0,DX$84&gt;=INDEX('Static Data'!$E$3:$X$21,$BW107,18)+0,DX$85&gt;=INDEX('Static Data'!$E$3:$X$21,$BW107,19)+0,DX$86&gt;=INDEX('Static Data'!$E$3:$X$21,$BW107,20)+0)</f>
        <v>0</v>
      </c>
      <c r="DY107" t="b">
        <f ca="1">AND($BV107,DY$67&gt;=INDEX('Static Data'!$E$3:$X$21,$BW107,1)+0,DY$68&gt;=INDEX('Static Data'!$E$3:$X$21,$BW107,2)+0,DY$69&gt;=INDEX('Static Data'!$E$3:$X$21,$BW107,3)+0,DY$70&gt;=INDEX('Static Data'!$E$3:$X$21,$BW107,4)+0,DY$71&gt;=INDEX('Static Data'!$E$3:$X$21,$BW107,5)+0,DY$72&gt;=INDEX('Static Data'!$E$3:$X$21,$BW107,6)+0,DY$73&gt;=INDEX('Static Data'!$E$3:$X$21,$BW107,7)+0,DY$74&gt;=INDEX('Static Data'!$E$3:$X$21,$BW107,8)+0,DY$75&gt;=INDEX('Static Data'!$E$3:$X$21,$BW107,9)+0,DY$76&gt;=INDEX('Static Data'!$E$3:$X$21,$BW107,10)+0,DY$77&gt;=INDEX('Static Data'!$E$3:$X$21,$BW107,11)+0,DY$78&gt;=INDEX('Static Data'!$E$3:$X$21,$BW107,12)+0,DY$79&gt;=INDEX('Static Data'!$E$3:$X$21,$BW107,13)+0,DY$80&gt;=INDEX('Static Data'!$E$3:$X$21,$BW107,14)+0,DY$81&gt;=INDEX('Static Data'!$E$3:$X$21,$BW107,15)+0,DY$82&gt;=INDEX('Static Data'!$E$3:$X$21,$BW107,16)+0,DY$83&gt;=INDEX('Static Data'!$E$3:$X$21,$BW107,17)+0,DY$84&gt;=INDEX('Static Data'!$E$3:$X$21,$BW107,18)+0,DY$85&gt;=INDEX('Static Data'!$E$3:$X$21,$BW107,19)+0,DY$86&gt;=INDEX('Static Data'!$E$3:$X$21,$BW107,20)+0)</f>
        <v>0</v>
      </c>
      <c r="DZ107" t="b">
        <f ca="1">AND($BV107,DZ$67&gt;=INDEX('Static Data'!$E$3:$X$21,$BW107,1)+0,DZ$68&gt;=INDEX('Static Data'!$E$3:$X$21,$BW107,2)+0,DZ$69&gt;=INDEX('Static Data'!$E$3:$X$21,$BW107,3)+0,DZ$70&gt;=INDEX('Static Data'!$E$3:$X$21,$BW107,4)+0,DZ$71&gt;=INDEX('Static Data'!$E$3:$X$21,$BW107,5)+0,DZ$72&gt;=INDEX('Static Data'!$E$3:$X$21,$BW107,6)+0,DZ$73&gt;=INDEX('Static Data'!$E$3:$X$21,$BW107,7)+0,DZ$74&gt;=INDEX('Static Data'!$E$3:$X$21,$BW107,8)+0,DZ$75&gt;=INDEX('Static Data'!$E$3:$X$21,$BW107,9)+0,DZ$76&gt;=INDEX('Static Data'!$E$3:$X$21,$BW107,10)+0,DZ$77&gt;=INDEX('Static Data'!$E$3:$X$21,$BW107,11)+0,DZ$78&gt;=INDEX('Static Data'!$E$3:$X$21,$BW107,12)+0,DZ$79&gt;=INDEX('Static Data'!$E$3:$X$21,$BW107,13)+0,DZ$80&gt;=INDEX('Static Data'!$E$3:$X$21,$BW107,14)+0,DZ$81&gt;=INDEX('Static Data'!$E$3:$X$21,$BW107,15)+0,DZ$82&gt;=INDEX('Static Data'!$E$3:$X$21,$BW107,16)+0,DZ$83&gt;=INDEX('Static Data'!$E$3:$X$21,$BW107,17)+0,DZ$84&gt;=INDEX('Static Data'!$E$3:$X$21,$BW107,18)+0,DZ$85&gt;=INDEX('Static Data'!$E$3:$X$21,$BW107,19)+0,DZ$86&gt;=INDEX('Static Data'!$E$3:$X$21,$BW107,20)+0)</f>
        <v>0</v>
      </c>
      <c r="EA107" t="b">
        <f ca="1">AND($BV107,EA$67&gt;=INDEX('Static Data'!$E$3:$X$21,$BW107,1)+0,EA$68&gt;=INDEX('Static Data'!$E$3:$X$21,$BW107,2)+0,EA$69&gt;=INDEX('Static Data'!$E$3:$X$21,$BW107,3)+0,EA$70&gt;=INDEX('Static Data'!$E$3:$X$21,$BW107,4)+0,EA$71&gt;=INDEX('Static Data'!$E$3:$X$21,$BW107,5)+0,EA$72&gt;=INDEX('Static Data'!$E$3:$X$21,$BW107,6)+0,EA$73&gt;=INDEX('Static Data'!$E$3:$X$21,$BW107,7)+0,EA$74&gt;=INDEX('Static Data'!$E$3:$X$21,$BW107,8)+0,EA$75&gt;=INDEX('Static Data'!$E$3:$X$21,$BW107,9)+0,EA$76&gt;=INDEX('Static Data'!$E$3:$X$21,$BW107,10)+0,EA$77&gt;=INDEX('Static Data'!$E$3:$X$21,$BW107,11)+0,EA$78&gt;=INDEX('Static Data'!$E$3:$X$21,$BW107,12)+0,EA$79&gt;=INDEX('Static Data'!$E$3:$X$21,$BW107,13)+0,EA$80&gt;=INDEX('Static Data'!$E$3:$X$21,$BW107,14)+0,EA$81&gt;=INDEX('Static Data'!$E$3:$X$21,$BW107,15)+0,EA$82&gt;=INDEX('Static Data'!$E$3:$X$21,$BW107,16)+0,EA$83&gt;=INDEX('Static Data'!$E$3:$X$21,$BW107,17)+0,EA$84&gt;=INDEX('Static Data'!$E$3:$X$21,$BW107,18)+0,EA$85&gt;=INDEX('Static Data'!$E$3:$X$21,$BW107,19)+0,EA$86&gt;=INDEX('Static Data'!$E$3:$X$21,$BW107,20)+0)</f>
        <v>0</v>
      </c>
      <c r="EB107" t="b">
        <f ca="1">AND($BV107,EB$67&gt;=INDEX('Static Data'!$E$3:$X$21,$BW107,1)+0,EB$68&gt;=INDEX('Static Data'!$E$3:$X$21,$BW107,2)+0,EB$69&gt;=INDEX('Static Data'!$E$3:$X$21,$BW107,3)+0,EB$70&gt;=INDEX('Static Data'!$E$3:$X$21,$BW107,4)+0,EB$71&gt;=INDEX('Static Data'!$E$3:$X$21,$BW107,5)+0,EB$72&gt;=INDEX('Static Data'!$E$3:$X$21,$BW107,6)+0,EB$73&gt;=INDEX('Static Data'!$E$3:$X$21,$BW107,7)+0,EB$74&gt;=INDEX('Static Data'!$E$3:$X$21,$BW107,8)+0,EB$75&gt;=INDEX('Static Data'!$E$3:$X$21,$BW107,9)+0,EB$76&gt;=INDEX('Static Data'!$E$3:$X$21,$BW107,10)+0,EB$77&gt;=INDEX('Static Data'!$E$3:$X$21,$BW107,11)+0,EB$78&gt;=INDEX('Static Data'!$E$3:$X$21,$BW107,12)+0,EB$79&gt;=INDEX('Static Data'!$E$3:$X$21,$BW107,13)+0,EB$80&gt;=INDEX('Static Data'!$E$3:$X$21,$BW107,14)+0,EB$81&gt;=INDEX('Static Data'!$E$3:$X$21,$BW107,15)+0,EB$82&gt;=INDEX('Static Data'!$E$3:$X$21,$BW107,16)+0,EB$83&gt;=INDEX('Static Data'!$E$3:$X$21,$BW107,17)+0,EB$84&gt;=INDEX('Static Data'!$E$3:$X$21,$BW107,18)+0,EB$85&gt;=INDEX('Static Data'!$E$3:$X$21,$BW107,19)+0,EB$86&gt;=INDEX('Static Data'!$E$3:$X$21,$BW107,20)+0)</f>
        <v>0</v>
      </c>
      <c r="EC107" t="b">
        <f ca="1">AND($BV107,EC$67&gt;=INDEX('Static Data'!$E$3:$X$21,$BW107,1)+0,EC$68&gt;=INDEX('Static Data'!$E$3:$X$21,$BW107,2)+0,EC$69&gt;=INDEX('Static Data'!$E$3:$X$21,$BW107,3)+0,EC$70&gt;=INDEX('Static Data'!$E$3:$X$21,$BW107,4)+0,EC$71&gt;=INDEX('Static Data'!$E$3:$X$21,$BW107,5)+0,EC$72&gt;=INDEX('Static Data'!$E$3:$X$21,$BW107,6)+0,EC$73&gt;=INDEX('Static Data'!$E$3:$X$21,$BW107,7)+0,EC$74&gt;=INDEX('Static Data'!$E$3:$X$21,$BW107,8)+0,EC$75&gt;=INDEX('Static Data'!$E$3:$X$21,$BW107,9)+0,EC$76&gt;=INDEX('Static Data'!$E$3:$X$21,$BW107,10)+0,EC$77&gt;=INDEX('Static Data'!$E$3:$X$21,$BW107,11)+0,EC$78&gt;=INDEX('Static Data'!$E$3:$X$21,$BW107,12)+0,EC$79&gt;=INDEX('Static Data'!$E$3:$X$21,$BW107,13)+0,EC$80&gt;=INDEX('Static Data'!$E$3:$X$21,$BW107,14)+0,EC$81&gt;=INDEX('Static Data'!$E$3:$X$21,$BW107,15)+0,EC$82&gt;=INDEX('Static Data'!$E$3:$X$21,$BW107,16)+0,EC$83&gt;=INDEX('Static Data'!$E$3:$X$21,$BW107,17)+0,EC$84&gt;=INDEX('Static Data'!$E$3:$X$21,$BW107,18)+0,EC$85&gt;=INDEX('Static Data'!$E$3:$X$21,$BW107,19)+0,EC$86&gt;=INDEX('Static Data'!$E$3:$X$21,$BW107,20)+0)</f>
        <v>0</v>
      </c>
      <c r="ED107" t="b">
        <f ca="1">AND($BV107,ED$67&gt;=INDEX('Static Data'!$E$3:$X$21,$BW107,1)+0,ED$68&gt;=INDEX('Static Data'!$E$3:$X$21,$BW107,2)+0,ED$69&gt;=INDEX('Static Data'!$E$3:$X$21,$BW107,3)+0,ED$70&gt;=INDEX('Static Data'!$E$3:$X$21,$BW107,4)+0,ED$71&gt;=INDEX('Static Data'!$E$3:$X$21,$BW107,5)+0,ED$72&gt;=INDEX('Static Data'!$E$3:$X$21,$BW107,6)+0,ED$73&gt;=INDEX('Static Data'!$E$3:$X$21,$BW107,7)+0,ED$74&gt;=INDEX('Static Data'!$E$3:$X$21,$BW107,8)+0,ED$75&gt;=INDEX('Static Data'!$E$3:$X$21,$BW107,9)+0,ED$76&gt;=INDEX('Static Data'!$E$3:$X$21,$BW107,10)+0,ED$77&gt;=INDEX('Static Data'!$E$3:$X$21,$BW107,11)+0,ED$78&gt;=INDEX('Static Data'!$E$3:$X$21,$BW107,12)+0,ED$79&gt;=INDEX('Static Data'!$E$3:$X$21,$BW107,13)+0,ED$80&gt;=INDEX('Static Data'!$E$3:$X$21,$BW107,14)+0,ED$81&gt;=INDEX('Static Data'!$E$3:$X$21,$BW107,15)+0,ED$82&gt;=INDEX('Static Data'!$E$3:$X$21,$BW107,16)+0,ED$83&gt;=INDEX('Static Data'!$E$3:$X$21,$BW107,17)+0,ED$84&gt;=INDEX('Static Data'!$E$3:$X$21,$BW107,18)+0,ED$85&gt;=INDEX('Static Data'!$E$3:$X$21,$BW107,19)+0,ED$86&gt;=INDEX('Static Data'!$E$3:$X$21,$BW107,20)+0)</f>
        <v>0</v>
      </c>
      <c r="EE107" t="b">
        <f ca="1">AND($BV107,EE$67&gt;=INDEX('Static Data'!$E$3:$X$21,$BW107,1)+0,EE$68&gt;=INDEX('Static Data'!$E$3:$X$21,$BW107,2)+0,EE$69&gt;=INDEX('Static Data'!$E$3:$X$21,$BW107,3)+0,EE$70&gt;=INDEX('Static Data'!$E$3:$X$21,$BW107,4)+0,EE$71&gt;=INDEX('Static Data'!$E$3:$X$21,$BW107,5)+0,EE$72&gt;=INDEX('Static Data'!$E$3:$X$21,$BW107,6)+0,EE$73&gt;=INDEX('Static Data'!$E$3:$X$21,$BW107,7)+0,EE$74&gt;=INDEX('Static Data'!$E$3:$X$21,$BW107,8)+0,EE$75&gt;=INDEX('Static Data'!$E$3:$X$21,$BW107,9)+0,EE$76&gt;=INDEX('Static Data'!$E$3:$X$21,$BW107,10)+0,EE$77&gt;=INDEX('Static Data'!$E$3:$X$21,$BW107,11)+0,EE$78&gt;=INDEX('Static Data'!$E$3:$X$21,$BW107,12)+0,EE$79&gt;=INDEX('Static Data'!$E$3:$X$21,$BW107,13)+0,EE$80&gt;=INDEX('Static Data'!$E$3:$X$21,$BW107,14)+0,EE$81&gt;=INDEX('Static Data'!$E$3:$X$21,$BW107,15)+0,EE$82&gt;=INDEX('Static Data'!$E$3:$X$21,$BW107,16)+0,EE$83&gt;=INDEX('Static Data'!$E$3:$X$21,$BW107,17)+0,EE$84&gt;=INDEX('Static Data'!$E$3:$X$21,$BW107,18)+0,EE$85&gt;=INDEX('Static Data'!$E$3:$X$21,$BW107,19)+0,EE$86&gt;=INDEX('Static Data'!$E$3:$X$21,$BW107,20)+0)</f>
        <v>0</v>
      </c>
      <c r="EF107" t="b">
        <f ca="1">AND($BV107,EF$67&gt;=INDEX('Static Data'!$E$3:$X$21,$BW107,1)+0,EF$68&gt;=INDEX('Static Data'!$E$3:$X$21,$BW107,2)+0,EF$69&gt;=INDEX('Static Data'!$E$3:$X$21,$BW107,3)+0,EF$70&gt;=INDEX('Static Data'!$E$3:$X$21,$BW107,4)+0,EF$71&gt;=INDEX('Static Data'!$E$3:$X$21,$BW107,5)+0,EF$72&gt;=INDEX('Static Data'!$E$3:$X$21,$BW107,6)+0,EF$73&gt;=INDEX('Static Data'!$E$3:$X$21,$BW107,7)+0,EF$74&gt;=INDEX('Static Data'!$E$3:$X$21,$BW107,8)+0,EF$75&gt;=INDEX('Static Data'!$E$3:$X$21,$BW107,9)+0,EF$76&gt;=INDEX('Static Data'!$E$3:$X$21,$BW107,10)+0,EF$77&gt;=INDEX('Static Data'!$E$3:$X$21,$BW107,11)+0,EF$78&gt;=INDEX('Static Data'!$E$3:$X$21,$BW107,12)+0,EF$79&gt;=INDEX('Static Data'!$E$3:$X$21,$BW107,13)+0,EF$80&gt;=INDEX('Static Data'!$E$3:$X$21,$BW107,14)+0,EF$81&gt;=INDEX('Static Data'!$E$3:$X$21,$BW107,15)+0,EF$82&gt;=INDEX('Static Data'!$E$3:$X$21,$BW107,16)+0,EF$83&gt;=INDEX('Static Data'!$E$3:$X$21,$BW107,17)+0,EF$84&gt;=INDEX('Static Data'!$E$3:$X$21,$BW107,18)+0,EF$85&gt;=INDEX('Static Data'!$E$3:$X$21,$BW107,19)+0,EF$86&gt;=INDEX('Static Data'!$E$3:$X$21,$BW107,20)+0)</f>
        <v>0</v>
      </c>
      <c r="EG107" t="b">
        <f ca="1">AND($BV107,EG$67&gt;=INDEX('Static Data'!$E$3:$X$21,$BW107,1)+0,EG$68&gt;=INDEX('Static Data'!$E$3:$X$21,$BW107,2)+0,EG$69&gt;=INDEX('Static Data'!$E$3:$X$21,$BW107,3)+0,EG$70&gt;=INDEX('Static Data'!$E$3:$X$21,$BW107,4)+0,EG$71&gt;=INDEX('Static Data'!$E$3:$X$21,$BW107,5)+0,EG$72&gt;=INDEX('Static Data'!$E$3:$X$21,$BW107,6)+0,EG$73&gt;=INDEX('Static Data'!$E$3:$X$21,$BW107,7)+0,EG$74&gt;=INDEX('Static Data'!$E$3:$X$21,$BW107,8)+0,EG$75&gt;=INDEX('Static Data'!$E$3:$X$21,$BW107,9)+0,EG$76&gt;=INDEX('Static Data'!$E$3:$X$21,$BW107,10)+0,EG$77&gt;=INDEX('Static Data'!$E$3:$X$21,$BW107,11)+0,EG$78&gt;=INDEX('Static Data'!$E$3:$X$21,$BW107,12)+0,EG$79&gt;=INDEX('Static Data'!$E$3:$X$21,$BW107,13)+0,EG$80&gt;=INDEX('Static Data'!$E$3:$X$21,$BW107,14)+0,EG$81&gt;=INDEX('Static Data'!$E$3:$X$21,$BW107,15)+0,EG$82&gt;=INDEX('Static Data'!$E$3:$X$21,$BW107,16)+0,EG$83&gt;=INDEX('Static Data'!$E$3:$X$21,$BW107,17)+0,EG$84&gt;=INDEX('Static Data'!$E$3:$X$21,$BW107,18)+0,EG$85&gt;=INDEX('Static Data'!$E$3:$X$21,$BW107,19)+0,EG$86&gt;=INDEX('Static Data'!$E$3:$X$21,$BW107,20)+0)</f>
        <v>0</v>
      </c>
      <c r="EH107" t="b">
        <f ca="1">AND($BV107,EH$67&gt;=INDEX('Static Data'!$E$3:$X$21,$BW107,1)+0,EH$68&gt;=INDEX('Static Data'!$E$3:$X$21,$BW107,2)+0,EH$69&gt;=INDEX('Static Data'!$E$3:$X$21,$BW107,3)+0,EH$70&gt;=INDEX('Static Data'!$E$3:$X$21,$BW107,4)+0,EH$71&gt;=INDEX('Static Data'!$E$3:$X$21,$BW107,5)+0,EH$72&gt;=INDEX('Static Data'!$E$3:$X$21,$BW107,6)+0,EH$73&gt;=INDEX('Static Data'!$E$3:$X$21,$BW107,7)+0,EH$74&gt;=INDEX('Static Data'!$E$3:$X$21,$BW107,8)+0,EH$75&gt;=INDEX('Static Data'!$E$3:$X$21,$BW107,9)+0,EH$76&gt;=INDEX('Static Data'!$E$3:$X$21,$BW107,10)+0,EH$77&gt;=INDEX('Static Data'!$E$3:$X$21,$BW107,11)+0,EH$78&gt;=INDEX('Static Data'!$E$3:$X$21,$BW107,12)+0,EH$79&gt;=INDEX('Static Data'!$E$3:$X$21,$BW107,13)+0,EH$80&gt;=INDEX('Static Data'!$E$3:$X$21,$BW107,14)+0,EH$81&gt;=INDEX('Static Data'!$E$3:$X$21,$BW107,15)+0,EH$82&gt;=INDEX('Static Data'!$E$3:$X$21,$BW107,16)+0,EH$83&gt;=INDEX('Static Data'!$E$3:$X$21,$BW107,17)+0,EH$84&gt;=INDEX('Static Data'!$E$3:$X$21,$BW107,18)+0,EH$85&gt;=INDEX('Static Data'!$E$3:$X$21,$BW107,19)+0,EH$86&gt;=INDEX('Static Data'!$E$3:$X$21,$BW107,20)+0)</f>
        <v>0</v>
      </c>
      <c r="EI107" t="b">
        <f ca="1">AND($BV107,EI$67&gt;=INDEX('Static Data'!$E$3:$X$21,$BW107,1)+0,EI$68&gt;=INDEX('Static Data'!$E$3:$X$21,$BW107,2)+0,EI$69&gt;=INDEX('Static Data'!$E$3:$X$21,$BW107,3)+0,EI$70&gt;=INDEX('Static Data'!$E$3:$X$21,$BW107,4)+0,EI$71&gt;=INDEX('Static Data'!$E$3:$X$21,$BW107,5)+0,EI$72&gt;=INDEX('Static Data'!$E$3:$X$21,$BW107,6)+0,EI$73&gt;=INDEX('Static Data'!$E$3:$X$21,$BW107,7)+0,EI$74&gt;=INDEX('Static Data'!$E$3:$X$21,$BW107,8)+0,EI$75&gt;=INDEX('Static Data'!$E$3:$X$21,$BW107,9)+0,EI$76&gt;=INDEX('Static Data'!$E$3:$X$21,$BW107,10)+0,EI$77&gt;=INDEX('Static Data'!$E$3:$X$21,$BW107,11)+0,EI$78&gt;=INDEX('Static Data'!$E$3:$X$21,$BW107,12)+0,EI$79&gt;=INDEX('Static Data'!$E$3:$X$21,$BW107,13)+0,EI$80&gt;=INDEX('Static Data'!$E$3:$X$21,$BW107,14)+0,EI$81&gt;=INDEX('Static Data'!$E$3:$X$21,$BW107,15)+0,EI$82&gt;=INDEX('Static Data'!$E$3:$X$21,$BW107,16)+0,EI$83&gt;=INDEX('Static Data'!$E$3:$X$21,$BW107,17)+0,EI$84&gt;=INDEX('Static Data'!$E$3:$X$21,$BW107,18)+0,EI$85&gt;=INDEX('Static Data'!$E$3:$X$21,$BW107,19)+0,EI$86&gt;=INDEX('Static Data'!$E$3:$X$21,$BW107,20)+0)</f>
        <v>0</v>
      </c>
      <c r="EJ107" t="b">
        <f ca="1">AND($BV107,EJ$67&gt;=INDEX('Static Data'!$E$3:$X$21,$BW107,1)+0,EJ$68&gt;=INDEX('Static Data'!$E$3:$X$21,$BW107,2)+0,EJ$69&gt;=INDEX('Static Data'!$E$3:$X$21,$BW107,3)+0,EJ$70&gt;=INDEX('Static Data'!$E$3:$X$21,$BW107,4)+0,EJ$71&gt;=INDEX('Static Data'!$E$3:$X$21,$BW107,5)+0,EJ$72&gt;=INDEX('Static Data'!$E$3:$X$21,$BW107,6)+0,EJ$73&gt;=INDEX('Static Data'!$E$3:$X$21,$BW107,7)+0,EJ$74&gt;=INDEX('Static Data'!$E$3:$X$21,$BW107,8)+0,EJ$75&gt;=INDEX('Static Data'!$E$3:$X$21,$BW107,9)+0,EJ$76&gt;=INDEX('Static Data'!$E$3:$X$21,$BW107,10)+0,EJ$77&gt;=INDEX('Static Data'!$E$3:$X$21,$BW107,11)+0,EJ$78&gt;=INDEX('Static Data'!$E$3:$X$21,$BW107,12)+0,EJ$79&gt;=INDEX('Static Data'!$E$3:$X$21,$BW107,13)+0,EJ$80&gt;=INDEX('Static Data'!$E$3:$X$21,$BW107,14)+0,EJ$81&gt;=INDEX('Static Data'!$E$3:$X$21,$BW107,15)+0,EJ$82&gt;=INDEX('Static Data'!$E$3:$X$21,$BW107,16)+0,EJ$83&gt;=INDEX('Static Data'!$E$3:$X$21,$BW107,17)+0,EJ$84&gt;=INDEX('Static Data'!$E$3:$X$21,$BW107,18)+0,EJ$85&gt;=INDEX('Static Data'!$E$3:$X$21,$BW107,19)+0,EJ$86&gt;=INDEX('Static Data'!$E$3:$X$21,$BW107,20)+0)</f>
        <v>0</v>
      </c>
      <c r="EK107" t="b">
        <f ca="1">AND($BV107,EK$67&gt;=INDEX('Static Data'!$E$3:$X$21,$BW107,1)+0,EK$68&gt;=INDEX('Static Data'!$E$3:$X$21,$BW107,2)+0,EK$69&gt;=INDEX('Static Data'!$E$3:$X$21,$BW107,3)+0,EK$70&gt;=INDEX('Static Data'!$E$3:$X$21,$BW107,4)+0,EK$71&gt;=INDEX('Static Data'!$E$3:$X$21,$BW107,5)+0,EK$72&gt;=INDEX('Static Data'!$E$3:$X$21,$BW107,6)+0,EK$73&gt;=INDEX('Static Data'!$E$3:$X$21,$BW107,7)+0,EK$74&gt;=INDEX('Static Data'!$E$3:$X$21,$BW107,8)+0,EK$75&gt;=INDEX('Static Data'!$E$3:$X$21,$BW107,9)+0,EK$76&gt;=INDEX('Static Data'!$E$3:$X$21,$BW107,10)+0,EK$77&gt;=INDEX('Static Data'!$E$3:$X$21,$BW107,11)+0,EK$78&gt;=INDEX('Static Data'!$E$3:$X$21,$BW107,12)+0,EK$79&gt;=INDEX('Static Data'!$E$3:$X$21,$BW107,13)+0,EK$80&gt;=INDEX('Static Data'!$E$3:$X$21,$BW107,14)+0,EK$81&gt;=INDEX('Static Data'!$E$3:$X$21,$BW107,15)+0,EK$82&gt;=INDEX('Static Data'!$E$3:$X$21,$BW107,16)+0,EK$83&gt;=INDEX('Static Data'!$E$3:$X$21,$BW107,17)+0,EK$84&gt;=INDEX('Static Data'!$E$3:$X$21,$BW107,18)+0,EK$85&gt;=INDEX('Static Data'!$E$3:$X$21,$BW107,19)+0,EK$86&gt;=INDEX('Static Data'!$E$3:$X$21,$BW107,20)+0)</f>
        <v>0</v>
      </c>
      <c r="EL107" t="b">
        <f ca="1">AND($BV107,EL$67&gt;=INDEX('Static Data'!$E$3:$X$21,$BW107,1)+0,EL$68&gt;=INDEX('Static Data'!$E$3:$X$21,$BW107,2)+0,EL$69&gt;=INDEX('Static Data'!$E$3:$X$21,$BW107,3)+0,EL$70&gt;=INDEX('Static Data'!$E$3:$X$21,$BW107,4)+0,EL$71&gt;=INDEX('Static Data'!$E$3:$X$21,$BW107,5)+0,EL$72&gt;=INDEX('Static Data'!$E$3:$X$21,$BW107,6)+0,EL$73&gt;=INDEX('Static Data'!$E$3:$X$21,$BW107,7)+0,EL$74&gt;=INDEX('Static Data'!$E$3:$X$21,$BW107,8)+0,EL$75&gt;=INDEX('Static Data'!$E$3:$X$21,$BW107,9)+0,EL$76&gt;=INDEX('Static Data'!$E$3:$X$21,$BW107,10)+0,EL$77&gt;=INDEX('Static Data'!$E$3:$X$21,$BW107,11)+0,EL$78&gt;=INDEX('Static Data'!$E$3:$X$21,$BW107,12)+0,EL$79&gt;=INDEX('Static Data'!$E$3:$X$21,$BW107,13)+0,EL$80&gt;=INDEX('Static Data'!$E$3:$X$21,$BW107,14)+0,EL$81&gt;=INDEX('Static Data'!$E$3:$X$21,$BW107,15)+0,EL$82&gt;=INDEX('Static Data'!$E$3:$X$21,$BW107,16)+0,EL$83&gt;=INDEX('Static Data'!$E$3:$X$21,$BW107,17)+0,EL$84&gt;=INDEX('Static Data'!$E$3:$X$21,$BW107,18)+0,EL$85&gt;=INDEX('Static Data'!$E$3:$X$21,$BW107,19)+0,EL$86&gt;=INDEX('Static Data'!$E$3:$X$21,$BW107,20)+0)</f>
        <v>0</v>
      </c>
      <c r="EM107" t="b">
        <f ca="1">AND($BV107,EM$67&gt;=INDEX('Static Data'!$E$3:$X$21,$BW107,1)+0,EM$68&gt;=INDEX('Static Data'!$E$3:$X$21,$BW107,2)+0,EM$69&gt;=INDEX('Static Data'!$E$3:$X$21,$BW107,3)+0,EM$70&gt;=INDEX('Static Data'!$E$3:$X$21,$BW107,4)+0,EM$71&gt;=INDEX('Static Data'!$E$3:$X$21,$BW107,5)+0,EM$72&gt;=INDEX('Static Data'!$E$3:$X$21,$BW107,6)+0,EM$73&gt;=INDEX('Static Data'!$E$3:$X$21,$BW107,7)+0,EM$74&gt;=INDEX('Static Data'!$E$3:$X$21,$BW107,8)+0,EM$75&gt;=INDEX('Static Data'!$E$3:$X$21,$BW107,9)+0,EM$76&gt;=INDEX('Static Data'!$E$3:$X$21,$BW107,10)+0,EM$77&gt;=INDEX('Static Data'!$E$3:$X$21,$BW107,11)+0,EM$78&gt;=INDEX('Static Data'!$E$3:$X$21,$BW107,12)+0,EM$79&gt;=INDEX('Static Data'!$E$3:$X$21,$BW107,13)+0,EM$80&gt;=INDEX('Static Data'!$E$3:$X$21,$BW107,14)+0,EM$81&gt;=INDEX('Static Data'!$E$3:$X$21,$BW107,15)+0,EM$82&gt;=INDEX('Static Data'!$E$3:$X$21,$BW107,16)+0,EM$83&gt;=INDEX('Static Data'!$E$3:$X$21,$BW107,17)+0,EM$84&gt;=INDEX('Static Data'!$E$3:$X$21,$BW107,18)+0,EM$85&gt;=INDEX('Static Data'!$E$3:$X$21,$BW107,19)+0,EM$86&gt;=INDEX('Static Data'!$E$3:$X$21,$BW107,20)+0)</f>
        <v>0</v>
      </c>
      <c r="EN107" t="b">
        <f ca="1">AND($BV107,EN$67&gt;=INDEX('Static Data'!$E$3:$X$21,$BW107,1)+0,EN$68&gt;=INDEX('Static Data'!$E$3:$X$21,$BW107,2)+0,EN$69&gt;=INDEX('Static Data'!$E$3:$X$21,$BW107,3)+0,EN$70&gt;=INDEX('Static Data'!$E$3:$X$21,$BW107,4)+0,EN$71&gt;=INDEX('Static Data'!$E$3:$X$21,$BW107,5)+0,EN$72&gt;=INDEX('Static Data'!$E$3:$X$21,$BW107,6)+0,EN$73&gt;=INDEX('Static Data'!$E$3:$X$21,$BW107,7)+0,EN$74&gt;=INDEX('Static Data'!$E$3:$X$21,$BW107,8)+0,EN$75&gt;=INDEX('Static Data'!$E$3:$X$21,$BW107,9)+0,EN$76&gt;=INDEX('Static Data'!$E$3:$X$21,$BW107,10)+0,EN$77&gt;=INDEX('Static Data'!$E$3:$X$21,$BW107,11)+0,EN$78&gt;=INDEX('Static Data'!$E$3:$X$21,$BW107,12)+0,EN$79&gt;=INDEX('Static Data'!$E$3:$X$21,$BW107,13)+0,EN$80&gt;=INDEX('Static Data'!$E$3:$X$21,$BW107,14)+0,EN$81&gt;=INDEX('Static Data'!$E$3:$X$21,$BW107,15)+0,EN$82&gt;=INDEX('Static Data'!$E$3:$X$21,$BW107,16)+0,EN$83&gt;=INDEX('Static Data'!$E$3:$X$21,$BW107,17)+0,EN$84&gt;=INDEX('Static Data'!$E$3:$X$21,$BW107,18)+0,EN$85&gt;=INDEX('Static Data'!$E$3:$X$21,$BW107,19)+0,EN$86&gt;=INDEX('Static Data'!$E$3:$X$21,$BW107,20)+0)</f>
        <v>0</v>
      </c>
      <c r="EO107" t="b">
        <f ca="1">AND($BV107,EO$67&gt;=INDEX('Static Data'!$E$3:$X$21,$BW107,1)+0,EO$68&gt;=INDEX('Static Data'!$E$3:$X$21,$BW107,2)+0,EO$69&gt;=INDEX('Static Data'!$E$3:$X$21,$BW107,3)+0,EO$70&gt;=INDEX('Static Data'!$E$3:$X$21,$BW107,4)+0,EO$71&gt;=INDEX('Static Data'!$E$3:$X$21,$BW107,5)+0,EO$72&gt;=INDEX('Static Data'!$E$3:$X$21,$BW107,6)+0,EO$73&gt;=INDEX('Static Data'!$E$3:$X$21,$BW107,7)+0,EO$74&gt;=INDEX('Static Data'!$E$3:$X$21,$BW107,8)+0,EO$75&gt;=INDEX('Static Data'!$E$3:$X$21,$BW107,9)+0,EO$76&gt;=INDEX('Static Data'!$E$3:$X$21,$BW107,10)+0,EO$77&gt;=INDEX('Static Data'!$E$3:$X$21,$BW107,11)+0,EO$78&gt;=INDEX('Static Data'!$E$3:$X$21,$BW107,12)+0,EO$79&gt;=INDEX('Static Data'!$E$3:$X$21,$BW107,13)+0,EO$80&gt;=INDEX('Static Data'!$E$3:$X$21,$BW107,14)+0,EO$81&gt;=INDEX('Static Data'!$E$3:$X$21,$BW107,15)+0,EO$82&gt;=INDEX('Static Data'!$E$3:$X$21,$BW107,16)+0,EO$83&gt;=INDEX('Static Data'!$E$3:$X$21,$BW107,17)+0,EO$84&gt;=INDEX('Static Data'!$E$3:$X$21,$BW107,18)+0,EO$85&gt;=INDEX('Static Data'!$E$3:$X$21,$BW107,19)+0,EO$86&gt;=INDEX('Static Data'!$E$3:$X$21,$BW107,20)+0)</f>
        <v>0</v>
      </c>
      <c r="EP107" t="b">
        <f ca="1">AND($BV107,EP$67&gt;=INDEX('Static Data'!$E$3:$X$21,$BW107,1)+0,EP$68&gt;=INDEX('Static Data'!$E$3:$X$21,$BW107,2)+0,EP$69&gt;=INDEX('Static Data'!$E$3:$X$21,$BW107,3)+0,EP$70&gt;=INDEX('Static Data'!$E$3:$X$21,$BW107,4)+0,EP$71&gt;=INDEX('Static Data'!$E$3:$X$21,$BW107,5)+0,EP$72&gt;=INDEX('Static Data'!$E$3:$X$21,$BW107,6)+0,EP$73&gt;=INDEX('Static Data'!$E$3:$X$21,$BW107,7)+0,EP$74&gt;=INDEX('Static Data'!$E$3:$X$21,$BW107,8)+0,EP$75&gt;=INDEX('Static Data'!$E$3:$X$21,$BW107,9)+0,EP$76&gt;=INDEX('Static Data'!$E$3:$X$21,$BW107,10)+0,EP$77&gt;=INDEX('Static Data'!$E$3:$X$21,$BW107,11)+0,EP$78&gt;=INDEX('Static Data'!$E$3:$X$21,$BW107,12)+0,EP$79&gt;=INDEX('Static Data'!$E$3:$X$21,$BW107,13)+0,EP$80&gt;=INDEX('Static Data'!$E$3:$X$21,$BW107,14)+0,EP$81&gt;=INDEX('Static Data'!$E$3:$X$21,$BW107,15)+0,EP$82&gt;=INDEX('Static Data'!$E$3:$X$21,$BW107,16)+0,EP$83&gt;=INDEX('Static Data'!$E$3:$X$21,$BW107,17)+0,EP$84&gt;=INDEX('Static Data'!$E$3:$X$21,$BW107,18)+0,EP$85&gt;=INDEX('Static Data'!$E$3:$X$21,$BW107,19)+0,EP$86&gt;=INDEX('Static Data'!$E$3:$X$21,$BW107,20)+0)</f>
        <v>0</v>
      </c>
      <c r="EQ107" t="b">
        <f ca="1">AND($BV107,EQ$67&gt;=INDEX('Static Data'!$E$3:$X$21,$BW107,1)+0,EQ$68&gt;=INDEX('Static Data'!$E$3:$X$21,$BW107,2)+0,EQ$69&gt;=INDEX('Static Data'!$E$3:$X$21,$BW107,3)+0,EQ$70&gt;=INDEX('Static Data'!$E$3:$X$21,$BW107,4)+0,EQ$71&gt;=INDEX('Static Data'!$E$3:$X$21,$BW107,5)+0,EQ$72&gt;=INDEX('Static Data'!$E$3:$X$21,$BW107,6)+0,EQ$73&gt;=INDEX('Static Data'!$E$3:$X$21,$BW107,7)+0,EQ$74&gt;=INDEX('Static Data'!$E$3:$X$21,$BW107,8)+0,EQ$75&gt;=INDEX('Static Data'!$E$3:$X$21,$BW107,9)+0,EQ$76&gt;=INDEX('Static Data'!$E$3:$X$21,$BW107,10)+0,EQ$77&gt;=INDEX('Static Data'!$E$3:$X$21,$BW107,11)+0,EQ$78&gt;=INDEX('Static Data'!$E$3:$X$21,$BW107,12)+0,EQ$79&gt;=INDEX('Static Data'!$E$3:$X$21,$BW107,13)+0,EQ$80&gt;=INDEX('Static Data'!$E$3:$X$21,$BW107,14)+0,EQ$81&gt;=INDEX('Static Data'!$E$3:$X$21,$BW107,15)+0,EQ$82&gt;=INDEX('Static Data'!$E$3:$X$21,$BW107,16)+0,EQ$83&gt;=INDEX('Static Data'!$E$3:$X$21,$BW107,17)+0,EQ$84&gt;=INDEX('Static Data'!$E$3:$X$21,$BW107,18)+0,EQ$85&gt;=INDEX('Static Data'!$E$3:$X$21,$BW107,19)+0,EQ$86&gt;=INDEX('Static Data'!$E$3:$X$21,$BW107,20)+0)</f>
        <v>0</v>
      </c>
      <c r="ER107" t="b">
        <f ca="1">AND($BV107,ER$67&gt;=INDEX('Static Data'!$E$3:$X$21,$BW107,1)+0,ER$68&gt;=INDEX('Static Data'!$E$3:$X$21,$BW107,2)+0,ER$69&gt;=INDEX('Static Data'!$E$3:$X$21,$BW107,3)+0,ER$70&gt;=INDEX('Static Data'!$E$3:$X$21,$BW107,4)+0,ER$71&gt;=INDEX('Static Data'!$E$3:$X$21,$BW107,5)+0,ER$72&gt;=INDEX('Static Data'!$E$3:$X$21,$BW107,6)+0,ER$73&gt;=INDEX('Static Data'!$E$3:$X$21,$BW107,7)+0,ER$74&gt;=INDEX('Static Data'!$E$3:$X$21,$BW107,8)+0,ER$75&gt;=INDEX('Static Data'!$E$3:$X$21,$BW107,9)+0,ER$76&gt;=INDEX('Static Data'!$E$3:$X$21,$BW107,10)+0,ER$77&gt;=INDEX('Static Data'!$E$3:$X$21,$BW107,11)+0,ER$78&gt;=INDEX('Static Data'!$E$3:$X$21,$BW107,12)+0,ER$79&gt;=INDEX('Static Data'!$E$3:$X$21,$BW107,13)+0,ER$80&gt;=INDEX('Static Data'!$E$3:$X$21,$BW107,14)+0,ER$81&gt;=INDEX('Static Data'!$E$3:$X$21,$BW107,15)+0,ER$82&gt;=INDEX('Static Data'!$E$3:$X$21,$BW107,16)+0,ER$83&gt;=INDEX('Static Data'!$E$3:$X$21,$BW107,17)+0,ER$84&gt;=INDEX('Static Data'!$E$3:$X$21,$BW107,18)+0,ER$85&gt;=INDEX('Static Data'!$E$3:$X$21,$BW107,19)+0,ER$86&gt;=INDEX('Static Data'!$E$3:$X$21,$BW107,20)+0)</f>
        <v>0</v>
      </c>
      <c r="ES107" t="b">
        <f ca="1">AND($BV107,ES$67&gt;=INDEX('Static Data'!$E$3:$X$21,$BW107,1)+0,ES$68&gt;=INDEX('Static Data'!$E$3:$X$21,$BW107,2)+0,ES$69&gt;=INDEX('Static Data'!$E$3:$X$21,$BW107,3)+0,ES$70&gt;=INDEX('Static Data'!$E$3:$X$21,$BW107,4)+0,ES$71&gt;=INDEX('Static Data'!$E$3:$X$21,$BW107,5)+0,ES$72&gt;=INDEX('Static Data'!$E$3:$X$21,$BW107,6)+0,ES$73&gt;=INDEX('Static Data'!$E$3:$X$21,$BW107,7)+0,ES$74&gt;=INDEX('Static Data'!$E$3:$X$21,$BW107,8)+0,ES$75&gt;=INDEX('Static Data'!$E$3:$X$21,$BW107,9)+0,ES$76&gt;=INDEX('Static Data'!$E$3:$X$21,$BW107,10)+0,ES$77&gt;=INDEX('Static Data'!$E$3:$X$21,$BW107,11)+0,ES$78&gt;=INDEX('Static Data'!$E$3:$X$21,$BW107,12)+0,ES$79&gt;=INDEX('Static Data'!$E$3:$X$21,$BW107,13)+0,ES$80&gt;=INDEX('Static Data'!$E$3:$X$21,$BW107,14)+0,ES$81&gt;=INDEX('Static Data'!$E$3:$X$21,$BW107,15)+0,ES$82&gt;=INDEX('Static Data'!$E$3:$X$21,$BW107,16)+0,ES$83&gt;=INDEX('Static Data'!$E$3:$X$21,$BW107,17)+0,ES$84&gt;=INDEX('Static Data'!$E$3:$X$21,$BW107,18)+0,ES$85&gt;=INDEX('Static Data'!$E$3:$X$21,$BW107,19)+0,ES$86&gt;=INDEX('Static Data'!$E$3:$X$21,$BW107,20)+0)</f>
        <v>0</v>
      </c>
      <c r="ET107" t="b">
        <f ca="1">AND($BV107,ET$67&gt;=INDEX('Static Data'!$E$3:$X$21,$BW107,1)+0,ET$68&gt;=INDEX('Static Data'!$E$3:$X$21,$BW107,2)+0,ET$69&gt;=INDEX('Static Data'!$E$3:$X$21,$BW107,3)+0,ET$70&gt;=INDEX('Static Data'!$E$3:$X$21,$BW107,4)+0,ET$71&gt;=INDEX('Static Data'!$E$3:$X$21,$BW107,5)+0,ET$72&gt;=INDEX('Static Data'!$E$3:$X$21,$BW107,6)+0,ET$73&gt;=INDEX('Static Data'!$E$3:$X$21,$BW107,7)+0,ET$74&gt;=INDEX('Static Data'!$E$3:$X$21,$BW107,8)+0,ET$75&gt;=INDEX('Static Data'!$E$3:$X$21,$BW107,9)+0,ET$76&gt;=INDEX('Static Data'!$E$3:$X$21,$BW107,10)+0,ET$77&gt;=INDEX('Static Data'!$E$3:$X$21,$BW107,11)+0,ET$78&gt;=INDEX('Static Data'!$E$3:$X$21,$BW107,12)+0,ET$79&gt;=INDEX('Static Data'!$E$3:$X$21,$BW107,13)+0,ET$80&gt;=INDEX('Static Data'!$E$3:$X$21,$BW107,14)+0,ET$81&gt;=INDEX('Static Data'!$E$3:$X$21,$BW107,15)+0,ET$82&gt;=INDEX('Static Data'!$E$3:$X$21,$BW107,16)+0,ET$83&gt;=INDEX('Static Data'!$E$3:$X$21,$BW107,17)+0,ET$84&gt;=INDEX('Static Data'!$E$3:$X$21,$BW107,18)+0,ET$85&gt;=INDEX('Static Data'!$E$3:$X$21,$BW107,19)+0,ET$86&gt;=INDEX('Static Data'!$E$3:$X$21,$BW107,20)+0)</f>
        <v>0</v>
      </c>
      <c r="EU107" t="b">
        <f ca="1">AND($BV107,EU$67&gt;=INDEX('Static Data'!$E$3:$X$21,$BW107,1)+0,EU$68&gt;=INDEX('Static Data'!$E$3:$X$21,$BW107,2)+0,EU$69&gt;=INDEX('Static Data'!$E$3:$X$21,$BW107,3)+0,EU$70&gt;=INDEX('Static Data'!$E$3:$X$21,$BW107,4)+0,EU$71&gt;=INDEX('Static Data'!$E$3:$X$21,$BW107,5)+0,EU$72&gt;=INDEX('Static Data'!$E$3:$X$21,$BW107,6)+0,EU$73&gt;=INDEX('Static Data'!$E$3:$X$21,$BW107,7)+0,EU$74&gt;=INDEX('Static Data'!$E$3:$X$21,$BW107,8)+0,EU$75&gt;=INDEX('Static Data'!$E$3:$X$21,$BW107,9)+0,EU$76&gt;=INDEX('Static Data'!$E$3:$X$21,$BW107,10)+0,EU$77&gt;=INDEX('Static Data'!$E$3:$X$21,$BW107,11)+0,EU$78&gt;=INDEX('Static Data'!$E$3:$X$21,$BW107,12)+0,EU$79&gt;=INDEX('Static Data'!$E$3:$X$21,$BW107,13)+0,EU$80&gt;=INDEX('Static Data'!$E$3:$X$21,$BW107,14)+0,EU$81&gt;=INDEX('Static Data'!$E$3:$X$21,$BW107,15)+0,EU$82&gt;=INDEX('Static Data'!$E$3:$X$21,$BW107,16)+0,EU$83&gt;=INDEX('Static Data'!$E$3:$X$21,$BW107,17)+0,EU$84&gt;=INDEX('Static Data'!$E$3:$X$21,$BW107,18)+0,EU$85&gt;=INDEX('Static Data'!$E$3:$X$21,$BW107,19)+0,EU$86&gt;=INDEX('Static Data'!$E$3:$X$21,$BW107,20)+0)</f>
        <v>0</v>
      </c>
      <c r="EV107" t="b">
        <f ca="1">AND($BV107,EV$67&gt;=INDEX('Static Data'!$E$3:$X$21,$BW107,1)+0,EV$68&gt;=INDEX('Static Data'!$E$3:$X$21,$BW107,2)+0,EV$69&gt;=INDEX('Static Data'!$E$3:$X$21,$BW107,3)+0,EV$70&gt;=INDEX('Static Data'!$E$3:$X$21,$BW107,4)+0,EV$71&gt;=INDEX('Static Data'!$E$3:$X$21,$BW107,5)+0,EV$72&gt;=INDEX('Static Data'!$E$3:$X$21,$BW107,6)+0,EV$73&gt;=INDEX('Static Data'!$E$3:$X$21,$BW107,7)+0,EV$74&gt;=INDEX('Static Data'!$E$3:$X$21,$BW107,8)+0,EV$75&gt;=INDEX('Static Data'!$E$3:$X$21,$BW107,9)+0,EV$76&gt;=INDEX('Static Data'!$E$3:$X$21,$BW107,10)+0,EV$77&gt;=INDEX('Static Data'!$E$3:$X$21,$BW107,11)+0,EV$78&gt;=INDEX('Static Data'!$E$3:$X$21,$BW107,12)+0,EV$79&gt;=INDEX('Static Data'!$E$3:$X$21,$BW107,13)+0,EV$80&gt;=INDEX('Static Data'!$E$3:$X$21,$BW107,14)+0,EV$81&gt;=INDEX('Static Data'!$E$3:$X$21,$BW107,15)+0,EV$82&gt;=INDEX('Static Data'!$E$3:$X$21,$BW107,16)+0,EV$83&gt;=INDEX('Static Data'!$E$3:$X$21,$BW107,17)+0,EV$84&gt;=INDEX('Static Data'!$E$3:$X$21,$BW107,18)+0,EV$85&gt;=INDEX('Static Data'!$E$3:$X$21,$BW107,19)+0,EV$86&gt;=INDEX('Static Data'!$E$3:$X$21,$BW107,20)+0)</f>
        <v>0</v>
      </c>
      <c r="EW107" t="b">
        <f ca="1">AND($BV107,EW$67&gt;=INDEX('Static Data'!$E$3:$X$21,$BW107,1)+0,EW$68&gt;=INDEX('Static Data'!$E$3:$X$21,$BW107,2)+0,EW$69&gt;=INDEX('Static Data'!$E$3:$X$21,$BW107,3)+0,EW$70&gt;=INDEX('Static Data'!$E$3:$X$21,$BW107,4)+0,EW$71&gt;=INDEX('Static Data'!$E$3:$X$21,$BW107,5)+0,EW$72&gt;=INDEX('Static Data'!$E$3:$X$21,$BW107,6)+0,EW$73&gt;=INDEX('Static Data'!$E$3:$X$21,$BW107,7)+0,EW$74&gt;=INDEX('Static Data'!$E$3:$X$21,$BW107,8)+0,EW$75&gt;=INDEX('Static Data'!$E$3:$X$21,$BW107,9)+0,EW$76&gt;=INDEX('Static Data'!$E$3:$X$21,$BW107,10)+0,EW$77&gt;=INDEX('Static Data'!$E$3:$X$21,$BW107,11)+0,EW$78&gt;=INDEX('Static Data'!$E$3:$X$21,$BW107,12)+0,EW$79&gt;=INDEX('Static Data'!$E$3:$X$21,$BW107,13)+0,EW$80&gt;=INDEX('Static Data'!$E$3:$X$21,$BW107,14)+0,EW$81&gt;=INDEX('Static Data'!$E$3:$X$21,$BW107,15)+0,EW$82&gt;=INDEX('Static Data'!$E$3:$X$21,$BW107,16)+0,EW$83&gt;=INDEX('Static Data'!$E$3:$X$21,$BW107,17)+0,EW$84&gt;=INDEX('Static Data'!$E$3:$X$21,$BW107,18)+0,EW$85&gt;=INDEX('Static Data'!$E$3:$X$21,$BW107,19)+0,EW$86&gt;=INDEX('Static Data'!$E$3:$X$21,$BW107,20)+0)</f>
        <v>0</v>
      </c>
      <c r="EX107" t="b">
        <f ca="1">AND($BV107,EX$67&gt;=INDEX('Static Data'!$E$3:$X$21,$BW107,1)+0,EX$68&gt;=INDEX('Static Data'!$E$3:$X$21,$BW107,2)+0,EX$69&gt;=INDEX('Static Data'!$E$3:$X$21,$BW107,3)+0,EX$70&gt;=INDEX('Static Data'!$E$3:$X$21,$BW107,4)+0,EX$71&gt;=INDEX('Static Data'!$E$3:$X$21,$BW107,5)+0,EX$72&gt;=INDEX('Static Data'!$E$3:$X$21,$BW107,6)+0,EX$73&gt;=INDEX('Static Data'!$E$3:$X$21,$BW107,7)+0,EX$74&gt;=INDEX('Static Data'!$E$3:$X$21,$BW107,8)+0,EX$75&gt;=INDEX('Static Data'!$E$3:$X$21,$BW107,9)+0,EX$76&gt;=INDEX('Static Data'!$E$3:$X$21,$BW107,10)+0,EX$77&gt;=INDEX('Static Data'!$E$3:$X$21,$BW107,11)+0,EX$78&gt;=INDEX('Static Data'!$E$3:$X$21,$BW107,12)+0,EX$79&gt;=INDEX('Static Data'!$E$3:$X$21,$BW107,13)+0,EX$80&gt;=INDEX('Static Data'!$E$3:$X$21,$BW107,14)+0,EX$81&gt;=INDEX('Static Data'!$E$3:$X$21,$BW107,15)+0,EX$82&gt;=INDEX('Static Data'!$E$3:$X$21,$BW107,16)+0,EX$83&gt;=INDEX('Static Data'!$E$3:$X$21,$BW107,17)+0,EX$84&gt;=INDEX('Static Data'!$E$3:$X$21,$BW107,18)+0,EX$85&gt;=INDEX('Static Data'!$E$3:$X$21,$BW107,19)+0,EX$86&gt;=INDEX('Static Data'!$E$3:$X$21,$BW107,20)+0)</f>
        <v>0</v>
      </c>
      <c r="EY107" t="b">
        <f ca="1">AND($BV107,EY$67&gt;=INDEX('Static Data'!$E$3:$X$21,$BW107,1)+0,EY$68&gt;=INDEX('Static Data'!$E$3:$X$21,$BW107,2)+0,EY$69&gt;=INDEX('Static Data'!$E$3:$X$21,$BW107,3)+0,EY$70&gt;=INDEX('Static Data'!$E$3:$X$21,$BW107,4)+0,EY$71&gt;=INDEX('Static Data'!$E$3:$X$21,$BW107,5)+0,EY$72&gt;=INDEX('Static Data'!$E$3:$X$21,$BW107,6)+0,EY$73&gt;=INDEX('Static Data'!$E$3:$X$21,$BW107,7)+0,EY$74&gt;=INDEX('Static Data'!$E$3:$X$21,$BW107,8)+0,EY$75&gt;=INDEX('Static Data'!$E$3:$X$21,$BW107,9)+0,EY$76&gt;=INDEX('Static Data'!$E$3:$X$21,$BW107,10)+0,EY$77&gt;=INDEX('Static Data'!$E$3:$X$21,$BW107,11)+0,EY$78&gt;=INDEX('Static Data'!$E$3:$X$21,$BW107,12)+0,EY$79&gt;=INDEX('Static Data'!$E$3:$X$21,$BW107,13)+0,EY$80&gt;=INDEX('Static Data'!$E$3:$X$21,$BW107,14)+0,EY$81&gt;=INDEX('Static Data'!$E$3:$X$21,$BW107,15)+0,EY$82&gt;=INDEX('Static Data'!$E$3:$X$21,$BW107,16)+0,EY$83&gt;=INDEX('Static Data'!$E$3:$X$21,$BW107,17)+0,EY$84&gt;=INDEX('Static Data'!$E$3:$X$21,$BW107,18)+0,EY$85&gt;=INDEX('Static Data'!$E$3:$X$21,$BW107,19)+0,EY$86&gt;=INDEX('Static Data'!$E$3:$X$21,$BW107,20)+0)</f>
        <v>0</v>
      </c>
      <c r="EZ107" t="b">
        <f ca="1">AND($BV107,EZ$67&gt;=INDEX('Static Data'!$E$3:$X$21,$BW107,1)+0,EZ$68&gt;=INDEX('Static Data'!$E$3:$X$21,$BW107,2)+0,EZ$69&gt;=INDEX('Static Data'!$E$3:$X$21,$BW107,3)+0,EZ$70&gt;=INDEX('Static Data'!$E$3:$X$21,$BW107,4)+0,EZ$71&gt;=INDEX('Static Data'!$E$3:$X$21,$BW107,5)+0,EZ$72&gt;=INDEX('Static Data'!$E$3:$X$21,$BW107,6)+0,EZ$73&gt;=INDEX('Static Data'!$E$3:$X$21,$BW107,7)+0,EZ$74&gt;=INDEX('Static Data'!$E$3:$X$21,$BW107,8)+0,EZ$75&gt;=INDEX('Static Data'!$E$3:$X$21,$BW107,9)+0,EZ$76&gt;=INDEX('Static Data'!$E$3:$X$21,$BW107,10)+0,EZ$77&gt;=INDEX('Static Data'!$E$3:$X$21,$BW107,11)+0,EZ$78&gt;=INDEX('Static Data'!$E$3:$X$21,$BW107,12)+0,EZ$79&gt;=INDEX('Static Data'!$E$3:$X$21,$BW107,13)+0,EZ$80&gt;=INDEX('Static Data'!$E$3:$X$21,$BW107,14)+0,EZ$81&gt;=INDEX('Static Data'!$E$3:$X$21,$BW107,15)+0,EZ$82&gt;=INDEX('Static Data'!$E$3:$X$21,$BW107,16)+0,EZ$83&gt;=INDEX('Static Data'!$E$3:$X$21,$BW107,17)+0,EZ$84&gt;=INDEX('Static Data'!$E$3:$X$21,$BW107,18)+0,EZ$85&gt;=INDEX('Static Data'!$E$3:$X$21,$BW107,19)+0,EZ$86&gt;=INDEX('Static Data'!$E$3:$X$21,$BW107,20)+0)</f>
        <v>0</v>
      </c>
      <c r="FA107" t="b">
        <f ca="1">AND($BV107,FA$67&gt;=INDEX('Static Data'!$E$3:$X$21,$BW107,1)+0,FA$68&gt;=INDEX('Static Data'!$E$3:$X$21,$BW107,2)+0,FA$69&gt;=INDEX('Static Data'!$E$3:$X$21,$BW107,3)+0,FA$70&gt;=INDEX('Static Data'!$E$3:$X$21,$BW107,4)+0,FA$71&gt;=INDEX('Static Data'!$E$3:$X$21,$BW107,5)+0,FA$72&gt;=INDEX('Static Data'!$E$3:$X$21,$BW107,6)+0,FA$73&gt;=INDEX('Static Data'!$E$3:$X$21,$BW107,7)+0,FA$74&gt;=INDEX('Static Data'!$E$3:$X$21,$BW107,8)+0,FA$75&gt;=INDEX('Static Data'!$E$3:$X$21,$BW107,9)+0,FA$76&gt;=INDEX('Static Data'!$E$3:$X$21,$BW107,10)+0,FA$77&gt;=INDEX('Static Data'!$E$3:$X$21,$BW107,11)+0,FA$78&gt;=INDEX('Static Data'!$E$3:$X$21,$BW107,12)+0,FA$79&gt;=INDEX('Static Data'!$E$3:$X$21,$BW107,13)+0,FA$80&gt;=INDEX('Static Data'!$E$3:$X$21,$BW107,14)+0,FA$81&gt;=INDEX('Static Data'!$E$3:$X$21,$BW107,15)+0,FA$82&gt;=INDEX('Static Data'!$E$3:$X$21,$BW107,16)+0,FA$83&gt;=INDEX('Static Data'!$E$3:$X$21,$BW107,17)+0,FA$84&gt;=INDEX('Static Data'!$E$3:$X$21,$BW107,18)+0,FA$85&gt;=INDEX('Static Data'!$E$3:$X$21,$BW107,19)+0,FA$86&gt;=INDEX('Static Data'!$E$3:$X$21,$BW107,20)+0)</f>
        <v>0</v>
      </c>
      <c r="FB107" t="b">
        <f ca="1">AND($BV107,FB$67&gt;=INDEX('Static Data'!$E$3:$X$21,$BW107,1)+0,FB$68&gt;=INDEX('Static Data'!$E$3:$X$21,$BW107,2)+0,FB$69&gt;=INDEX('Static Data'!$E$3:$X$21,$BW107,3)+0,FB$70&gt;=INDEX('Static Data'!$E$3:$X$21,$BW107,4)+0,FB$71&gt;=INDEX('Static Data'!$E$3:$X$21,$BW107,5)+0,FB$72&gt;=INDEX('Static Data'!$E$3:$X$21,$BW107,6)+0,FB$73&gt;=INDEX('Static Data'!$E$3:$X$21,$BW107,7)+0,FB$74&gt;=INDEX('Static Data'!$E$3:$X$21,$BW107,8)+0,FB$75&gt;=INDEX('Static Data'!$E$3:$X$21,$BW107,9)+0,FB$76&gt;=INDEX('Static Data'!$E$3:$X$21,$BW107,10)+0,FB$77&gt;=INDEX('Static Data'!$E$3:$X$21,$BW107,11)+0,FB$78&gt;=INDEX('Static Data'!$E$3:$X$21,$BW107,12)+0,FB$79&gt;=INDEX('Static Data'!$E$3:$X$21,$BW107,13)+0,FB$80&gt;=INDEX('Static Data'!$E$3:$X$21,$BW107,14)+0,FB$81&gt;=INDEX('Static Data'!$E$3:$X$21,$BW107,15)+0,FB$82&gt;=INDEX('Static Data'!$E$3:$X$21,$BW107,16)+0,FB$83&gt;=INDEX('Static Data'!$E$3:$X$21,$BW107,17)+0,FB$84&gt;=INDEX('Static Data'!$E$3:$X$21,$BW107,18)+0,FB$85&gt;=INDEX('Static Data'!$E$3:$X$21,$BW107,19)+0,FB$86&gt;=INDEX('Static Data'!$E$3:$X$21,$BW107,20)+0)</f>
        <v>0</v>
      </c>
      <c r="FC107" t="b">
        <f ca="1">AND($BV107,FC$67&gt;=INDEX('Static Data'!$E$3:$X$21,$BW107,1)+0,FC$68&gt;=INDEX('Static Data'!$E$3:$X$21,$BW107,2)+0,FC$69&gt;=INDEX('Static Data'!$E$3:$X$21,$BW107,3)+0,FC$70&gt;=INDEX('Static Data'!$E$3:$X$21,$BW107,4)+0,FC$71&gt;=INDEX('Static Data'!$E$3:$X$21,$BW107,5)+0,FC$72&gt;=INDEX('Static Data'!$E$3:$X$21,$BW107,6)+0,FC$73&gt;=INDEX('Static Data'!$E$3:$X$21,$BW107,7)+0,FC$74&gt;=INDEX('Static Data'!$E$3:$X$21,$BW107,8)+0,FC$75&gt;=INDEX('Static Data'!$E$3:$X$21,$BW107,9)+0,FC$76&gt;=INDEX('Static Data'!$E$3:$X$21,$BW107,10)+0,FC$77&gt;=INDEX('Static Data'!$E$3:$X$21,$BW107,11)+0,FC$78&gt;=INDEX('Static Data'!$E$3:$X$21,$BW107,12)+0,FC$79&gt;=INDEX('Static Data'!$E$3:$X$21,$BW107,13)+0,FC$80&gt;=INDEX('Static Data'!$E$3:$X$21,$BW107,14)+0,FC$81&gt;=INDEX('Static Data'!$E$3:$X$21,$BW107,15)+0,FC$82&gt;=INDEX('Static Data'!$E$3:$X$21,$BW107,16)+0,FC$83&gt;=INDEX('Static Data'!$E$3:$X$21,$BW107,17)+0,FC$84&gt;=INDEX('Static Data'!$E$3:$X$21,$BW107,18)+0,FC$85&gt;=INDEX('Static Data'!$E$3:$X$21,$BW107,19)+0,FC$86&gt;=INDEX('Static Data'!$E$3:$X$21,$BW107,20)+0)</f>
        <v>0</v>
      </c>
      <c r="FD107" t="b">
        <f ca="1">AND($BV107,FD$67&gt;=INDEX('Static Data'!$E$3:$X$21,$BW107,1)+0,FD$68&gt;=INDEX('Static Data'!$E$3:$X$21,$BW107,2)+0,FD$69&gt;=INDEX('Static Data'!$E$3:$X$21,$BW107,3)+0,FD$70&gt;=INDEX('Static Data'!$E$3:$X$21,$BW107,4)+0,FD$71&gt;=INDEX('Static Data'!$E$3:$X$21,$BW107,5)+0,FD$72&gt;=INDEX('Static Data'!$E$3:$X$21,$BW107,6)+0,FD$73&gt;=INDEX('Static Data'!$E$3:$X$21,$BW107,7)+0,FD$74&gt;=INDEX('Static Data'!$E$3:$X$21,$BW107,8)+0,FD$75&gt;=INDEX('Static Data'!$E$3:$X$21,$BW107,9)+0,FD$76&gt;=INDEX('Static Data'!$E$3:$X$21,$BW107,10)+0,FD$77&gt;=INDEX('Static Data'!$E$3:$X$21,$BW107,11)+0,FD$78&gt;=INDEX('Static Data'!$E$3:$X$21,$BW107,12)+0,FD$79&gt;=INDEX('Static Data'!$E$3:$X$21,$BW107,13)+0,FD$80&gt;=INDEX('Static Data'!$E$3:$X$21,$BW107,14)+0,FD$81&gt;=INDEX('Static Data'!$E$3:$X$21,$BW107,15)+0,FD$82&gt;=INDEX('Static Data'!$E$3:$X$21,$BW107,16)+0,FD$83&gt;=INDEX('Static Data'!$E$3:$X$21,$BW107,17)+0,FD$84&gt;=INDEX('Static Data'!$E$3:$X$21,$BW107,18)+0,FD$85&gt;=INDEX('Static Data'!$E$3:$X$21,$BW107,19)+0,FD$86&gt;=INDEX('Static Data'!$E$3:$X$21,$BW107,20)+0)</f>
        <v>0</v>
      </c>
      <c r="FE107" t="b">
        <f ca="1">AND($BV107,FE$67&gt;=INDEX('Static Data'!$E$3:$X$21,$BW107,1)+0,FE$68&gt;=INDEX('Static Data'!$E$3:$X$21,$BW107,2)+0,FE$69&gt;=INDEX('Static Data'!$E$3:$X$21,$BW107,3)+0,FE$70&gt;=INDEX('Static Data'!$E$3:$X$21,$BW107,4)+0,FE$71&gt;=INDEX('Static Data'!$E$3:$X$21,$BW107,5)+0,FE$72&gt;=INDEX('Static Data'!$E$3:$X$21,$BW107,6)+0,FE$73&gt;=INDEX('Static Data'!$E$3:$X$21,$BW107,7)+0,FE$74&gt;=INDEX('Static Data'!$E$3:$X$21,$BW107,8)+0,FE$75&gt;=INDEX('Static Data'!$E$3:$X$21,$BW107,9)+0,FE$76&gt;=INDEX('Static Data'!$E$3:$X$21,$BW107,10)+0,FE$77&gt;=INDEX('Static Data'!$E$3:$X$21,$BW107,11)+0,FE$78&gt;=INDEX('Static Data'!$E$3:$X$21,$BW107,12)+0,FE$79&gt;=INDEX('Static Data'!$E$3:$X$21,$BW107,13)+0,FE$80&gt;=INDEX('Static Data'!$E$3:$X$21,$BW107,14)+0,FE$81&gt;=INDEX('Static Data'!$E$3:$X$21,$BW107,15)+0,FE$82&gt;=INDEX('Static Data'!$E$3:$X$21,$BW107,16)+0,FE$83&gt;=INDEX('Static Data'!$E$3:$X$21,$BW107,17)+0,FE$84&gt;=INDEX('Static Data'!$E$3:$X$21,$BW107,18)+0,FE$85&gt;=INDEX('Static Data'!$E$3:$X$21,$BW107,19)+0,FE$86&gt;=INDEX('Static Data'!$E$3:$X$21,$BW107,20)+0)</f>
        <v>0</v>
      </c>
      <c r="FF107" t="b">
        <f ca="1">AND($BV107,FF$67&gt;=INDEX('Static Data'!$E$3:$X$21,$BW107,1)+0,FF$68&gt;=INDEX('Static Data'!$E$3:$X$21,$BW107,2)+0,FF$69&gt;=INDEX('Static Data'!$E$3:$X$21,$BW107,3)+0,FF$70&gt;=INDEX('Static Data'!$E$3:$X$21,$BW107,4)+0,FF$71&gt;=INDEX('Static Data'!$E$3:$X$21,$BW107,5)+0,FF$72&gt;=INDEX('Static Data'!$E$3:$X$21,$BW107,6)+0,FF$73&gt;=INDEX('Static Data'!$E$3:$X$21,$BW107,7)+0,FF$74&gt;=INDEX('Static Data'!$E$3:$X$21,$BW107,8)+0,FF$75&gt;=INDEX('Static Data'!$E$3:$X$21,$BW107,9)+0,FF$76&gt;=INDEX('Static Data'!$E$3:$X$21,$BW107,10)+0,FF$77&gt;=INDEX('Static Data'!$E$3:$X$21,$BW107,11)+0,FF$78&gt;=INDEX('Static Data'!$E$3:$X$21,$BW107,12)+0,FF$79&gt;=INDEX('Static Data'!$E$3:$X$21,$BW107,13)+0,FF$80&gt;=INDEX('Static Data'!$E$3:$X$21,$BW107,14)+0,FF$81&gt;=INDEX('Static Data'!$E$3:$X$21,$BW107,15)+0,FF$82&gt;=INDEX('Static Data'!$E$3:$X$21,$BW107,16)+0,FF$83&gt;=INDEX('Static Data'!$E$3:$X$21,$BW107,17)+0,FF$84&gt;=INDEX('Static Data'!$E$3:$X$21,$BW107,18)+0,FF$85&gt;=INDEX('Static Data'!$E$3:$X$21,$BW107,19)+0,FF$86&gt;=INDEX('Static Data'!$E$3:$X$21,$BW107,20)+0)</f>
        <v>0</v>
      </c>
      <c r="FG107" t="b">
        <f ca="1">AND($BV107,FG$67&gt;=INDEX('Static Data'!$E$3:$X$21,$BW107,1)+0,FG$68&gt;=INDEX('Static Data'!$E$3:$X$21,$BW107,2)+0,FG$69&gt;=INDEX('Static Data'!$E$3:$X$21,$BW107,3)+0,FG$70&gt;=INDEX('Static Data'!$E$3:$X$21,$BW107,4)+0,FG$71&gt;=INDEX('Static Data'!$E$3:$X$21,$BW107,5)+0,FG$72&gt;=INDEX('Static Data'!$E$3:$X$21,$BW107,6)+0,FG$73&gt;=INDEX('Static Data'!$E$3:$X$21,$BW107,7)+0,FG$74&gt;=INDEX('Static Data'!$E$3:$X$21,$BW107,8)+0,FG$75&gt;=INDEX('Static Data'!$E$3:$X$21,$BW107,9)+0,FG$76&gt;=INDEX('Static Data'!$E$3:$X$21,$BW107,10)+0,FG$77&gt;=INDEX('Static Data'!$E$3:$X$21,$BW107,11)+0,FG$78&gt;=INDEX('Static Data'!$E$3:$X$21,$BW107,12)+0,FG$79&gt;=INDEX('Static Data'!$E$3:$X$21,$BW107,13)+0,FG$80&gt;=INDEX('Static Data'!$E$3:$X$21,$BW107,14)+0,FG$81&gt;=INDEX('Static Data'!$E$3:$X$21,$BW107,15)+0,FG$82&gt;=INDEX('Static Data'!$E$3:$X$21,$BW107,16)+0,FG$83&gt;=INDEX('Static Data'!$E$3:$X$21,$BW107,17)+0,FG$84&gt;=INDEX('Static Data'!$E$3:$X$21,$BW107,18)+0,FG$85&gt;=INDEX('Static Data'!$E$3:$X$21,$BW107,19)+0,FG$86&gt;=INDEX('Static Data'!$E$3:$X$21,$BW107,20)+0)</f>
        <v>0</v>
      </c>
      <c r="FH107" t="b">
        <f ca="1">AND($BV107,FH$67&gt;=INDEX('Static Data'!$E$3:$X$21,$BW107,1)+0,FH$68&gt;=INDEX('Static Data'!$E$3:$X$21,$BW107,2)+0,FH$69&gt;=INDEX('Static Data'!$E$3:$X$21,$BW107,3)+0,FH$70&gt;=INDEX('Static Data'!$E$3:$X$21,$BW107,4)+0,FH$71&gt;=INDEX('Static Data'!$E$3:$X$21,$BW107,5)+0,FH$72&gt;=INDEX('Static Data'!$E$3:$X$21,$BW107,6)+0,FH$73&gt;=INDEX('Static Data'!$E$3:$X$21,$BW107,7)+0,FH$74&gt;=INDEX('Static Data'!$E$3:$X$21,$BW107,8)+0,FH$75&gt;=INDEX('Static Data'!$E$3:$X$21,$BW107,9)+0,FH$76&gt;=INDEX('Static Data'!$E$3:$X$21,$BW107,10)+0,FH$77&gt;=INDEX('Static Data'!$E$3:$X$21,$BW107,11)+0,FH$78&gt;=INDEX('Static Data'!$E$3:$X$21,$BW107,12)+0,FH$79&gt;=INDEX('Static Data'!$E$3:$X$21,$BW107,13)+0,FH$80&gt;=INDEX('Static Data'!$E$3:$X$21,$BW107,14)+0,FH$81&gt;=INDEX('Static Data'!$E$3:$X$21,$BW107,15)+0,FH$82&gt;=INDEX('Static Data'!$E$3:$X$21,$BW107,16)+0,FH$83&gt;=INDEX('Static Data'!$E$3:$X$21,$BW107,17)+0,FH$84&gt;=INDEX('Static Data'!$E$3:$X$21,$BW107,18)+0,FH$85&gt;=INDEX('Static Data'!$E$3:$X$21,$BW107,19)+0,FH$86&gt;=INDEX('Static Data'!$E$3:$X$21,$BW107,20)+0)</f>
        <v>0</v>
      </c>
      <c r="FI107" t="b">
        <f ca="1">AND($BV107,FI$67&gt;=INDEX('Static Data'!$E$3:$X$21,$BW107,1)+0,FI$68&gt;=INDEX('Static Data'!$E$3:$X$21,$BW107,2)+0,FI$69&gt;=INDEX('Static Data'!$E$3:$X$21,$BW107,3)+0,FI$70&gt;=INDEX('Static Data'!$E$3:$X$21,$BW107,4)+0,FI$71&gt;=INDEX('Static Data'!$E$3:$X$21,$BW107,5)+0,FI$72&gt;=INDEX('Static Data'!$E$3:$X$21,$BW107,6)+0,FI$73&gt;=INDEX('Static Data'!$E$3:$X$21,$BW107,7)+0,FI$74&gt;=INDEX('Static Data'!$E$3:$X$21,$BW107,8)+0,FI$75&gt;=INDEX('Static Data'!$E$3:$X$21,$BW107,9)+0,FI$76&gt;=INDEX('Static Data'!$E$3:$X$21,$BW107,10)+0,FI$77&gt;=INDEX('Static Data'!$E$3:$X$21,$BW107,11)+0,FI$78&gt;=INDEX('Static Data'!$E$3:$X$21,$BW107,12)+0,FI$79&gt;=INDEX('Static Data'!$E$3:$X$21,$BW107,13)+0,FI$80&gt;=INDEX('Static Data'!$E$3:$X$21,$BW107,14)+0,FI$81&gt;=INDEX('Static Data'!$E$3:$X$21,$BW107,15)+0,FI$82&gt;=INDEX('Static Data'!$E$3:$X$21,$BW107,16)+0,FI$83&gt;=INDEX('Static Data'!$E$3:$X$21,$BW107,17)+0,FI$84&gt;=INDEX('Static Data'!$E$3:$X$21,$BW107,18)+0,FI$85&gt;=INDEX('Static Data'!$E$3:$X$21,$BW107,19)+0,FI$86&gt;=INDEX('Static Data'!$E$3:$X$21,$BW107,20)+0)</f>
        <v>0</v>
      </c>
      <c r="FJ107" t="b">
        <f ca="1">AND($BV107,FJ$67&gt;=INDEX('Static Data'!$E$3:$X$21,$BW107,1)+0,FJ$68&gt;=INDEX('Static Data'!$E$3:$X$21,$BW107,2)+0,FJ$69&gt;=INDEX('Static Data'!$E$3:$X$21,$BW107,3)+0,FJ$70&gt;=INDEX('Static Data'!$E$3:$X$21,$BW107,4)+0,FJ$71&gt;=INDEX('Static Data'!$E$3:$X$21,$BW107,5)+0,FJ$72&gt;=INDEX('Static Data'!$E$3:$X$21,$BW107,6)+0,FJ$73&gt;=INDEX('Static Data'!$E$3:$X$21,$BW107,7)+0,FJ$74&gt;=INDEX('Static Data'!$E$3:$X$21,$BW107,8)+0,FJ$75&gt;=INDEX('Static Data'!$E$3:$X$21,$BW107,9)+0,FJ$76&gt;=INDEX('Static Data'!$E$3:$X$21,$BW107,10)+0,FJ$77&gt;=INDEX('Static Data'!$E$3:$X$21,$BW107,11)+0,FJ$78&gt;=INDEX('Static Data'!$E$3:$X$21,$BW107,12)+0,FJ$79&gt;=INDEX('Static Data'!$E$3:$X$21,$BW107,13)+0,FJ$80&gt;=INDEX('Static Data'!$E$3:$X$21,$BW107,14)+0,FJ$81&gt;=INDEX('Static Data'!$E$3:$X$21,$BW107,15)+0,FJ$82&gt;=INDEX('Static Data'!$E$3:$X$21,$BW107,16)+0,FJ$83&gt;=INDEX('Static Data'!$E$3:$X$21,$BW107,17)+0,FJ$84&gt;=INDEX('Static Data'!$E$3:$X$21,$BW107,18)+0,FJ$85&gt;=INDEX('Static Data'!$E$3:$X$21,$BW107,19)+0,FJ$86&gt;=INDEX('Static Data'!$E$3:$X$21,$BW107,20)+0)</f>
        <v>0</v>
      </c>
      <c r="FK107" t="b">
        <f ca="1">AND($BV107,FK$67&gt;=INDEX('Static Data'!$E$3:$X$21,$BW107,1)+0,FK$68&gt;=INDEX('Static Data'!$E$3:$X$21,$BW107,2)+0,FK$69&gt;=INDEX('Static Data'!$E$3:$X$21,$BW107,3)+0,FK$70&gt;=INDEX('Static Data'!$E$3:$X$21,$BW107,4)+0,FK$71&gt;=INDEX('Static Data'!$E$3:$X$21,$BW107,5)+0,FK$72&gt;=INDEX('Static Data'!$E$3:$X$21,$BW107,6)+0,FK$73&gt;=INDEX('Static Data'!$E$3:$X$21,$BW107,7)+0,FK$74&gt;=INDEX('Static Data'!$E$3:$X$21,$BW107,8)+0,FK$75&gt;=INDEX('Static Data'!$E$3:$X$21,$BW107,9)+0,FK$76&gt;=INDEX('Static Data'!$E$3:$X$21,$BW107,10)+0,FK$77&gt;=INDEX('Static Data'!$E$3:$X$21,$BW107,11)+0,FK$78&gt;=INDEX('Static Data'!$E$3:$X$21,$BW107,12)+0,FK$79&gt;=INDEX('Static Data'!$E$3:$X$21,$BW107,13)+0,FK$80&gt;=INDEX('Static Data'!$E$3:$X$21,$BW107,14)+0,FK$81&gt;=INDEX('Static Data'!$E$3:$X$21,$BW107,15)+0,FK$82&gt;=INDEX('Static Data'!$E$3:$X$21,$BW107,16)+0,FK$83&gt;=INDEX('Static Data'!$E$3:$X$21,$BW107,17)+0,FK$84&gt;=INDEX('Static Data'!$E$3:$X$21,$BW107,18)+0,FK$85&gt;=INDEX('Static Data'!$E$3:$X$21,$BW107,19)+0,FK$86&gt;=INDEX('Static Data'!$E$3:$X$21,$BW107,20)+0)</f>
        <v>0</v>
      </c>
      <c r="FL107" t="b">
        <f ca="1">AND($BV107,FL$67&gt;=INDEX('Static Data'!$E$3:$X$21,$BW107,1)+0,FL$68&gt;=INDEX('Static Data'!$E$3:$X$21,$BW107,2)+0,FL$69&gt;=INDEX('Static Data'!$E$3:$X$21,$BW107,3)+0,FL$70&gt;=INDEX('Static Data'!$E$3:$X$21,$BW107,4)+0,FL$71&gt;=INDEX('Static Data'!$E$3:$X$21,$BW107,5)+0,FL$72&gt;=INDEX('Static Data'!$E$3:$X$21,$BW107,6)+0,FL$73&gt;=INDEX('Static Data'!$E$3:$X$21,$BW107,7)+0,FL$74&gt;=INDEX('Static Data'!$E$3:$X$21,$BW107,8)+0,FL$75&gt;=INDEX('Static Data'!$E$3:$X$21,$BW107,9)+0,FL$76&gt;=INDEX('Static Data'!$E$3:$X$21,$BW107,10)+0,FL$77&gt;=INDEX('Static Data'!$E$3:$X$21,$BW107,11)+0,FL$78&gt;=INDEX('Static Data'!$E$3:$X$21,$BW107,12)+0,FL$79&gt;=INDEX('Static Data'!$E$3:$X$21,$BW107,13)+0,FL$80&gt;=INDEX('Static Data'!$E$3:$X$21,$BW107,14)+0,FL$81&gt;=INDEX('Static Data'!$E$3:$X$21,$BW107,15)+0,FL$82&gt;=INDEX('Static Data'!$E$3:$X$21,$BW107,16)+0,FL$83&gt;=INDEX('Static Data'!$E$3:$X$21,$BW107,17)+0,FL$84&gt;=INDEX('Static Data'!$E$3:$X$21,$BW107,18)+0,FL$85&gt;=INDEX('Static Data'!$E$3:$X$21,$BW107,19)+0,FL$86&gt;=INDEX('Static Data'!$E$3:$X$21,$BW107,20)+0)</f>
        <v>0</v>
      </c>
      <c r="FM107" t="b">
        <f ca="1">AND($BV107,FM$67&gt;=INDEX('Static Data'!$E$3:$X$21,$BW107,1)+0,FM$68&gt;=INDEX('Static Data'!$E$3:$X$21,$BW107,2)+0,FM$69&gt;=INDEX('Static Data'!$E$3:$X$21,$BW107,3)+0,FM$70&gt;=INDEX('Static Data'!$E$3:$X$21,$BW107,4)+0,FM$71&gt;=INDEX('Static Data'!$E$3:$X$21,$BW107,5)+0,FM$72&gt;=INDEX('Static Data'!$E$3:$X$21,$BW107,6)+0,FM$73&gt;=INDEX('Static Data'!$E$3:$X$21,$BW107,7)+0,FM$74&gt;=INDEX('Static Data'!$E$3:$X$21,$BW107,8)+0,FM$75&gt;=INDEX('Static Data'!$E$3:$X$21,$BW107,9)+0,FM$76&gt;=INDEX('Static Data'!$E$3:$X$21,$BW107,10)+0,FM$77&gt;=INDEX('Static Data'!$E$3:$X$21,$BW107,11)+0,FM$78&gt;=INDEX('Static Data'!$E$3:$X$21,$BW107,12)+0,FM$79&gt;=INDEX('Static Data'!$E$3:$X$21,$BW107,13)+0,FM$80&gt;=INDEX('Static Data'!$E$3:$X$21,$BW107,14)+0,FM$81&gt;=INDEX('Static Data'!$E$3:$X$21,$BW107,15)+0,FM$82&gt;=INDEX('Static Data'!$E$3:$X$21,$BW107,16)+0,FM$83&gt;=INDEX('Static Data'!$E$3:$X$21,$BW107,17)+0,FM$84&gt;=INDEX('Static Data'!$E$3:$X$21,$BW107,18)+0,FM$85&gt;=INDEX('Static Data'!$E$3:$X$21,$BW107,19)+0,FM$86&gt;=INDEX('Static Data'!$E$3:$X$21,$BW107,20)+0)</f>
        <v>0</v>
      </c>
      <c r="FN107" t="b">
        <f ca="1">AND($BV107,FN$67&gt;=INDEX('Static Data'!$E$3:$X$21,$BW107,1)+0,FN$68&gt;=INDEX('Static Data'!$E$3:$X$21,$BW107,2)+0,FN$69&gt;=INDEX('Static Data'!$E$3:$X$21,$BW107,3)+0,FN$70&gt;=INDEX('Static Data'!$E$3:$X$21,$BW107,4)+0,FN$71&gt;=INDEX('Static Data'!$E$3:$X$21,$BW107,5)+0,FN$72&gt;=INDEX('Static Data'!$E$3:$X$21,$BW107,6)+0,FN$73&gt;=INDEX('Static Data'!$E$3:$X$21,$BW107,7)+0,FN$74&gt;=INDEX('Static Data'!$E$3:$X$21,$BW107,8)+0,FN$75&gt;=INDEX('Static Data'!$E$3:$X$21,$BW107,9)+0,FN$76&gt;=INDEX('Static Data'!$E$3:$X$21,$BW107,10)+0,FN$77&gt;=INDEX('Static Data'!$E$3:$X$21,$BW107,11)+0,FN$78&gt;=INDEX('Static Data'!$E$3:$X$21,$BW107,12)+0,FN$79&gt;=INDEX('Static Data'!$E$3:$X$21,$BW107,13)+0,FN$80&gt;=INDEX('Static Data'!$E$3:$X$21,$BW107,14)+0,FN$81&gt;=INDEX('Static Data'!$E$3:$X$21,$BW107,15)+0,FN$82&gt;=INDEX('Static Data'!$E$3:$X$21,$BW107,16)+0,FN$83&gt;=INDEX('Static Data'!$E$3:$X$21,$BW107,17)+0,FN$84&gt;=INDEX('Static Data'!$E$3:$X$21,$BW107,18)+0,FN$85&gt;=INDEX('Static Data'!$E$3:$X$21,$BW107,19)+0,FN$86&gt;=INDEX('Static Data'!$E$3:$X$21,$BW107,20)+0)</f>
        <v>0</v>
      </c>
      <c r="FO107" t="b">
        <f ca="1">AND($BV107,FO$67&gt;=INDEX('Static Data'!$E$3:$X$21,$BW107,1)+0,FO$68&gt;=INDEX('Static Data'!$E$3:$X$21,$BW107,2)+0,FO$69&gt;=INDEX('Static Data'!$E$3:$X$21,$BW107,3)+0,FO$70&gt;=INDEX('Static Data'!$E$3:$X$21,$BW107,4)+0,FO$71&gt;=INDEX('Static Data'!$E$3:$X$21,$BW107,5)+0,FO$72&gt;=INDEX('Static Data'!$E$3:$X$21,$BW107,6)+0,FO$73&gt;=INDEX('Static Data'!$E$3:$X$21,$BW107,7)+0,FO$74&gt;=INDEX('Static Data'!$E$3:$X$21,$BW107,8)+0,FO$75&gt;=INDEX('Static Data'!$E$3:$X$21,$BW107,9)+0,FO$76&gt;=INDEX('Static Data'!$E$3:$X$21,$BW107,10)+0,FO$77&gt;=INDEX('Static Data'!$E$3:$X$21,$BW107,11)+0,FO$78&gt;=INDEX('Static Data'!$E$3:$X$21,$BW107,12)+0,FO$79&gt;=INDEX('Static Data'!$E$3:$X$21,$BW107,13)+0,FO$80&gt;=INDEX('Static Data'!$E$3:$X$21,$BW107,14)+0,FO$81&gt;=INDEX('Static Data'!$E$3:$X$21,$BW107,15)+0,FO$82&gt;=INDEX('Static Data'!$E$3:$X$21,$BW107,16)+0,FO$83&gt;=INDEX('Static Data'!$E$3:$X$21,$BW107,17)+0,FO$84&gt;=INDEX('Static Data'!$E$3:$X$21,$BW107,18)+0,FO$85&gt;=INDEX('Static Data'!$E$3:$X$21,$BW107,19)+0,FO$86&gt;=INDEX('Static Data'!$E$3:$X$21,$BW107,20)+0)</f>
        <v>0</v>
      </c>
      <c r="FP107" t="b">
        <f ca="1">AND($BV107,FP$67&gt;=INDEX('Static Data'!$E$3:$X$21,$BW107,1)+0,FP$68&gt;=INDEX('Static Data'!$E$3:$X$21,$BW107,2)+0,FP$69&gt;=INDEX('Static Data'!$E$3:$X$21,$BW107,3)+0,FP$70&gt;=INDEX('Static Data'!$E$3:$X$21,$BW107,4)+0,FP$71&gt;=INDEX('Static Data'!$E$3:$X$21,$BW107,5)+0,FP$72&gt;=INDEX('Static Data'!$E$3:$X$21,$BW107,6)+0,FP$73&gt;=INDEX('Static Data'!$E$3:$X$21,$BW107,7)+0,FP$74&gt;=INDEX('Static Data'!$E$3:$X$21,$BW107,8)+0,FP$75&gt;=INDEX('Static Data'!$E$3:$X$21,$BW107,9)+0,FP$76&gt;=INDEX('Static Data'!$E$3:$X$21,$BW107,10)+0,FP$77&gt;=INDEX('Static Data'!$E$3:$X$21,$BW107,11)+0,FP$78&gt;=INDEX('Static Data'!$E$3:$X$21,$BW107,12)+0,FP$79&gt;=INDEX('Static Data'!$E$3:$X$21,$BW107,13)+0,FP$80&gt;=INDEX('Static Data'!$E$3:$X$21,$BW107,14)+0,FP$81&gt;=INDEX('Static Data'!$E$3:$X$21,$BW107,15)+0,FP$82&gt;=INDEX('Static Data'!$E$3:$X$21,$BW107,16)+0,FP$83&gt;=INDEX('Static Data'!$E$3:$X$21,$BW107,17)+0,FP$84&gt;=INDEX('Static Data'!$E$3:$X$21,$BW107,18)+0,FP$85&gt;=INDEX('Static Data'!$E$3:$X$21,$BW107,19)+0,FP$86&gt;=INDEX('Static Data'!$E$3:$X$21,$BW107,20)+0)</f>
        <v>0</v>
      </c>
      <c r="FQ107" t="b">
        <f ca="1">AND($BV107,FQ$67&gt;=INDEX('Static Data'!$E$3:$X$21,$BW107,1)+0,FQ$68&gt;=INDEX('Static Data'!$E$3:$X$21,$BW107,2)+0,FQ$69&gt;=INDEX('Static Data'!$E$3:$X$21,$BW107,3)+0,FQ$70&gt;=INDEX('Static Data'!$E$3:$X$21,$BW107,4)+0,FQ$71&gt;=INDEX('Static Data'!$E$3:$X$21,$BW107,5)+0,FQ$72&gt;=INDEX('Static Data'!$E$3:$X$21,$BW107,6)+0,FQ$73&gt;=INDEX('Static Data'!$E$3:$X$21,$BW107,7)+0,FQ$74&gt;=INDEX('Static Data'!$E$3:$X$21,$BW107,8)+0,FQ$75&gt;=INDEX('Static Data'!$E$3:$X$21,$BW107,9)+0,FQ$76&gt;=INDEX('Static Data'!$E$3:$X$21,$BW107,10)+0,FQ$77&gt;=INDEX('Static Data'!$E$3:$X$21,$BW107,11)+0,FQ$78&gt;=INDEX('Static Data'!$E$3:$X$21,$BW107,12)+0,FQ$79&gt;=INDEX('Static Data'!$E$3:$X$21,$BW107,13)+0,FQ$80&gt;=INDEX('Static Data'!$E$3:$X$21,$BW107,14)+0,FQ$81&gt;=INDEX('Static Data'!$E$3:$X$21,$BW107,15)+0,FQ$82&gt;=INDEX('Static Data'!$E$3:$X$21,$BW107,16)+0,FQ$83&gt;=INDEX('Static Data'!$E$3:$X$21,$BW107,17)+0,FQ$84&gt;=INDEX('Static Data'!$E$3:$X$21,$BW107,18)+0,FQ$85&gt;=INDEX('Static Data'!$E$3:$X$21,$BW107,19)+0,FQ$86&gt;=INDEX('Static Data'!$E$3:$X$21,$BW107,20)+0)</f>
        <v>0</v>
      </c>
      <c r="FR107" t="b">
        <f ca="1">AND($BV107,FR$67&gt;=INDEX('Static Data'!$E$3:$X$21,$BW107,1)+0,FR$68&gt;=INDEX('Static Data'!$E$3:$X$21,$BW107,2)+0,FR$69&gt;=INDEX('Static Data'!$E$3:$X$21,$BW107,3)+0,FR$70&gt;=INDEX('Static Data'!$E$3:$X$21,$BW107,4)+0,FR$71&gt;=INDEX('Static Data'!$E$3:$X$21,$BW107,5)+0,FR$72&gt;=INDEX('Static Data'!$E$3:$X$21,$BW107,6)+0,FR$73&gt;=INDEX('Static Data'!$E$3:$X$21,$BW107,7)+0,FR$74&gt;=INDEX('Static Data'!$E$3:$X$21,$BW107,8)+0,FR$75&gt;=INDEX('Static Data'!$E$3:$X$21,$BW107,9)+0,FR$76&gt;=INDEX('Static Data'!$E$3:$X$21,$BW107,10)+0,FR$77&gt;=INDEX('Static Data'!$E$3:$X$21,$BW107,11)+0,FR$78&gt;=INDEX('Static Data'!$E$3:$X$21,$BW107,12)+0,FR$79&gt;=INDEX('Static Data'!$E$3:$X$21,$BW107,13)+0,FR$80&gt;=INDEX('Static Data'!$E$3:$X$21,$BW107,14)+0,FR$81&gt;=INDEX('Static Data'!$E$3:$X$21,$BW107,15)+0,FR$82&gt;=INDEX('Static Data'!$E$3:$X$21,$BW107,16)+0,FR$83&gt;=INDEX('Static Data'!$E$3:$X$21,$BW107,17)+0,FR$84&gt;=INDEX('Static Data'!$E$3:$X$21,$BW107,18)+0,FR$85&gt;=INDEX('Static Data'!$E$3:$X$21,$BW107,19)+0,FR$86&gt;=INDEX('Static Data'!$E$3:$X$21,$BW107,20)+0)</f>
        <v>0</v>
      </c>
      <c r="FS107" t="b">
        <f ca="1">AND($BV107,FS$67&gt;=INDEX('Static Data'!$E$3:$X$21,$BW107,1)+0,FS$68&gt;=INDEX('Static Data'!$E$3:$X$21,$BW107,2)+0,FS$69&gt;=INDEX('Static Data'!$E$3:$X$21,$BW107,3)+0,FS$70&gt;=INDEX('Static Data'!$E$3:$X$21,$BW107,4)+0,FS$71&gt;=INDEX('Static Data'!$E$3:$X$21,$BW107,5)+0,FS$72&gt;=INDEX('Static Data'!$E$3:$X$21,$BW107,6)+0,FS$73&gt;=INDEX('Static Data'!$E$3:$X$21,$BW107,7)+0,FS$74&gt;=INDEX('Static Data'!$E$3:$X$21,$BW107,8)+0,FS$75&gt;=INDEX('Static Data'!$E$3:$X$21,$BW107,9)+0,FS$76&gt;=INDEX('Static Data'!$E$3:$X$21,$BW107,10)+0,FS$77&gt;=INDEX('Static Data'!$E$3:$X$21,$BW107,11)+0,FS$78&gt;=INDEX('Static Data'!$E$3:$X$21,$BW107,12)+0,FS$79&gt;=INDEX('Static Data'!$E$3:$X$21,$BW107,13)+0,FS$80&gt;=INDEX('Static Data'!$E$3:$X$21,$BW107,14)+0,FS$81&gt;=INDEX('Static Data'!$E$3:$X$21,$BW107,15)+0,FS$82&gt;=INDEX('Static Data'!$E$3:$X$21,$BW107,16)+0,FS$83&gt;=INDEX('Static Data'!$E$3:$X$21,$BW107,17)+0,FS$84&gt;=INDEX('Static Data'!$E$3:$X$21,$BW107,18)+0,FS$85&gt;=INDEX('Static Data'!$E$3:$X$21,$BW107,19)+0,FS$86&gt;=INDEX('Static Data'!$E$3:$X$21,$BW107,20)+0)</f>
        <v>0</v>
      </c>
      <c r="FT107" t="b">
        <f ca="1">AND($BV107,FT$67&gt;=INDEX('Static Data'!$E$3:$X$21,$BW107,1)+0,FT$68&gt;=INDEX('Static Data'!$E$3:$X$21,$BW107,2)+0,FT$69&gt;=INDEX('Static Data'!$E$3:$X$21,$BW107,3)+0,FT$70&gt;=INDEX('Static Data'!$E$3:$X$21,$BW107,4)+0,FT$71&gt;=INDEX('Static Data'!$E$3:$X$21,$BW107,5)+0,FT$72&gt;=INDEX('Static Data'!$E$3:$X$21,$BW107,6)+0,FT$73&gt;=INDEX('Static Data'!$E$3:$X$21,$BW107,7)+0,FT$74&gt;=INDEX('Static Data'!$E$3:$X$21,$BW107,8)+0,FT$75&gt;=INDEX('Static Data'!$E$3:$X$21,$BW107,9)+0,FT$76&gt;=INDEX('Static Data'!$E$3:$X$21,$BW107,10)+0,FT$77&gt;=INDEX('Static Data'!$E$3:$X$21,$BW107,11)+0,FT$78&gt;=INDEX('Static Data'!$E$3:$X$21,$BW107,12)+0,FT$79&gt;=INDEX('Static Data'!$E$3:$X$21,$BW107,13)+0,FT$80&gt;=INDEX('Static Data'!$E$3:$X$21,$BW107,14)+0,FT$81&gt;=INDEX('Static Data'!$E$3:$X$21,$BW107,15)+0,FT$82&gt;=INDEX('Static Data'!$E$3:$X$21,$BW107,16)+0,FT$83&gt;=INDEX('Static Data'!$E$3:$X$21,$BW107,17)+0,FT$84&gt;=INDEX('Static Data'!$E$3:$X$21,$BW107,18)+0,FT$85&gt;=INDEX('Static Data'!$E$3:$X$21,$BW107,19)+0,FT$86&gt;=INDEX('Static Data'!$E$3:$X$21,$BW107,20)+0)</f>
        <v>0</v>
      </c>
      <c r="FU107" t="b">
        <f ca="1">AND($BV107,FU$67&gt;=INDEX('Static Data'!$E$3:$X$21,$BW107,1)+0,FU$68&gt;=INDEX('Static Data'!$E$3:$X$21,$BW107,2)+0,FU$69&gt;=INDEX('Static Data'!$E$3:$X$21,$BW107,3)+0,FU$70&gt;=INDEX('Static Data'!$E$3:$X$21,$BW107,4)+0,FU$71&gt;=INDEX('Static Data'!$E$3:$X$21,$BW107,5)+0,FU$72&gt;=INDEX('Static Data'!$E$3:$X$21,$BW107,6)+0,FU$73&gt;=INDEX('Static Data'!$E$3:$X$21,$BW107,7)+0,FU$74&gt;=INDEX('Static Data'!$E$3:$X$21,$BW107,8)+0,FU$75&gt;=INDEX('Static Data'!$E$3:$X$21,$BW107,9)+0,FU$76&gt;=INDEX('Static Data'!$E$3:$X$21,$BW107,10)+0,FU$77&gt;=INDEX('Static Data'!$E$3:$X$21,$BW107,11)+0,FU$78&gt;=INDEX('Static Data'!$E$3:$X$21,$BW107,12)+0,FU$79&gt;=INDEX('Static Data'!$E$3:$X$21,$BW107,13)+0,FU$80&gt;=INDEX('Static Data'!$E$3:$X$21,$BW107,14)+0,FU$81&gt;=INDEX('Static Data'!$E$3:$X$21,$BW107,15)+0,FU$82&gt;=INDEX('Static Data'!$E$3:$X$21,$BW107,16)+0,FU$83&gt;=INDEX('Static Data'!$E$3:$X$21,$BW107,17)+0,FU$84&gt;=INDEX('Static Data'!$E$3:$X$21,$BW107,18)+0,FU$85&gt;=INDEX('Static Data'!$E$3:$X$21,$BW107,19)+0,FU$86&gt;=INDEX('Static Data'!$E$3:$X$21,$BW107,20)+0)</f>
        <v>0</v>
      </c>
      <c r="FV107" t="b">
        <f ca="1">AND($BV107,FV$67&gt;=INDEX('Static Data'!$E$3:$X$21,$BW107,1)+0,FV$68&gt;=INDEX('Static Data'!$E$3:$X$21,$BW107,2)+0,FV$69&gt;=INDEX('Static Data'!$E$3:$X$21,$BW107,3)+0,FV$70&gt;=INDEX('Static Data'!$E$3:$X$21,$BW107,4)+0,FV$71&gt;=INDEX('Static Data'!$E$3:$X$21,$BW107,5)+0,FV$72&gt;=INDEX('Static Data'!$E$3:$X$21,$BW107,6)+0,FV$73&gt;=INDEX('Static Data'!$E$3:$X$21,$BW107,7)+0,FV$74&gt;=INDEX('Static Data'!$E$3:$X$21,$BW107,8)+0,FV$75&gt;=INDEX('Static Data'!$E$3:$X$21,$BW107,9)+0,FV$76&gt;=INDEX('Static Data'!$E$3:$X$21,$BW107,10)+0,FV$77&gt;=INDEX('Static Data'!$E$3:$X$21,$BW107,11)+0,FV$78&gt;=INDEX('Static Data'!$E$3:$X$21,$BW107,12)+0,FV$79&gt;=INDEX('Static Data'!$E$3:$X$21,$BW107,13)+0,FV$80&gt;=INDEX('Static Data'!$E$3:$X$21,$BW107,14)+0,FV$81&gt;=INDEX('Static Data'!$E$3:$X$21,$BW107,15)+0,FV$82&gt;=INDEX('Static Data'!$E$3:$X$21,$BW107,16)+0,FV$83&gt;=INDEX('Static Data'!$E$3:$X$21,$BW107,17)+0,FV$84&gt;=INDEX('Static Data'!$E$3:$X$21,$BW107,18)+0,FV$85&gt;=INDEX('Static Data'!$E$3:$X$21,$BW107,19)+0,FV$86&gt;=INDEX('Static Data'!$E$3:$X$21,$BW107,20)+0)</f>
        <v>0</v>
      </c>
      <c r="FW107" t="b">
        <f ca="1">AND($BV107,FW$67&gt;=INDEX('Static Data'!$E$3:$X$21,$BW107,1)+0,FW$68&gt;=INDEX('Static Data'!$E$3:$X$21,$BW107,2)+0,FW$69&gt;=INDEX('Static Data'!$E$3:$X$21,$BW107,3)+0,FW$70&gt;=INDEX('Static Data'!$E$3:$X$21,$BW107,4)+0,FW$71&gt;=INDEX('Static Data'!$E$3:$X$21,$BW107,5)+0,FW$72&gt;=INDEX('Static Data'!$E$3:$X$21,$BW107,6)+0,FW$73&gt;=INDEX('Static Data'!$E$3:$X$21,$BW107,7)+0,FW$74&gt;=INDEX('Static Data'!$E$3:$X$21,$BW107,8)+0,FW$75&gt;=INDEX('Static Data'!$E$3:$X$21,$BW107,9)+0,FW$76&gt;=INDEX('Static Data'!$E$3:$X$21,$BW107,10)+0,FW$77&gt;=INDEX('Static Data'!$E$3:$X$21,$BW107,11)+0,FW$78&gt;=INDEX('Static Data'!$E$3:$X$21,$BW107,12)+0,FW$79&gt;=INDEX('Static Data'!$E$3:$X$21,$BW107,13)+0,FW$80&gt;=INDEX('Static Data'!$E$3:$X$21,$BW107,14)+0,FW$81&gt;=INDEX('Static Data'!$E$3:$X$21,$BW107,15)+0,FW$82&gt;=INDEX('Static Data'!$E$3:$X$21,$BW107,16)+0,FW$83&gt;=INDEX('Static Data'!$E$3:$X$21,$BW107,17)+0,FW$84&gt;=INDEX('Static Data'!$E$3:$X$21,$BW107,18)+0,FW$85&gt;=INDEX('Static Data'!$E$3:$X$21,$BW107,19)+0,FW$86&gt;=INDEX('Static Data'!$E$3:$X$21,$BW107,20)+0)</f>
        <v>0</v>
      </c>
      <c r="FX107" t="b">
        <f ca="1">AND($BV107,FX$67&gt;=INDEX('Static Data'!$E$3:$X$21,$BW107,1)+0,FX$68&gt;=INDEX('Static Data'!$E$3:$X$21,$BW107,2)+0,FX$69&gt;=INDEX('Static Data'!$E$3:$X$21,$BW107,3)+0,FX$70&gt;=INDEX('Static Data'!$E$3:$X$21,$BW107,4)+0,FX$71&gt;=INDEX('Static Data'!$E$3:$X$21,$BW107,5)+0,FX$72&gt;=INDEX('Static Data'!$E$3:$X$21,$BW107,6)+0,FX$73&gt;=INDEX('Static Data'!$E$3:$X$21,$BW107,7)+0,FX$74&gt;=INDEX('Static Data'!$E$3:$X$21,$BW107,8)+0,FX$75&gt;=INDEX('Static Data'!$E$3:$X$21,$BW107,9)+0,FX$76&gt;=INDEX('Static Data'!$E$3:$X$21,$BW107,10)+0,FX$77&gt;=INDEX('Static Data'!$E$3:$X$21,$BW107,11)+0,FX$78&gt;=INDEX('Static Data'!$E$3:$X$21,$BW107,12)+0,FX$79&gt;=INDEX('Static Data'!$E$3:$X$21,$BW107,13)+0,FX$80&gt;=INDEX('Static Data'!$E$3:$X$21,$BW107,14)+0,FX$81&gt;=INDEX('Static Data'!$E$3:$X$21,$BW107,15)+0,FX$82&gt;=INDEX('Static Data'!$E$3:$X$21,$BW107,16)+0,FX$83&gt;=INDEX('Static Data'!$E$3:$X$21,$BW107,17)+0,FX$84&gt;=INDEX('Static Data'!$E$3:$X$21,$BW107,18)+0,FX$85&gt;=INDEX('Static Data'!$E$3:$X$21,$BW107,19)+0,FX$86&gt;=INDEX('Static Data'!$E$3:$X$21,$BW107,20)+0)</f>
        <v>0</v>
      </c>
      <c r="FY107" t="b">
        <f ca="1">AND($BV107,FY$67&gt;=INDEX('Static Data'!$E$3:$X$21,$BW107,1)+0,FY$68&gt;=INDEX('Static Data'!$E$3:$X$21,$BW107,2)+0,FY$69&gt;=INDEX('Static Data'!$E$3:$X$21,$BW107,3)+0,FY$70&gt;=INDEX('Static Data'!$E$3:$X$21,$BW107,4)+0,FY$71&gt;=INDEX('Static Data'!$E$3:$X$21,$BW107,5)+0,FY$72&gt;=INDEX('Static Data'!$E$3:$X$21,$BW107,6)+0,FY$73&gt;=INDEX('Static Data'!$E$3:$X$21,$BW107,7)+0,FY$74&gt;=INDEX('Static Data'!$E$3:$X$21,$BW107,8)+0,FY$75&gt;=INDEX('Static Data'!$E$3:$X$21,$BW107,9)+0,FY$76&gt;=INDEX('Static Data'!$E$3:$X$21,$BW107,10)+0,FY$77&gt;=INDEX('Static Data'!$E$3:$X$21,$BW107,11)+0,FY$78&gt;=INDEX('Static Data'!$E$3:$X$21,$BW107,12)+0,FY$79&gt;=INDEX('Static Data'!$E$3:$X$21,$BW107,13)+0,FY$80&gt;=INDEX('Static Data'!$E$3:$X$21,$BW107,14)+0,FY$81&gt;=INDEX('Static Data'!$E$3:$X$21,$BW107,15)+0,FY$82&gt;=INDEX('Static Data'!$E$3:$X$21,$BW107,16)+0,FY$83&gt;=INDEX('Static Data'!$E$3:$X$21,$BW107,17)+0,FY$84&gt;=INDEX('Static Data'!$E$3:$X$21,$BW107,18)+0,FY$85&gt;=INDEX('Static Data'!$E$3:$X$21,$BW107,19)+0,FY$86&gt;=INDEX('Static Data'!$E$3:$X$21,$BW107,20)+0)</f>
        <v>0</v>
      </c>
      <c r="FZ107" t="b">
        <f ca="1">AND($BV107,FZ$67&gt;=INDEX('Static Data'!$E$3:$X$21,$BW107,1)+0,FZ$68&gt;=INDEX('Static Data'!$E$3:$X$21,$BW107,2)+0,FZ$69&gt;=INDEX('Static Data'!$E$3:$X$21,$BW107,3)+0,FZ$70&gt;=INDEX('Static Data'!$E$3:$X$21,$BW107,4)+0,FZ$71&gt;=INDEX('Static Data'!$E$3:$X$21,$BW107,5)+0,FZ$72&gt;=INDEX('Static Data'!$E$3:$X$21,$BW107,6)+0,FZ$73&gt;=INDEX('Static Data'!$E$3:$X$21,$BW107,7)+0,FZ$74&gt;=INDEX('Static Data'!$E$3:$X$21,$BW107,8)+0,FZ$75&gt;=INDEX('Static Data'!$E$3:$X$21,$BW107,9)+0,FZ$76&gt;=INDEX('Static Data'!$E$3:$X$21,$BW107,10)+0,FZ$77&gt;=INDEX('Static Data'!$E$3:$X$21,$BW107,11)+0,FZ$78&gt;=INDEX('Static Data'!$E$3:$X$21,$BW107,12)+0,FZ$79&gt;=INDEX('Static Data'!$E$3:$X$21,$BW107,13)+0,FZ$80&gt;=INDEX('Static Data'!$E$3:$X$21,$BW107,14)+0,FZ$81&gt;=INDEX('Static Data'!$E$3:$X$21,$BW107,15)+0,FZ$82&gt;=INDEX('Static Data'!$E$3:$X$21,$BW107,16)+0,FZ$83&gt;=INDEX('Static Data'!$E$3:$X$21,$BW107,17)+0,FZ$84&gt;=INDEX('Static Data'!$E$3:$X$21,$BW107,18)+0,FZ$85&gt;=INDEX('Static Data'!$E$3:$X$21,$BW107,19)+0,FZ$86&gt;=INDEX('Static Data'!$E$3:$X$21,$BW107,20)+0)</f>
        <v>0</v>
      </c>
      <c r="GA107" t="b">
        <f ca="1">AND($BV107,GA$67&gt;=INDEX('Static Data'!$E$3:$X$21,$BW107,1)+0,GA$68&gt;=INDEX('Static Data'!$E$3:$X$21,$BW107,2)+0,GA$69&gt;=INDEX('Static Data'!$E$3:$X$21,$BW107,3)+0,GA$70&gt;=INDEX('Static Data'!$E$3:$X$21,$BW107,4)+0,GA$71&gt;=INDEX('Static Data'!$E$3:$X$21,$BW107,5)+0,GA$72&gt;=INDEX('Static Data'!$E$3:$X$21,$BW107,6)+0,GA$73&gt;=INDEX('Static Data'!$E$3:$X$21,$BW107,7)+0,GA$74&gt;=INDEX('Static Data'!$E$3:$X$21,$BW107,8)+0,GA$75&gt;=INDEX('Static Data'!$E$3:$X$21,$BW107,9)+0,GA$76&gt;=INDEX('Static Data'!$E$3:$X$21,$BW107,10)+0,GA$77&gt;=INDEX('Static Data'!$E$3:$X$21,$BW107,11)+0,GA$78&gt;=INDEX('Static Data'!$E$3:$X$21,$BW107,12)+0,GA$79&gt;=INDEX('Static Data'!$E$3:$X$21,$BW107,13)+0,GA$80&gt;=INDEX('Static Data'!$E$3:$X$21,$BW107,14)+0,GA$81&gt;=INDEX('Static Data'!$E$3:$X$21,$BW107,15)+0,GA$82&gt;=INDEX('Static Data'!$E$3:$X$21,$BW107,16)+0,GA$83&gt;=INDEX('Static Data'!$E$3:$X$21,$BW107,17)+0,GA$84&gt;=INDEX('Static Data'!$E$3:$X$21,$BW107,18)+0,GA$85&gt;=INDEX('Static Data'!$E$3:$X$21,$BW107,19)+0,GA$86&gt;=INDEX('Static Data'!$E$3:$X$21,$BW107,20)+0)</f>
        <v>0</v>
      </c>
      <c r="GB107" t="b">
        <f ca="1">AND($BV107,GB$67&gt;=INDEX('Static Data'!$E$3:$X$21,$BW107,1)+0,GB$68&gt;=INDEX('Static Data'!$E$3:$X$21,$BW107,2)+0,GB$69&gt;=INDEX('Static Data'!$E$3:$X$21,$BW107,3)+0,GB$70&gt;=INDEX('Static Data'!$E$3:$X$21,$BW107,4)+0,GB$71&gt;=INDEX('Static Data'!$E$3:$X$21,$BW107,5)+0,GB$72&gt;=INDEX('Static Data'!$E$3:$X$21,$BW107,6)+0,GB$73&gt;=INDEX('Static Data'!$E$3:$X$21,$BW107,7)+0,GB$74&gt;=INDEX('Static Data'!$E$3:$X$21,$BW107,8)+0,GB$75&gt;=INDEX('Static Data'!$E$3:$X$21,$BW107,9)+0,GB$76&gt;=INDEX('Static Data'!$E$3:$X$21,$BW107,10)+0,GB$77&gt;=INDEX('Static Data'!$E$3:$X$21,$BW107,11)+0,GB$78&gt;=INDEX('Static Data'!$E$3:$X$21,$BW107,12)+0,GB$79&gt;=INDEX('Static Data'!$E$3:$X$21,$BW107,13)+0,GB$80&gt;=INDEX('Static Data'!$E$3:$X$21,$BW107,14)+0,GB$81&gt;=INDEX('Static Data'!$E$3:$X$21,$BW107,15)+0,GB$82&gt;=INDEX('Static Data'!$E$3:$X$21,$BW107,16)+0,GB$83&gt;=INDEX('Static Data'!$E$3:$X$21,$BW107,17)+0,GB$84&gt;=INDEX('Static Data'!$E$3:$X$21,$BW107,18)+0,GB$85&gt;=INDEX('Static Data'!$E$3:$X$21,$BW107,19)+0,GB$86&gt;=INDEX('Static Data'!$E$3:$X$21,$BW107,20)+0)</f>
        <v>0</v>
      </c>
      <c r="GC107" t="b">
        <f ca="1">AND($BV107,GC$67&gt;=INDEX('Static Data'!$E$3:$X$21,$BW107,1)+0,GC$68&gt;=INDEX('Static Data'!$E$3:$X$21,$BW107,2)+0,GC$69&gt;=INDEX('Static Data'!$E$3:$X$21,$BW107,3)+0,GC$70&gt;=INDEX('Static Data'!$E$3:$X$21,$BW107,4)+0,GC$71&gt;=INDEX('Static Data'!$E$3:$X$21,$BW107,5)+0,GC$72&gt;=INDEX('Static Data'!$E$3:$X$21,$BW107,6)+0,GC$73&gt;=INDEX('Static Data'!$E$3:$X$21,$BW107,7)+0,GC$74&gt;=INDEX('Static Data'!$E$3:$X$21,$BW107,8)+0,GC$75&gt;=INDEX('Static Data'!$E$3:$X$21,$BW107,9)+0,GC$76&gt;=INDEX('Static Data'!$E$3:$X$21,$BW107,10)+0,GC$77&gt;=INDEX('Static Data'!$E$3:$X$21,$BW107,11)+0,GC$78&gt;=INDEX('Static Data'!$E$3:$X$21,$BW107,12)+0,GC$79&gt;=INDEX('Static Data'!$E$3:$X$21,$BW107,13)+0,GC$80&gt;=INDEX('Static Data'!$E$3:$X$21,$BW107,14)+0,GC$81&gt;=INDEX('Static Data'!$E$3:$X$21,$BW107,15)+0,GC$82&gt;=INDEX('Static Data'!$E$3:$X$21,$BW107,16)+0,GC$83&gt;=INDEX('Static Data'!$E$3:$X$21,$BW107,17)+0,GC$84&gt;=INDEX('Static Data'!$E$3:$X$21,$BW107,18)+0,GC$85&gt;=INDEX('Static Data'!$E$3:$X$21,$BW107,19)+0,GC$86&gt;=INDEX('Static Data'!$E$3:$X$21,$BW107,20)+0)</f>
        <v>0</v>
      </c>
      <c r="GD107" t="b">
        <f ca="1">AND($BV107,GD$67&gt;=INDEX('Static Data'!$E$3:$X$21,$BW107,1)+0,GD$68&gt;=INDEX('Static Data'!$E$3:$X$21,$BW107,2)+0,GD$69&gt;=INDEX('Static Data'!$E$3:$X$21,$BW107,3)+0,GD$70&gt;=INDEX('Static Data'!$E$3:$X$21,$BW107,4)+0,GD$71&gt;=INDEX('Static Data'!$E$3:$X$21,$BW107,5)+0,GD$72&gt;=INDEX('Static Data'!$E$3:$X$21,$BW107,6)+0,GD$73&gt;=INDEX('Static Data'!$E$3:$X$21,$BW107,7)+0,GD$74&gt;=INDEX('Static Data'!$E$3:$X$21,$BW107,8)+0,GD$75&gt;=INDEX('Static Data'!$E$3:$X$21,$BW107,9)+0,GD$76&gt;=INDEX('Static Data'!$E$3:$X$21,$BW107,10)+0,GD$77&gt;=INDEX('Static Data'!$E$3:$X$21,$BW107,11)+0,GD$78&gt;=INDEX('Static Data'!$E$3:$X$21,$BW107,12)+0,GD$79&gt;=INDEX('Static Data'!$E$3:$X$21,$BW107,13)+0,GD$80&gt;=INDEX('Static Data'!$E$3:$X$21,$BW107,14)+0,GD$81&gt;=INDEX('Static Data'!$E$3:$X$21,$BW107,15)+0,GD$82&gt;=INDEX('Static Data'!$E$3:$X$21,$BW107,16)+0,GD$83&gt;=INDEX('Static Data'!$E$3:$X$21,$BW107,17)+0,GD$84&gt;=INDEX('Static Data'!$E$3:$X$21,$BW107,18)+0,GD$85&gt;=INDEX('Static Data'!$E$3:$X$21,$BW107,19)+0,GD$86&gt;=INDEX('Static Data'!$E$3:$X$21,$BW107,20)+0)</f>
        <v>0</v>
      </c>
      <c r="GE107" t="b">
        <f ca="1">AND($BV107,GE$67&gt;=INDEX('Static Data'!$E$3:$X$21,$BW107,1)+0,GE$68&gt;=INDEX('Static Data'!$E$3:$X$21,$BW107,2)+0,GE$69&gt;=INDEX('Static Data'!$E$3:$X$21,$BW107,3)+0,GE$70&gt;=INDEX('Static Data'!$E$3:$X$21,$BW107,4)+0,GE$71&gt;=INDEX('Static Data'!$E$3:$X$21,$BW107,5)+0,GE$72&gt;=INDEX('Static Data'!$E$3:$X$21,$BW107,6)+0,GE$73&gt;=INDEX('Static Data'!$E$3:$X$21,$BW107,7)+0,GE$74&gt;=INDEX('Static Data'!$E$3:$X$21,$BW107,8)+0,GE$75&gt;=INDEX('Static Data'!$E$3:$X$21,$BW107,9)+0,GE$76&gt;=INDEX('Static Data'!$E$3:$X$21,$BW107,10)+0,GE$77&gt;=INDEX('Static Data'!$E$3:$X$21,$BW107,11)+0,GE$78&gt;=INDEX('Static Data'!$E$3:$X$21,$BW107,12)+0,GE$79&gt;=INDEX('Static Data'!$E$3:$X$21,$BW107,13)+0,GE$80&gt;=INDEX('Static Data'!$E$3:$X$21,$BW107,14)+0,GE$81&gt;=INDEX('Static Data'!$E$3:$X$21,$BW107,15)+0,GE$82&gt;=INDEX('Static Data'!$E$3:$X$21,$BW107,16)+0,GE$83&gt;=INDEX('Static Data'!$E$3:$X$21,$BW107,17)+0,GE$84&gt;=INDEX('Static Data'!$E$3:$X$21,$BW107,18)+0,GE$85&gt;=INDEX('Static Data'!$E$3:$X$21,$BW107,19)+0,GE$86&gt;=INDEX('Static Data'!$E$3:$X$21,$BW107,20)+0)</f>
        <v>0</v>
      </c>
      <c r="GF107" t="b">
        <f ca="1">AND($BV107,GF$67&gt;=INDEX('Static Data'!$E$3:$X$21,$BW107,1)+0,GF$68&gt;=INDEX('Static Data'!$E$3:$X$21,$BW107,2)+0,GF$69&gt;=INDEX('Static Data'!$E$3:$X$21,$BW107,3)+0,GF$70&gt;=INDEX('Static Data'!$E$3:$X$21,$BW107,4)+0,GF$71&gt;=INDEX('Static Data'!$E$3:$X$21,$BW107,5)+0,GF$72&gt;=INDEX('Static Data'!$E$3:$X$21,$BW107,6)+0,GF$73&gt;=INDEX('Static Data'!$E$3:$X$21,$BW107,7)+0,GF$74&gt;=INDEX('Static Data'!$E$3:$X$21,$BW107,8)+0,GF$75&gt;=INDEX('Static Data'!$E$3:$X$21,$BW107,9)+0,GF$76&gt;=INDEX('Static Data'!$E$3:$X$21,$BW107,10)+0,GF$77&gt;=INDEX('Static Data'!$E$3:$X$21,$BW107,11)+0,GF$78&gt;=INDEX('Static Data'!$E$3:$X$21,$BW107,12)+0,GF$79&gt;=INDEX('Static Data'!$E$3:$X$21,$BW107,13)+0,GF$80&gt;=INDEX('Static Data'!$E$3:$X$21,$BW107,14)+0,GF$81&gt;=INDEX('Static Data'!$E$3:$X$21,$BW107,15)+0,GF$82&gt;=INDEX('Static Data'!$E$3:$X$21,$BW107,16)+0,GF$83&gt;=INDEX('Static Data'!$E$3:$X$21,$BW107,17)+0,GF$84&gt;=INDEX('Static Data'!$E$3:$X$21,$BW107,18)+0,GF$85&gt;=INDEX('Static Data'!$E$3:$X$21,$BW107,19)+0,GF$86&gt;=INDEX('Static Data'!$E$3:$X$21,$BW107,20)+0)</f>
        <v>0</v>
      </c>
      <c r="GG107" t="b">
        <f ca="1">AND($BV107,GG$67&gt;=INDEX('Static Data'!$E$3:$X$21,$BW107,1)+0,GG$68&gt;=INDEX('Static Data'!$E$3:$X$21,$BW107,2)+0,GG$69&gt;=INDEX('Static Data'!$E$3:$X$21,$BW107,3)+0,GG$70&gt;=INDEX('Static Data'!$E$3:$X$21,$BW107,4)+0,GG$71&gt;=INDEX('Static Data'!$E$3:$X$21,$BW107,5)+0,GG$72&gt;=INDEX('Static Data'!$E$3:$X$21,$BW107,6)+0,GG$73&gt;=INDEX('Static Data'!$E$3:$X$21,$BW107,7)+0,GG$74&gt;=INDEX('Static Data'!$E$3:$X$21,$BW107,8)+0,GG$75&gt;=INDEX('Static Data'!$E$3:$X$21,$BW107,9)+0,GG$76&gt;=INDEX('Static Data'!$E$3:$X$21,$BW107,10)+0,GG$77&gt;=INDEX('Static Data'!$E$3:$X$21,$BW107,11)+0,GG$78&gt;=INDEX('Static Data'!$E$3:$X$21,$BW107,12)+0,GG$79&gt;=INDEX('Static Data'!$E$3:$X$21,$BW107,13)+0,GG$80&gt;=INDEX('Static Data'!$E$3:$X$21,$BW107,14)+0,GG$81&gt;=INDEX('Static Data'!$E$3:$X$21,$BW107,15)+0,GG$82&gt;=INDEX('Static Data'!$E$3:$X$21,$BW107,16)+0,GG$83&gt;=INDEX('Static Data'!$E$3:$X$21,$BW107,17)+0,GG$84&gt;=INDEX('Static Data'!$E$3:$X$21,$BW107,18)+0,GG$85&gt;=INDEX('Static Data'!$E$3:$X$21,$BW107,19)+0,GG$86&gt;=INDEX('Static Data'!$E$3:$X$21,$BW107,20)+0)</f>
        <v>0</v>
      </c>
      <c r="GH107" t="b">
        <f ca="1">AND($BV107,GH$67&gt;=INDEX('Static Data'!$E$3:$X$21,$BW107,1)+0,GH$68&gt;=INDEX('Static Data'!$E$3:$X$21,$BW107,2)+0,GH$69&gt;=INDEX('Static Data'!$E$3:$X$21,$BW107,3)+0,GH$70&gt;=INDEX('Static Data'!$E$3:$X$21,$BW107,4)+0,GH$71&gt;=INDEX('Static Data'!$E$3:$X$21,$BW107,5)+0,GH$72&gt;=INDEX('Static Data'!$E$3:$X$21,$BW107,6)+0,GH$73&gt;=INDEX('Static Data'!$E$3:$X$21,$BW107,7)+0,GH$74&gt;=INDEX('Static Data'!$E$3:$X$21,$BW107,8)+0,GH$75&gt;=INDEX('Static Data'!$E$3:$X$21,$BW107,9)+0,GH$76&gt;=INDEX('Static Data'!$E$3:$X$21,$BW107,10)+0,GH$77&gt;=INDEX('Static Data'!$E$3:$X$21,$BW107,11)+0,GH$78&gt;=INDEX('Static Data'!$E$3:$X$21,$BW107,12)+0,GH$79&gt;=INDEX('Static Data'!$E$3:$X$21,$BW107,13)+0,GH$80&gt;=INDEX('Static Data'!$E$3:$X$21,$BW107,14)+0,GH$81&gt;=INDEX('Static Data'!$E$3:$X$21,$BW107,15)+0,GH$82&gt;=INDEX('Static Data'!$E$3:$X$21,$BW107,16)+0,GH$83&gt;=INDEX('Static Data'!$E$3:$X$21,$BW107,17)+0,GH$84&gt;=INDEX('Static Data'!$E$3:$X$21,$BW107,18)+0,GH$85&gt;=INDEX('Static Data'!$E$3:$X$21,$BW107,19)+0,GH$86&gt;=INDEX('Static Data'!$E$3:$X$21,$BW107,20)+0)</f>
        <v>0</v>
      </c>
      <c r="GI107" t="b">
        <f ca="1">AND($BV107,GI$67&gt;=INDEX('Static Data'!$E$3:$X$21,$BW107,1)+0,GI$68&gt;=INDEX('Static Data'!$E$3:$X$21,$BW107,2)+0,GI$69&gt;=INDEX('Static Data'!$E$3:$X$21,$BW107,3)+0,GI$70&gt;=INDEX('Static Data'!$E$3:$X$21,$BW107,4)+0,GI$71&gt;=INDEX('Static Data'!$E$3:$X$21,$BW107,5)+0,GI$72&gt;=INDEX('Static Data'!$E$3:$X$21,$BW107,6)+0,GI$73&gt;=INDEX('Static Data'!$E$3:$X$21,$BW107,7)+0,GI$74&gt;=INDEX('Static Data'!$E$3:$X$21,$BW107,8)+0,GI$75&gt;=INDEX('Static Data'!$E$3:$X$21,$BW107,9)+0,GI$76&gt;=INDEX('Static Data'!$E$3:$X$21,$BW107,10)+0,GI$77&gt;=INDEX('Static Data'!$E$3:$X$21,$BW107,11)+0,GI$78&gt;=INDEX('Static Data'!$E$3:$X$21,$BW107,12)+0,GI$79&gt;=INDEX('Static Data'!$E$3:$X$21,$BW107,13)+0,GI$80&gt;=INDEX('Static Data'!$E$3:$X$21,$BW107,14)+0,GI$81&gt;=INDEX('Static Data'!$E$3:$X$21,$BW107,15)+0,GI$82&gt;=INDEX('Static Data'!$E$3:$X$21,$BW107,16)+0,GI$83&gt;=INDEX('Static Data'!$E$3:$X$21,$BW107,17)+0,GI$84&gt;=INDEX('Static Data'!$E$3:$X$21,$BW107,18)+0,GI$85&gt;=INDEX('Static Data'!$E$3:$X$21,$BW107,19)+0,GI$86&gt;=INDEX('Static Data'!$E$3:$X$21,$BW107,20)+0)</f>
        <v>0</v>
      </c>
      <c r="GJ107" t="b">
        <f ca="1">AND($BV107,GJ$67&gt;=INDEX('Static Data'!$E$3:$X$21,$BW107,1)+0,GJ$68&gt;=INDEX('Static Data'!$E$3:$X$21,$BW107,2)+0,GJ$69&gt;=INDEX('Static Data'!$E$3:$X$21,$BW107,3)+0,GJ$70&gt;=INDEX('Static Data'!$E$3:$X$21,$BW107,4)+0,GJ$71&gt;=INDEX('Static Data'!$E$3:$X$21,$BW107,5)+0,GJ$72&gt;=INDEX('Static Data'!$E$3:$X$21,$BW107,6)+0,GJ$73&gt;=INDEX('Static Data'!$E$3:$X$21,$BW107,7)+0,GJ$74&gt;=INDEX('Static Data'!$E$3:$X$21,$BW107,8)+0,GJ$75&gt;=INDEX('Static Data'!$E$3:$X$21,$BW107,9)+0,GJ$76&gt;=INDEX('Static Data'!$E$3:$X$21,$BW107,10)+0,GJ$77&gt;=INDEX('Static Data'!$E$3:$X$21,$BW107,11)+0,GJ$78&gt;=INDEX('Static Data'!$E$3:$X$21,$BW107,12)+0,GJ$79&gt;=INDEX('Static Data'!$E$3:$X$21,$BW107,13)+0,GJ$80&gt;=INDEX('Static Data'!$E$3:$X$21,$BW107,14)+0,GJ$81&gt;=INDEX('Static Data'!$E$3:$X$21,$BW107,15)+0,GJ$82&gt;=INDEX('Static Data'!$E$3:$X$21,$BW107,16)+0,GJ$83&gt;=INDEX('Static Data'!$E$3:$X$21,$BW107,17)+0,GJ$84&gt;=INDEX('Static Data'!$E$3:$X$21,$BW107,18)+0,GJ$85&gt;=INDEX('Static Data'!$E$3:$X$21,$BW107,19)+0,GJ$86&gt;=INDEX('Static Data'!$E$3:$X$21,$BW107,20)+0)</f>
        <v>0</v>
      </c>
      <c r="GK107" t="b">
        <f ca="1">AND($BV107,GK$67&gt;=INDEX('Static Data'!$E$3:$X$21,$BW107,1)+0,GK$68&gt;=INDEX('Static Data'!$E$3:$X$21,$BW107,2)+0,GK$69&gt;=INDEX('Static Data'!$E$3:$X$21,$BW107,3)+0,GK$70&gt;=INDEX('Static Data'!$E$3:$X$21,$BW107,4)+0,GK$71&gt;=INDEX('Static Data'!$E$3:$X$21,$BW107,5)+0,GK$72&gt;=INDEX('Static Data'!$E$3:$X$21,$BW107,6)+0,GK$73&gt;=INDEX('Static Data'!$E$3:$X$21,$BW107,7)+0,GK$74&gt;=INDEX('Static Data'!$E$3:$X$21,$BW107,8)+0,GK$75&gt;=INDEX('Static Data'!$E$3:$X$21,$BW107,9)+0,GK$76&gt;=INDEX('Static Data'!$E$3:$X$21,$BW107,10)+0,GK$77&gt;=INDEX('Static Data'!$E$3:$X$21,$BW107,11)+0,GK$78&gt;=INDEX('Static Data'!$E$3:$X$21,$BW107,12)+0,GK$79&gt;=INDEX('Static Data'!$E$3:$X$21,$BW107,13)+0,GK$80&gt;=INDEX('Static Data'!$E$3:$X$21,$BW107,14)+0,GK$81&gt;=INDEX('Static Data'!$E$3:$X$21,$BW107,15)+0,GK$82&gt;=INDEX('Static Data'!$E$3:$X$21,$BW107,16)+0,GK$83&gt;=INDEX('Static Data'!$E$3:$X$21,$BW107,17)+0,GK$84&gt;=INDEX('Static Data'!$E$3:$X$21,$BW107,18)+0,GK$85&gt;=INDEX('Static Data'!$E$3:$X$21,$BW107,19)+0,GK$86&gt;=INDEX('Static Data'!$E$3:$X$21,$BW107,20)+0)</f>
        <v>0</v>
      </c>
      <c r="GL107" t="b">
        <f ca="1">AND($BV107,GL$67&gt;=INDEX('Static Data'!$E$3:$X$21,$BW107,1)+0,GL$68&gt;=INDEX('Static Data'!$E$3:$X$21,$BW107,2)+0,GL$69&gt;=INDEX('Static Data'!$E$3:$X$21,$BW107,3)+0,GL$70&gt;=INDEX('Static Data'!$E$3:$X$21,$BW107,4)+0,GL$71&gt;=INDEX('Static Data'!$E$3:$X$21,$BW107,5)+0,GL$72&gt;=INDEX('Static Data'!$E$3:$X$21,$BW107,6)+0,GL$73&gt;=INDEX('Static Data'!$E$3:$X$21,$BW107,7)+0,GL$74&gt;=INDEX('Static Data'!$E$3:$X$21,$BW107,8)+0,GL$75&gt;=INDEX('Static Data'!$E$3:$X$21,$BW107,9)+0,GL$76&gt;=INDEX('Static Data'!$E$3:$X$21,$BW107,10)+0,GL$77&gt;=INDEX('Static Data'!$E$3:$X$21,$BW107,11)+0,GL$78&gt;=INDEX('Static Data'!$E$3:$X$21,$BW107,12)+0,GL$79&gt;=INDEX('Static Data'!$E$3:$X$21,$BW107,13)+0,GL$80&gt;=INDEX('Static Data'!$E$3:$X$21,$BW107,14)+0,GL$81&gt;=INDEX('Static Data'!$E$3:$X$21,$BW107,15)+0,GL$82&gt;=INDEX('Static Data'!$E$3:$X$21,$BW107,16)+0,GL$83&gt;=INDEX('Static Data'!$E$3:$X$21,$BW107,17)+0,GL$84&gt;=INDEX('Static Data'!$E$3:$X$21,$BW107,18)+0,GL$85&gt;=INDEX('Static Data'!$E$3:$X$21,$BW107,19)+0,GL$86&gt;=INDEX('Static Data'!$E$3:$X$21,$BW107,20)+0)</f>
        <v>0</v>
      </c>
      <c r="GM107" t="b">
        <f ca="1">AND($BV107,GM$67&gt;=INDEX('Static Data'!$E$3:$X$21,$BW107,1)+0,GM$68&gt;=INDEX('Static Data'!$E$3:$X$21,$BW107,2)+0,GM$69&gt;=INDEX('Static Data'!$E$3:$X$21,$BW107,3)+0,GM$70&gt;=INDEX('Static Data'!$E$3:$X$21,$BW107,4)+0,GM$71&gt;=INDEX('Static Data'!$E$3:$X$21,$BW107,5)+0,GM$72&gt;=INDEX('Static Data'!$E$3:$X$21,$BW107,6)+0,GM$73&gt;=INDEX('Static Data'!$E$3:$X$21,$BW107,7)+0,GM$74&gt;=INDEX('Static Data'!$E$3:$X$21,$BW107,8)+0,GM$75&gt;=INDEX('Static Data'!$E$3:$X$21,$BW107,9)+0,GM$76&gt;=INDEX('Static Data'!$E$3:$X$21,$BW107,10)+0,GM$77&gt;=INDEX('Static Data'!$E$3:$X$21,$BW107,11)+0,GM$78&gt;=INDEX('Static Data'!$E$3:$X$21,$BW107,12)+0,GM$79&gt;=INDEX('Static Data'!$E$3:$X$21,$BW107,13)+0,GM$80&gt;=INDEX('Static Data'!$E$3:$X$21,$BW107,14)+0,GM$81&gt;=INDEX('Static Data'!$E$3:$X$21,$BW107,15)+0,GM$82&gt;=INDEX('Static Data'!$E$3:$X$21,$BW107,16)+0,GM$83&gt;=INDEX('Static Data'!$E$3:$X$21,$BW107,17)+0,GM$84&gt;=INDEX('Static Data'!$E$3:$X$21,$BW107,18)+0,GM$85&gt;=INDEX('Static Data'!$E$3:$X$21,$BW107,19)+0,GM$86&gt;=INDEX('Static Data'!$E$3:$X$21,$BW107,20)+0)</f>
        <v>0</v>
      </c>
      <c r="GN107" t="b">
        <f ca="1">AND($BV107,GN$67&gt;=INDEX('Static Data'!$E$3:$X$21,$BW107,1)+0,GN$68&gt;=INDEX('Static Data'!$E$3:$X$21,$BW107,2)+0,GN$69&gt;=INDEX('Static Data'!$E$3:$X$21,$BW107,3)+0,GN$70&gt;=INDEX('Static Data'!$E$3:$X$21,$BW107,4)+0,GN$71&gt;=INDEX('Static Data'!$E$3:$X$21,$BW107,5)+0,GN$72&gt;=INDEX('Static Data'!$E$3:$X$21,$BW107,6)+0,GN$73&gt;=INDEX('Static Data'!$E$3:$X$21,$BW107,7)+0,GN$74&gt;=INDEX('Static Data'!$E$3:$X$21,$BW107,8)+0,GN$75&gt;=INDEX('Static Data'!$E$3:$X$21,$BW107,9)+0,GN$76&gt;=INDEX('Static Data'!$E$3:$X$21,$BW107,10)+0,GN$77&gt;=INDEX('Static Data'!$E$3:$X$21,$BW107,11)+0,GN$78&gt;=INDEX('Static Data'!$E$3:$X$21,$BW107,12)+0,GN$79&gt;=INDEX('Static Data'!$E$3:$X$21,$BW107,13)+0,GN$80&gt;=INDEX('Static Data'!$E$3:$X$21,$BW107,14)+0,GN$81&gt;=INDEX('Static Data'!$E$3:$X$21,$BW107,15)+0,GN$82&gt;=INDEX('Static Data'!$E$3:$X$21,$BW107,16)+0,GN$83&gt;=INDEX('Static Data'!$E$3:$X$21,$BW107,17)+0,GN$84&gt;=INDEX('Static Data'!$E$3:$X$21,$BW107,18)+0,GN$85&gt;=INDEX('Static Data'!$E$3:$X$21,$BW107,19)+0,GN$86&gt;=INDEX('Static Data'!$E$3:$X$21,$BW107,20)+0)</f>
        <v>0</v>
      </c>
      <c r="GO107" t="b">
        <f ca="1">AND($BV107,GO$67&gt;=INDEX('Static Data'!$E$3:$X$21,$BW107,1)+0,GO$68&gt;=INDEX('Static Data'!$E$3:$X$21,$BW107,2)+0,GO$69&gt;=INDEX('Static Data'!$E$3:$X$21,$BW107,3)+0,GO$70&gt;=INDEX('Static Data'!$E$3:$X$21,$BW107,4)+0,GO$71&gt;=INDEX('Static Data'!$E$3:$X$21,$BW107,5)+0,GO$72&gt;=INDEX('Static Data'!$E$3:$X$21,$BW107,6)+0,GO$73&gt;=INDEX('Static Data'!$E$3:$X$21,$BW107,7)+0,GO$74&gt;=INDEX('Static Data'!$E$3:$X$21,$BW107,8)+0,GO$75&gt;=INDEX('Static Data'!$E$3:$X$21,$BW107,9)+0,GO$76&gt;=INDEX('Static Data'!$E$3:$X$21,$BW107,10)+0,GO$77&gt;=INDEX('Static Data'!$E$3:$X$21,$BW107,11)+0,GO$78&gt;=INDEX('Static Data'!$E$3:$X$21,$BW107,12)+0,GO$79&gt;=INDEX('Static Data'!$E$3:$X$21,$BW107,13)+0,GO$80&gt;=INDEX('Static Data'!$E$3:$X$21,$BW107,14)+0,GO$81&gt;=INDEX('Static Data'!$E$3:$X$21,$BW107,15)+0,GO$82&gt;=INDEX('Static Data'!$E$3:$X$21,$BW107,16)+0,GO$83&gt;=INDEX('Static Data'!$E$3:$X$21,$BW107,17)+0,GO$84&gt;=INDEX('Static Data'!$E$3:$X$21,$BW107,18)+0,GO$85&gt;=INDEX('Static Data'!$E$3:$X$21,$BW107,19)+0,GO$86&gt;=INDEX('Static Data'!$E$3:$X$21,$BW107,20)+0)</f>
        <v>0</v>
      </c>
      <c r="GP107" t="b">
        <f ca="1">AND($BV107,GP$67&gt;=INDEX('Static Data'!$E$3:$X$21,$BW107,1)+0,GP$68&gt;=INDEX('Static Data'!$E$3:$X$21,$BW107,2)+0,GP$69&gt;=INDEX('Static Data'!$E$3:$X$21,$BW107,3)+0,GP$70&gt;=INDEX('Static Data'!$E$3:$X$21,$BW107,4)+0,GP$71&gt;=INDEX('Static Data'!$E$3:$X$21,$BW107,5)+0,GP$72&gt;=INDEX('Static Data'!$E$3:$X$21,$BW107,6)+0,GP$73&gt;=INDEX('Static Data'!$E$3:$X$21,$BW107,7)+0,GP$74&gt;=INDEX('Static Data'!$E$3:$X$21,$BW107,8)+0,GP$75&gt;=INDEX('Static Data'!$E$3:$X$21,$BW107,9)+0,GP$76&gt;=INDEX('Static Data'!$E$3:$X$21,$BW107,10)+0,GP$77&gt;=INDEX('Static Data'!$E$3:$X$21,$BW107,11)+0,GP$78&gt;=INDEX('Static Data'!$E$3:$X$21,$BW107,12)+0,GP$79&gt;=INDEX('Static Data'!$E$3:$X$21,$BW107,13)+0,GP$80&gt;=INDEX('Static Data'!$E$3:$X$21,$BW107,14)+0,GP$81&gt;=INDEX('Static Data'!$E$3:$X$21,$BW107,15)+0,GP$82&gt;=INDEX('Static Data'!$E$3:$X$21,$BW107,16)+0,GP$83&gt;=INDEX('Static Data'!$E$3:$X$21,$BW107,17)+0,GP$84&gt;=INDEX('Static Data'!$E$3:$X$21,$BW107,18)+0,GP$85&gt;=INDEX('Static Data'!$E$3:$X$21,$BW107,19)+0,GP$86&gt;=INDEX('Static Data'!$E$3:$X$21,$BW107,20)+0)</f>
        <v>0</v>
      </c>
      <c r="GQ107" t="b">
        <f ca="1">AND($BV107,GQ$67&gt;=INDEX('Static Data'!$E$3:$X$21,$BW107,1)+0,GQ$68&gt;=INDEX('Static Data'!$E$3:$X$21,$BW107,2)+0,GQ$69&gt;=INDEX('Static Data'!$E$3:$X$21,$BW107,3)+0,GQ$70&gt;=INDEX('Static Data'!$E$3:$X$21,$BW107,4)+0,GQ$71&gt;=INDEX('Static Data'!$E$3:$X$21,$BW107,5)+0,GQ$72&gt;=INDEX('Static Data'!$E$3:$X$21,$BW107,6)+0,GQ$73&gt;=INDEX('Static Data'!$E$3:$X$21,$BW107,7)+0,GQ$74&gt;=INDEX('Static Data'!$E$3:$X$21,$BW107,8)+0,GQ$75&gt;=INDEX('Static Data'!$E$3:$X$21,$BW107,9)+0,GQ$76&gt;=INDEX('Static Data'!$E$3:$X$21,$BW107,10)+0,GQ$77&gt;=INDEX('Static Data'!$E$3:$X$21,$BW107,11)+0,GQ$78&gt;=INDEX('Static Data'!$E$3:$X$21,$BW107,12)+0,GQ$79&gt;=INDEX('Static Data'!$E$3:$X$21,$BW107,13)+0,GQ$80&gt;=INDEX('Static Data'!$E$3:$X$21,$BW107,14)+0,GQ$81&gt;=INDEX('Static Data'!$E$3:$X$21,$BW107,15)+0,GQ$82&gt;=INDEX('Static Data'!$E$3:$X$21,$BW107,16)+0,GQ$83&gt;=INDEX('Static Data'!$E$3:$X$21,$BW107,17)+0,GQ$84&gt;=INDEX('Static Data'!$E$3:$X$21,$BW107,18)+0,GQ$85&gt;=INDEX('Static Data'!$E$3:$X$21,$BW107,19)+0,GQ$86&gt;=INDEX('Static Data'!$E$3:$X$21,$BW107,20)+0)</f>
        <v>0</v>
      </c>
      <c r="GR107" t="b">
        <f ca="1">AND($BV107,GR$67&gt;=INDEX('Static Data'!$E$3:$X$21,$BW107,1)+0,GR$68&gt;=INDEX('Static Data'!$E$3:$X$21,$BW107,2)+0,GR$69&gt;=INDEX('Static Data'!$E$3:$X$21,$BW107,3)+0,GR$70&gt;=INDEX('Static Data'!$E$3:$X$21,$BW107,4)+0,GR$71&gt;=INDEX('Static Data'!$E$3:$X$21,$BW107,5)+0,GR$72&gt;=INDEX('Static Data'!$E$3:$X$21,$BW107,6)+0,GR$73&gt;=INDEX('Static Data'!$E$3:$X$21,$BW107,7)+0,GR$74&gt;=INDEX('Static Data'!$E$3:$X$21,$BW107,8)+0,GR$75&gt;=INDEX('Static Data'!$E$3:$X$21,$BW107,9)+0,GR$76&gt;=INDEX('Static Data'!$E$3:$X$21,$BW107,10)+0,GR$77&gt;=INDEX('Static Data'!$E$3:$X$21,$BW107,11)+0,GR$78&gt;=INDEX('Static Data'!$E$3:$X$21,$BW107,12)+0,GR$79&gt;=INDEX('Static Data'!$E$3:$X$21,$BW107,13)+0,GR$80&gt;=INDEX('Static Data'!$E$3:$X$21,$BW107,14)+0,GR$81&gt;=INDEX('Static Data'!$E$3:$X$21,$BW107,15)+0,GR$82&gt;=INDEX('Static Data'!$E$3:$X$21,$BW107,16)+0,GR$83&gt;=INDEX('Static Data'!$E$3:$X$21,$BW107,17)+0,GR$84&gt;=INDEX('Static Data'!$E$3:$X$21,$BW107,18)+0,GR$85&gt;=INDEX('Static Data'!$E$3:$X$21,$BW107,19)+0,GR$86&gt;=INDEX('Static Data'!$E$3:$X$21,$BW107,20)+0)</f>
        <v>0</v>
      </c>
      <c r="GS107" t="b">
        <f ca="1">AND($BV107,GS$67&gt;=INDEX('Static Data'!$E$3:$X$21,$BW107,1)+0,GS$68&gt;=INDEX('Static Data'!$E$3:$X$21,$BW107,2)+0,GS$69&gt;=INDEX('Static Data'!$E$3:$X$21,$BW107,3)+0,GS$70&gt;=INDEX('Static Data'!$E$3:$X$21,$BW107,4)+0,GS$71&gt;=INDEX('Static Data'!$E$3:$X$21,$BW107,5)+0,GS$72&gt;=INDEX('Static Data'!$E$3:$X$21,$BW107,6)+0,GS$73&gt;=INDEX('Static Data'!$E$3:$X$21,$BW107,7)+0,GS$74&gt;=INDEX('Static Data'!$E$3:$X$21,$BW107,8)+0,GS$75&gt;=INDEX('Static Data'!$E$3:$X$21,$BW107,9)+0,GS$76&gt;=INDEX('Static Data'!$E$3:$X$21,$BW107,10)+0,GS$77&gt;=INDEX('Static Data'!$E$3:$X$21,$BW107,11)+0,GS$78&gt;=INDEX('Static Data'!$E$3:$X$21,$BW107,12)+0,GS$79&gt;=INDEX('Static Data'!$E$3:$X$21,$BW107,13)+0,GS$80&gt;=INDEX('Static Data'!$E$3:$X$21,$BW107,14)+0,GS$81&gt;=INDEX('Static Data'!$E$3:$X$21,$BW107,15)+0,GS$82&gt;=INDEX('Static Data'!$E$3:$X$21,$BW107,16)+0,GS$83&gt;=INDEX('Static Data'!$E$3:$X$21,$BW107,17)+0,GS$84&gt;=INDEX('Static Data'!$E$3:$X$21,$BW107,18)+0,GS$85&gt;=INDEX('Static Data'!$E$3:$X$21,$BW107,19)+0,GS$86&gt;=INDEX('Static Data'!$E$3:$X$21,$BW107,20)+0)</f>
        <v>0</v>
      </c>
      <c r="GT107" t="b">
        <f ca="1">AND($BV107,GT$67&gt;=INDEX('Static Data'!$E$3:$X$21,$BW107,1)+0,GT$68&gt;=INDEX('Static Data'!$E$3:$X$21,$BW107,2)+0,GT$69&gt;=INDEX('Static Data'!$E$3:$X$21,$BW107,3)+0,GT$70&gt;=INDEX('Static Data'!$E$3:$X$21,$BW107,4)+0,GT$71&gt;=INDEX('Static Data'!$E$3:$X$21,$BW107,5)+0,GT$72&gt;=INDEX('Static Data'!$E$3:$X$21,$BW107,6)+0,GT$73&gt;=INDEX('Static Data'!$E$3:$X$21,$BW107,7)+0,GT$74&gt;=INDEX('Static Data'!$E$3:$X$21,$BW107,8)+0,GT$75&gt;=INDEX('Static Data'!$E$3:$X$21,$BW107,9)+0,GT$76&gt;=INDEX('Static Data'!$E$3:$X$21,$BW107,10)+0,GT$77&gt;=INDEX('Static Data'!$E$3:$X$21,$BW107,11)+0,GT$78&gt;=INDEX('Static Data'!$E$3:$X$21,$BW107,12)+0,GT$79&gt;=INDEX('Static Data'!$E$3:$X$21,$BW107,13)+0,GT$80&gt;=INDEX('Static Data'!$E$3:$X$21,$BW107,14)+0,GT$81&gt;=INDEX('Static Data'!$E$3:$X$21,$BW107,15)+0,GT$82&gt;=INDEX('Static Data'!$E$3:$X$21,$BW107,16)+0,GT$83&gt;=INDEX('Static Data'!$E$3:$X$21,$BW107,17)+0,GT$84&gt;=INDEX('Static Data'!$E$3:$X$21,$BW107,18)+0,GT$85&gt;=INDEX('Static Data'!$E$3:$X$21,$BW107,19)+0,GT$86&gt;=INDEX('Static Data'!$E$3:$X$21,$BW107,20)+0)</f>
        <v>0</v>
      </c>
      <c r="GU107" t="b">
        <f ca="1">AND($BV107,GU$67&gt;=INDEX('Static Data'!$E$3:$X$21,$BW107,1)+0,GU$68&gt;=INDEX('Static Data'!$E$3:$X$21,$BW107,2)+0,GU$69&gt;=INDEX('Static Data'!$E$3:$X$21,$BW107,3)+0,GU$70&gt;=INDEX('Static Data'!$E$3:$X$21,$BW107,4)+0,GU$71&gt;=INDEX('Static Data'!$E$3:$X$21,$BW107,5)+0,GU$72&gt;=INDEX('Static Data'!$E$3:$X$21,$BW107,6)+0,GU$73&gt;=INDEX('Static Data'!$E$3:$X$21,$BW107,7)+0,GU$74&gt;=INDEX('Static Data'!$E$3:$X$21,$BW107,8)+0,GU$75&gt;=INDEX('Static Data'!$E$3:$X$21,$BW107,9)+0,GU$76&gt;=INDEX('Static Data'!$E$3:$X$21,$BW107,10)+0,GU$77&gt;=INDEX('Static Data'!$E$3:$X$21,$BW107,11)+0,GU$78&gt;=INDEX('Static Data'!$E$3:$X$21,$BW107,12)+0,GU$79&gt;=INDEX('Static Data'!$E$3:$X$21,$BW107,13)+0,GU$80&gt;=INDEX('Static Data'!$E$3:$X$21,$BW107,14)+0,GU$81&gt;=INDEX('Static Data'!$E$3:$X$21,$BW107,15)+0,GU$82&gt;=INDEX('Static Data'!$E$3:$X$21,$BW107,16)+0,GU$83&gt;=INDEX('Static Data'!$E$3:$X$21,$BW107,17)+0,GU$84&gt;=INDEX('Static Data'!$E$3:$X$21,$BW107,18)+0,GU$85&gt;=INDEX('Static Data'!$E$3:$X$21,$BW107,19)+0,GU$86&gt;=INDEX('Static Data'!$E$3:$X$21,$BW107,20)+0)</f>
        <v>0</v>
      </c>
    </row>
    <row r="108" spans="9:203">
      <c r="I108" s="11"/>
      <c r="M108" s="1">
        <f t="shared" si="215"/>
        <v>71</v>
      </c>
      <c r="N108" s="1" t="str">
        <f t="shared" si="212"/>
        <v>008E45</v>
      </c>
      <c r="R108" s="90" t="str">
        <f t="shared" si="213"/>
        <v>458E00</v>
      </c>
    </row>
    <row r="109" spans="9:203">
      <c r="I109" s="11"/>
      <c r="M109" s="1">
        <f t="shared" si="215"/>
        <v>72</v>
      </c>
      <c r="N109" s="1" t="str">
        <f t="shared" si="212"/>
        <v>00914A</v>
      </c>
      <c r="R109" s="90" t="str">
        <f t="shared" si="213"/>
        <v>4A9100</v>
      </c>
      <c r="CP109" s="207" t="s">
        <v>129</v>
      </c>
      <c r="CQ109" s="207"/>
      <c r="CR109" s="207"/>
    </row>
    <row r="110" spans="9:203">
      <c r="I110" s="11"/>
      <c r="M110" s="1">
        <f t="shared" si="215"/>
        <v>73</v>
      </c>
      <c r="N110" s="1" t="str">
        <f t="shared" si="212"/>
        <v>009455</v>
      </c>
      <c r="R110" s="90" t="str">
        <f t="shared" si="213"/>
        <v>559400</v>
      </c>
      <c r="BW110" s="155" t="str">
        <f>IF(BX5&gt;20,BH4,Units!D3)</f>
        <v>Squire</v>
      </c>
      <c r="BX110" s="155"/>
      <c r="BY110" s="155"/>
      <c r="BZ110" s="155"/>
      <c r="CA110" s="155"/>
      <c r="CB110" s="155"/>
      <c r="CC110" s="161">
        <f t="shared" ref="CC110:CC129" ca="1" si="216">GU67</f>
        <v>1</v>
      </c>
      <c r="CD110" s="161"/>
      <c r="CE110" s="161"/>
      <c r="CF110" s="162">
        <f ca="1">MIN(65535,GU45)</f>
        <v>151</v>
      </c>
      <c r="CG110" s="163"/>
      <c r="CH110" s="164"/>
      <c r="CI110" s="161">
        <f t="shared" ref="CI110:CI129" ca="1" si="217">BX67</f>
        <v>1</v>
      </c>
      <c r="CJ110" s="161"/>
      <c r="CK110" s="161"/>
      <c r="CL110" s="161">
        <f ca="1">MIN(65535,CD132+CE132+CH132)</f>
        <v>150</v>
      </c>
      <c r="CM110" s="161"/>
      <c r="CN110" s="161"/>
      <c r="CP110" s="161">
        <f t="shared" ref="CP110:CP129" ca="1" si="218">CJ132</f>
        <v>1</v>
      </c>
      <c r="CQ110" s="161"/>
      <c r="CR110" s="161"/>
    </row>
    <row r="111" spans="9:203">
      <c r="I111" s="11"/>
      <c r="M111" s="1">
        <f t="shared" si="215"/>
        <v>74</v>
      </c>
      <c r="N111" s="1" t="str">
        <f t="shared" si="212"/>
        <v>009765</v>
      </c>
      <c r="R111" s="90" t="str">
        <f t="shared" si="213"/>
        <v>659700</v>
      </c>
      <c r="BW111" s="155" t="str">
        <f>Units!D4</f>
        <v>Chemist</v>
      </c>
      <c r="BX111" s="155"/>
      <c r="BY111" s="155"/>
      <c r="BZ111" s="155"/>
      <c r="CA111" s="155"/>
      <c r="CB111" s="155"/>
      <c r="CC111" s="161">
        <f t="shared" ca="1" si="216"/>
        <v>1</v>
      </c>
      <c r="CD111" s="161"/>
      <c r="CE111" s="161"/>
      <c r="CF111" s="162">
        <f t="shared" ref="CF111:CF129" ca="1" si="219">MIN(65535,GU46)</f>
        <v>120</v>
      </c>
      <c r="CG111" s="163"/>
      <c r="CH111" s="164"/>
      <c r="CI111" s="161">
        <f t="shared" ca="1" si="217"/>
        <v>1</v>
      </c>
      <c r="CJ111" s="161"/>
      <c r="CK111" s="161"/>
      <c r="CL111" s="161">
        <f t="shared" ref="CL111:CL129" ca="1" si="220">MIN(65535,CD133+CE133+CH133)</f>
        <v>118</v>
      </c>
      <c r="CM111" s="161"/>
      <c r="CN111" s="161"/>
      <c r="CP111" s="161">
        <f t="shared" ca="1" si="218"/>
        <v>1</v>
      </c>
      <c r="CQ111" s="161"/>
      <c r="CR111" s="161"/>
    </row>
    <row r="112" spans="9:203">
      <c r="I112" s="11"/>
      <c r="M112" s="1">
        <f t="shared" si="215"/>
        <v>75</v>
      </c>
      <c r="N112" s="1" t="str">
        <f t="shared" si="212"/>
        <v>009A7A</v>
      </c>
      <c r="R112" s="90" t="str">
        <f t="shared" si="213"/>
        <v>7A9A00</v>
      </c>
      <c r="BW112" s="155" t="str">
        <f>Units!D5</f>
        <v>Knight</v>
      </c>
      <c r="BX112" s="155"/>
      <c r="BY112" s="155"/>
      <c r="BZ112" s="155"/>
      <c r="CA112" s="155"/>
      <c r="CB112" s="155"/>
      <c r="CC112" s="161">
        <f t="shared" ca="1" si="216"/>
        <v>1</v>
      </c>
      <c r="CD112" s="161"/>
      <c r="CE112" s="161"/>
      <c r="CF112" s="162">
        <f t="shared" ca="1" si="219"/>
        <v>160</v>
      </c>
      <c r="CG112" s="163"/>
      <c r="CH112" s="164"/>
      <c r="CI112" s="161">
        <f t="shared" ca="1" si="217"/>
        <v>1</v>
      </c>
      <c r="CJ112" s="161"/>
      <c r="CK112" s="161"/>
      <c r="CL112" s="161">
        <f t="shared" ca="1" si="220"/>
        <v>160</v>
      </c>
      <c r="CM112" s="161"/>
      <c r="CN112" s="161"/>
      <c r="CP112" s="161">
        <f t="shared" ca="1" si="218"/>
        <v>1</v>
      </c>
      <c r="CQ112" s="161"/>
      <c r="CR112" s="161"/>
    </row>
    <row r="113" spans="9:96">
      <c r="I113" s="11"/>
      <c r="M113" s="1">
        <f t="shared" si="215"/>
        <v>76</v>
      </c>
      <c r="N113" s="1" t="str">
        <f t="shared" si="212"/>
        <v>009D95</v>
      </c>
      <c r="R113" s="90" t="str">
        <f t="shared" si="213"/>
        <v>959D00</v>
      </c>
      <c r="BW113" s="155" t="str">
        <f>Units!D6</f>
        <v>Archer</v>
      </c>
      <c r="BX113" s="155"/>
      <c r="BY113" s="155"/>
      <c r="BZ113" s="155"/>
      <c r="CA113" s="155"/>
      <c r="CB113" s="155"/>
      <c r="CC113" s="161">
        <f t="shared" ca="1" si="216"/>
        <v>1</v>
      </c>
      <c r="CD113" s="161"/>
      <c r="CE113" s="161"/>
      <c r="CF113" s="162">
        <f t="shared" ca="1" si="219"/>
        <v>124</v>
      </c>
      <c r="CG113" s="163"/>
      <c r="CH113" s="164"/>
      <c r="CI113" s="161">
        <f t="shared" ca="1" si="217"/>
        <v>1</v>
      </c>
      <c r="CJ113" s="161"/>
      <c r="CK113" s="161"/>
      <c r="CL113" s="161">
        <f t="shared" ca="1" si="220"/>
        <v>124</v>
      </c>
      <c r="CM113" s="161"/>
      <c r="CN113" s="161"/>
      <c r="CP113" s="161">
        <f t="shared" ca="1" si="218"/>
        <v>1</v>
      </c>
      <c r="CQ113" s="161"/>
      <c r="CR113" s="161"/>
    </row>
    <row r="114" spans="9:96">
      <c r="I114" s="11"/>
      <c r="M114" s="1">
        <f t="shared" si="215"/>
        <v>77</v>
      </c>
      <c r="N114" s="1" t="str">
        <f t="shared" si="212"/>
        <v>00A0B4</v>
      </c>
      <c r="R114" s="90" t="str">
        <f t="shared" si="213"/>
        <v>B4A000</v>
      </c>
      <c r="BW114" s="155" t="str">
        <f>Units!D7</f>
        <v>Monk</v>
      </c>
      <c r="BX114" s="155"/>
      <c r="BY114" s="155"/>
      <c r="BZ114" s="155"/>
      <c r="CA114" s="155"/>
      <c r="CB114" s="155"/>
      <c r="CC114" s="161">
        <f t="shared" ca="1" si="216"/>
        <v>1</v>
      </c>
      <c r="CD114" s="161"/>
      <c r="CE114" s="161"/>
      <c r="CF114" s="162">
        <f t="shared" ca="1" si="219"/>
        <v>121</v>
      </c>
      <c r="CG114" s="163"/>
      <c r="CH114" s="164"/>
      <c r="CI114" s="161">
        <f t="shared" ca="1" si="217"/>
        <v>1</v>
      </c>
      <c r="CJ114" s="161"/>
      <c r="CK114" s="161"/>
      <c r="CL114" s="161">
        <f t="shared" ca="1" si="220"/>
        <v>121</v>
      </c>
      <c r="CM114" s="161"/>
      <c r="CN114" s="161"/>
      <c r="CP114" s="161">
        <f t="shared" ca="1" si="218"/>
        <v>1</v>
      </c>
      <c r="CQ114" s="161"/>
      <c r="CR114" s="161"/>
    </row>
    <row r="115" spans="9:96">
      <c r="I115" s="11"/>
      <c r="M115" s="1">
        <f t="shared" si="215"/>
        <v>78</v>
      </c>
      <c r="N115" s="1" t="str">
        <f t="shared" si="212"/>
        <v>00A3D9</v>
      </c>
      <c r="R115" s="90" t="str">
        <f t="shared" si="213"/>
        <v>D9A300</v>
      </c>
      <c r="BW115" s="155" t="str">
        <f>Units!D8</f>
        <v>Priest</v>
      </c>
      <c r="BX115" s="155"/>
      <c r="BY115" s="155"/>
      <c r="BZ115" s="155"/>
      <c r="CA115" s="155"/>
      <c r="CB115" s="155"/>
      <c r="CC115" s="161">
        <f t="shared" ca="1" si="216"/>
        <v>1</v>
      </c>
      <c r="CD115" s="161"/>
      <c r="CE115" s="161"/>
      <c r="CF115" s="162">
        <f t="shared" ca="1" si="219"/>
        <v>104</v>
      </c>
      <c r="CG115" s="163"/>
      <c r="CH115" s="164"/>
      <c r="CI115" s="161">
        <f t="shared" ca="1" si="217"/>
        <v>1</v>
      </c>
      <c r="CJ115" s="161"/>
      <c r="CK115" s="161"/>
      <c r="CL115" s="161">
        <f t="shared" ca="1" si="220"/>
        <v>104</v>
      </c>
      <c r="CM115" s="161"/>
      <c r="CN115" s="161"/>
      <c r="CP115" s="161">
        <f t="shared" ca="1" si="218"/>
        <v>1</v>
      </c>
      <c r="CQ115" s="161"/>
      <c r="CR115" s="161"/>
    </row>
    <row r="116" spans="9:96">
      <c r="I116" s="11"/>
      <c r="M116" s="1">
        <f t="shared" si="215"/>
        <v>79</v>
      </c>
      <c r="N116" s="1" t="str">
        <f t="shared" si="212"/>
        <v>00A703</v>
      </c>
      <c r="R116" s="90" t="str">
        <f t="shared" si="213"/>
        <v>03A700</v>
      </c>
      <c r="BW116" s="155" t="str">
        <f>Units!D9</f>
        <v>Wizard</v>
      </c>
      <c r="BX116" s="155"/>
      <c r="BY116" s="155"/>
      <c r="BZ116" s="155"/>
      <c r="CA116" s="155"/>
      <c r="CB116" s="155"/>
      <c r="CC116" s="161">
        <f t="shared" ca="1" si="216"/>
        <v>1</v>
      </c>
      <c r="CD116" s="161"/>
      <c r="CE116" s="161"/>
      <c r="CF116" s="162">
        <f t="shared" ca="1" si="219"/>
        <v>174</v>
      </c>
      <c r="CG116" s="163"/>
      <c r="CH116" s="164"/>
      <c r="CI116" s="161">
        <f t="shared" ca="1" si="217"/>
        <v>1</v>
      </c>
      <c r="CJ116" s="161"/>
      <c r="CK116" s="161"/>
      <c r="CL116" s="161">
        <f t="shared" ca="1" si="220"/>
        <v>174</v>
      </c>
      <c r="CM116" s="161"/>
      <c r="CN116" s="161"/>
      <c r="CP116" s="161">
        <f t="shared" ca="1" si="218"/>
        <v>1</v>
      </c>
      <c r="CQ116" s="161"/>
      <c r="CR116" s="161"/>
    </row>
    <row r="117" spans="9:96">
      <c r="I117" s="11"/>
      <c r="M117" s="1">
        <f t="shared" si="215"/>
        <v>80</v>
      </c>
      <c r="N117" s="1" t="str">
        <f t="shared" si="212"/>
        <v>00AA33</v>
      </c>
      <c r="R117" s="90" t="str">
        <f t="shared" si="213"/>
        <v>33AA00</v>
      </c>
      <c r="BW117" s="155" t="str">
        <f>Units!D10</f>
        <v>Time Mage</v>
      </c>
      <c r="BX117" s="155"/>
      <c r="BY117" s="155"/>
      <c r="BZ117" s="155"/>
      <c r="CA117" s="155"/>
      <c r="CB117" s="155"/>
      <c r="CC117" s="161">
        <f t="shared" ca="1" si="216"/>
        <v>1</v>
      </c>
      <c r="CD117" s="161"/>
      <c r="CE117" s="161"/>
      <c r="CF117" s="162">
        <f t="shared" ca="1" si="219"/>
        <v>153</v>
      </c>
      <c r="CG117" s="163"/>
      <c r="CH117" s="164"/>
      <c r="CI117" s="161">
        <f t="shared" ca="1" si="217"/>
        <v>1</v>
      </c>
      <c r="CJ117" s="161"/>
      <c r="CK117" s="161"/>
      <c r="CL117" s="161">
        <f t="shared" ca="1" si="220"/>
        <v>153</v>
      </c>
      <c r="CM117" s="161"/>
      <c r="CN117" s="161"/>
      <c r="CP117" s="161">
        <f t="shared" ca="1" si="218"/>
        <v>1</v>
      </c>
      <c r="CQ117" s="161"/>
      <c r="CR117" s="161"/>
    </row>
    <row r="118" spans="9:96">
      <c r="I118" s="11"/>
      <c r="M118" s="1">
        <f t="shared" si="215"/>
        <v>81</v>
      </c>
      <c r="N118" s="1" t="str">
        <f t="shared" si="212"/>
        <v>00AD67</v>
      </c>
      <c r="R118" s="90" t="str">
        <f t="shared" si="213"/>
        <v>67AD00</v>
      </c>
      <c r="BW118" s="155" t="str">
        <f>Units!D11</f>
        <v>Summoner</v>
      </c>
      <c r="BX118" s="155"/>
      <c r="BY118" s="155"/>
      <c r="BZ118" s="155"/>
      <c r="CA118" s="155"/>
      <c r="CB118" s="155"/>
      <c r="CC118" s="161">
        <f t="shared" ca="1" si="216"/>
        <v>1</v>
      </c>
      <c r="CD118" s="161"/>
      <c r="CE118" s="161"/>
      <c r="CF118" s="162">
        <f t="shared" ca="1" si="219"/>
        <v>137</v>
      </c>
      <c r="CG118" s="163"/>
      <c r="CH118" s="164"/>
      <c r="CI118" s="161">
        <f t="shared" ca="1" si="217"/>
        <v>1</v>
      </c>
      <c r="CJ118" s="161"/>
      <c r="CK118" s="161"/>
      <c r="CL118" s="161">
        <f t="shared" ca="1" si="220"/>
        <v>137</v>
      </c>
      <c r="CM118" s="161"/>
      <c r="CN118" s="161"/>
      <c r="CP118" s="161">
        <f t="shared" ca="1" si="218"/>
        <v>1</v>
      </c>
      <c r="CQ118" s="161"/>
      <c r="CR118" s="161"/>
    </row>
    <row r="119" spans="9:96">
      <c r="I119" s="11"/>
      <c r="M119" s="1">
        <f t="shared" si="215"/>
        <v>82</v>
      </c>
      <c r="N119" s="1" t="str">
        <f t="shared" si="212"/>
        <v>00B0A1</v>
      </c>
      <c r="R119" s="90" t="str">
        <f t="shared" si="213"/>
        <v>A1B000</v>
      </c>
      <c r="BW119" s="155" t="str">
        <f>Units!D12</f>
        <v>Thief</v>
      </c>
      <c r="BX119" s="155"/>
      <c r="BY119" s="155"/>
      <c r="BZ119" s="155"/>
      <c r="CA119" s="155"/>
      <c r="CB119" s="155"/>
      <c r="CC119" s="161">
        <f t="shared" ca="1" si="216"/>
        <v>1</v>
      </c>
      <c r="CD119" s="161"/>
      <c r="CE119" s="161"/>
      <c r="CF119" s="162">
        <f t="shared" ca="1" si="219"/>
        <v>182</v>
      </c>
      <c r="CG119" s="163"/>
      <c r="CH119" s="164"/>
      <c r="CI119" s="161">
        <f t="shared" ca="1" si="217"/>
        <v>1</v>
      </c>
      <c r="CJ119" s="161"/>
      <c r="CK119" s="161"/>
      <c r="CL119" s="161">
        <f t="shared" ca="1" si="220"/>
        <v>182</v>
      </c>
      <c r="CM119" s="161"/>
      <c r="CN119" s="161"/>
      <c r="CP119" s="161">
        <f t="shared" ca="1" si="218"/>
        <v>1</v>
      </c>
      <c r="CQ119" s="161"/>
      <c r="CR119" s="161"/>
    </row>
    <row r="120" spans="9:96">
      <c r="I120" s="11"/>
      <c r="M120" s="1">
        <f t="shared" si="215"/>
        <v>83</v>
      </c>
      <c r="N120" s="1" t="str">
        <f t="shared" si="212"/>
        <v>00B3DF</v>
      </c>
      <c r="R120" s="90" t="str">
        <f t="shared" si="213"/>
        <v>DFB300</v>
      </c>
      <c r="BW120" s="155" t="str">
        <f>Units!D13</f>
        <v>Mediator</v>
      </c>
      <c r="BX120" s="155"/>
      <c r="BY120" s="155"/>
      <c r="BZ120" s="155"/>
      <c r="CA120" s="155"/>
      <c r="CB120" s="155"/>
      <c r="CC120" s="161">
        <f t="shared" ca="1" si="216"/>
        <v>1</v>
      </c>
      <c r="CD120" s="161"/>
      <c r="CE120" s="161"/>
      <c r="CF120" s="162">
        <f t="shared" ca="1" si="219"/>
        <v>167</v>
      </c>
      <c r="CG120" s="163"/>
      <c r="CH120" s="164"/>
      <c r="CI120" s="161">
        <f t="shared" ca="1" si="217"/>
        <v>1</v>
      </c>
      <c r="CJ120" s="161"/>
      <c r="CK120" s="161"/>
      <c r="CL120" s="161">
        <f t="shared" ca="1" si="220"/>
        <v>167</v>
      </c>
      <c r="CM120" s="161"/>
      <c r="CN120" s="161"/>
      <c r="CP120" s="161">
        <f t="shared" ca="1" si="218"/>
        <v>1</v>
      </c>
      <c r="CQ120" s="161"/>
      <c r="CR120" s="161"/>
    </row>
    <row r="121" spans="9:96">
      <c r="I121" s="11"/>
      <c r="M121" s="1">
        <f t="shared" si="215"/>
        <v>84</v>
      </c>
      <c r="N121" s="1" t="str">
        <f t="shared" si="212"/>
        <v>00B723</v>
      </c>
      <c r="R121" s="90" t="str">
        <f t="shared" si="213"/>
        <v>23B700</v>
      </c>
      <c r="BW121" s="155" t="str">
        <f>Units!D14</f>
        <v>Oracle</v>
      </c>
      <c r="BX121" s="155"/>
      <c r="BY121" s="155"/>
      <c r="BZ121" s="155"/>
      <c r="CA121" s="155"/>
      <c r="CB121" s="155"/>
      <c r="CC121" s="161">
        <f t="shared" ca="1" si="216"/>
        <v>1</v>
      </c>
      <c r="CD121" s="161"/>
      <c r="CE121" s="161"/>
      <c r="CF121" s="162">
        <f t="shared" ca="1" si="219"/>
        <v>149</v>
      </c>
      <c r="CG121" s="163"/>
      <c r="CH121" s="164"/>
      <c r="CI121" s="161">
        <f t="shared" ca="1" si="217"/>
        <v>1</v>
      </c>
      <c r="CJ121" s="161"/>
      <c r="CK121" s="161"/>
      <c r="CL121" s="161">
        <f t="shared" ca="1" si="220"/>
        <v>149</v>
      </c>
      <c r="CM121" s="161"/>
      <c r="CN121" s="161"/>
      <c r="CP121" s="161">
        <f t="shared" ca="1" si="218"/>
        <v>1</v>
      </c>
      <c r="CQ121" s="161"/>
      <c r="CR121" s="161"/>
    </row>
    <row r="122" spans="9:96">
      <c r="I122" s="11"/>
      <c r="M122" s="1">
        <f t="shared" si="215"/>
        <v>85</v>
      </c>
      <c r="N122" s="1" t="str">
        <f t="shared" si="212"/>
        <v>00BA6B</v>
      </c>
      <c r="R122" s="90" t="str">
        <f t="shared" si="213"/>
        <v>6BBA00</v>
      </c>
      <c r="BW122" s="155" t="str">
        <f>Units!D15</f>
        <v>Geomancer</v>
      </c>
      <c r="BX122" s="155"/>
      <c r="BY122" s="155"/>
      <c r="BZ122" s="155"/>
      <c r="CA122" s="155"/>
      <c r="CB122" s="155"/>
      <c r="CC122" s="161">
        <f t="shared" ca="1" si="216"/>
        <v>1</v>
      </c>
      <c r="CD122" s="161"/>
      <c r="CE122" s="161"/>
      <c r="CF122" s="162">
        <f t="shared" ca="1" si="219"/>
        <v>110</v>
      </c>
      <c r="CG122" s="163"/>
      <c r="CH122" s="164"/>
      <c r="CI122" s="161">
        <f t="shared" ca="1" si="217"/>
        <v>1</v>
      </c>
      <c r="CJ122" s="161"/>
      <c r="CK122" s="161"/>
      <c r="CL122" s="161">
        <f t="shared" ca="1" si="220"/>
        <v>110</v>
      </c>
      <c r="CM122" s="161"/>
      <c r="CN122" s="161"/>
      <c r="CP122" s="161">
        <f t="shared" ca="1" si="218"/>
        <v>1</v>
      </c>
      <c r="CQ122" s="161"/>
      <c r="CR122" s="161"/>
    </row>
    <row r="123" spans="9:96">
      <c r="I123" s="11"/>
      <c r="M123" s="1">
        <f t="shared" si="215"/>
        <v>86</v>
      </c>
      <c r="N123" s="1" t="str">
        <f t="shared" si="212"/>
        <v>00BDB9</v>
      </c>
      <c r="R123" s="90" t="str">
        <f t="shared" si="213"/>
        <v>B9BD00</v>
      </c>
      <c r="BW123" s="155" t="str">
        <f>Units!D16</f>
        <v>Lancer</v>
      </c>
      <c r="BX123" s="155"/>
      <c r="BY123" s="155"/>
      <c r="BZ123" s="155"/>
      <c r="CA123" s="155"/>
      <c r="CB123" s="155"/>
      <c r="CC123" s="161">
        <f t="shared" ca="1" si="216"/>
        <v>1</v>
      </c>
      <c r="CD123" s="161"/>
      <c r="CE123" s="161"/>
      <c r="CF123" s="162">
        <f t="shared" ca="1" si="219"/>
        <v>123</v>
      </c>
      <c r="CG123" s="163"/>
      <c r="CH123" s="164"/>
      <c r="CI123" s="161">
        <f t="shared" ca="1" si="217"/>
        <v>1</v>
      </c>
      <c r="CJ123" s="161"/>
      <c r="CK123" s="161"/>
      <c r="CL123" s="161">
        <f t="shared" ca="1" si="220"/>
        <v>123</v>
      </c>
      <c r="CM123" s="161"/>
      <c r="CN123" s="161"/>
      <c r="CP123" s="161">
        <f t="shared" ca="1" si="218"/>
        <v>1</v>
      </c>
      <c r="CQ123" s="161"/>
      <c r="CR123" s="161"/>
    </row>
    <row r="124" spans="9:96">
      <c r="I124" s="11"/>
      <c r="M124" s="1">
        <f t="shared" si="215"/>
        <v>87</v>
      </c>
      <c r="N124" s="1" t="str">
        <f t="shared" si="212"/>
        <v>00C10B</v>
      </c>
      <c r="R124" s="90" t="str">
        <f t="shared" si="213"/>
        <v>0BC100</v>
      </c>
      <c r="BW124" s="155" t="str">
        <f>Units!D17</f>
        <v>Samurai</v>
      </c>
      <c r="BX124" s="155"/>
      <c r="BY124" s="155"/>
      <c r="BZ124" s="155"/>
      <c r="CA124" s="155"/>
      <c r="CB124" s="155"/>
      <c r="CC124" s="161">
        <f t="shared" ca="1" si="216"/>
        <v>1</v>
      </c>
      <c r="CD124" s="161"/>
      <c r="CE124" s="161"/>
      <c r="CF124" s="162">
        <f t="shared" ca="1" si="219"/>
        <v>192</v>
      </c>
      <c r="CG124" s="163"/>
      <c r="CH124" s="164"/>
      <c r="CI124" s="161">
        <f t="shared" ca="1" si="217"/>
        <v>1</v>
      </c>
      <c r="CJ124" s="161"/>
      <c r="CK124" s="161"/>
      <c r="CL124" s="161">
        <f t="shared" ca="1" si="220"/>
        <v>192</v>
      </c>
      <c r="CM124" s="161"/>
      <c r="CN124" s="161"/>
      <c r="CP124" s="161">
        <f t="shared" ca="1" si="218"/>
        <v>1</v>
      </c>
      <c r="CQ124" s="161"/>
      <c r="CR124" s="161"/>
    </row>
    <row r="125" spans="9:96">
      <c r="I125" s="11"/>
      <c r="M125" s="1">
        <f t="shared" si="215"/>
        <v>88</v>
      </c>
      <c r="N125" s="1" t="str">
        <f t="shared" si="212"/>
        <v>00C463</v>
      </c>
      <c r="R125" s="90" t="str">
        <f t="shared" si="213"/>
        <v>63C400</v>
      </c>
      <c r="BW125" s="155" t="str">
        <f>Units!D18</f>
        <v>Ninja</v>
      </c>
      <c r="BX125" s="155"/>
      <c r="BY125" s="155"/>
      <c r="BZ125" s="155"/>
      <c r="CA125" s="155"/>
      <c r="CB125" s="155"/>
      <c r="CC125" s="161">
        <f t="shared" ca="1" si="216"/>
        <v>1</v>
      </c>
      <c r="CD125" s="161"/>
      <c r="CE125" s="161"/>
      <c r="CF125" s="162">
        <f t="shared" ca="1" si="219"/>
        <v>173</v>
      </c>
      <c r="CG125" s="163"/>
      <c r="CH125" s="164"/>
      <c r="CI125" s="161">
        <f t="shared" ca="1" si="217"/>
        <v>1</v>
      </c>
      <c r="CJ125" s="161"/>
      <c r="CK125" s="161"/>
      <c r="CL125" s="161">
        <f t="shared" ca="1" si="220"/>
        <v>173</v>
      </c>
      <c r="CM125" s="161"/>
      <c r="CN125" s="161"/>
      <c r="CP125" s="161">
        <f t="shared" ca="1" si="218"/>
        <v>1</v>
      </c>
      <c r="CQ125" s="161"/>
      <c r="CR125" s="161"/>
    </row>
    <row r="126" spans="9:96">
      <c r="I126" s="11"/>
      <c r="M126" s="1">
        <f t="shared" si="215"/>
        <v>89</v>
      </c>
      <c r="N126" s="1" t="str">
        <f t="shared" si="212"/>
        <v>00C7BF</v>
      </c>
      <c r="R126" s="90" t="str">
        <f t="shared" si="213"/>
        <v>BFC700</v>
      </c>
      <c r="BW126" s="155" t="str">
        <f>Units!D19</f>
        <v>Calculator</v>
      </c>
      <c r="BX126" s="155"/>
      <c r="BY126" s="155"/>
      <c r="BZ126" s="155"/>
      <c r="CA126" s="155"/>
      <c r="CB126" s="155"/>
      <c r="CC126" s="161">
        <f t="shared" ca="1" si="216"/>
        <v>1</v>
      </c>
      <c r="CD126" s="161"/>
      <c r="CE126" s="161"/>
      <c r="CF126" s="162">
        <f t="shared" ca="1" si="219"/>
        <v>129</v>
      </c>
      <c r="CG126" s="163"/>
      <c r="CH126" s="164"/>
      <c r="CI126" s="161">
        <f t="shared" ca="1" si="217"/>
        <v>1</v>
      </c>
      <c r="CJ126" s="161"/>
      <c r="CK126" s="161"/>
      <c r="CL126" s="161">
        <f t="shared" ca="1" si="220"/>
        <v>129</v>
      </c>
      <c r="CM126" s="161"/>
      <c r="CN126" s="161"/>
      <c r="CP126" s="161">
        <f t="shared" ca="1" si="218"/>
        <v>1</v>
      </c>
      <c r="CQ126" s="161"/>
      <c r="CR126" s="161"/>
    </row>
    <row r="127" spans="9:96">
      <c r="I127" s="11"/>
      <c r="M127" s="1">
        <f t="shared" si="215"/>
        <v>90</v>
      </c>
      <c r="N127" s="1" t="str">
        <f t="shared" si="212"/>
        <v>00CB20</v>
      </c>
      <c r="R127" s="90" t="str">
        <f t="shared" si="213"/>
        <v>20CB00</v>
      </c>
      <c r="BW127" s="155" t="str">
        <f>Units!D20</f>
        <v>Bard</v>
      </c>
      <c r="BX127" s="155"/>
      <c r="BY127" s="155"/>
      <c r="BZ127" s="155"/>
      <c r="CA127" s="155"/>
      <c r="CB127" s="155"/>
      <c r="CC127" s="161">
        <f t="shared" ca="1" si="216"/>
        <v>1</v>
      </c>
      <c r="CD127" s="161"/>
      <c r="CE127" s="161"/>
      <c r="CF127" s="162">
        <f t="shared" ca="1" si="219"/>
        <v>186</v>
      </c>
      <c r="CG127" s="163"/>
      <c r="CH127" s="164"/>
      <c r="CI127" s="161">
        <f t="shared" ca="1" si="217"/>
        <v>1</v>
      </c>
      <c r="CJ127" s="161"/>
      <c r="CK127" s="161"/>
      <c r="CL127" s="161">
        <f t="shared" ca="1" si="220"/>
        <v>186</v>
      </c>
      <c r="CM127" s="161"/>
      <c r="CN127" s="161"/>
      <c r="CP127" s="161">
        <f t="shared" ca="1" si="218"/>
        <v>1</v>
      </c>
      <c r="CQ127" s="161"/>
      <c r="CR127" s="161"/>
    </row>
    <row r="128" spans="9:96">
      <c r="I128" s="11"/>
      <c r="M128" s="1">
        <f t="shared" si="215"/>
        <v>91</v>
      </c>
      <c r="N128" s="1" t="str">
        <f t="shared" si="212"/>
        <v>00CE86</v>
      </c>
      <c r="R128" s="90" t="str">
        <f t="shared" si="213"/>
        <v>86CE00</v>
      </c>
      <c r="BW128" s="155" t="str">
        <f>Units!D21</f>
        <v>Dancer</v>
      </c>
      <c r="BX128" s="155"/>
      <c r="BY128" s="155"/>
      <c r="BZ128" s="155"/>
      <c r="CA128" s="155"/>
      <c r="CB128" s="155"/>
      <c r="CC128" s="161">
        <f t="shared" ca="1" si="216"/>
        <v>0</v>
      </c>
      <c r="CD128" s="161"/>
      <c r="CE128" s="161"/>
      <c r="CF128" s="162">
        <f t="shared" ca="1" si="219"/>
        <v>0</v>
      </c>
      <c r="CG128" s="163"/>
      <c r="CH128" s="164"/>
      <c r="CI128" s="161">
        <f t="shared" ca="1" si="217"/>
        <v>0</v>
      </c>
      <c r="CJ128" s="161"/>
      <c r="CK128" s="161"/>
      <c r="CL128" s="161">
        <f t="shared" ca="1" si="220"/>
        <v>0</v>
      </c>
      <c r="CM128" s="161"/>
      <c r="CN128" s="161"/>
      <c r="CP128" s="161">
        <f t="shared" ca="1" si="218"/>
        <v>0</v>
      </c>
      <c r="CQ128" s="161"/>
      <c r="CR128" s="161"/>
    </row>
    <row r="129" spans="9:96">
      <c r="I129" s="11"/>
      <c r="M129" s="1">
        <f t="shared" si="215"/>
        <v>92</v>
      </c>
      <c r="N129" s="1" t="str">
        <f t="shared" si="212"/>
        <v>00D1F1</v>
      </c>
      <c r="R129" s="90" t="str">
        <f t="shared" si="213"/>
        <v>F1D100</v>
      </c>
      <c r="BW129" s="155" t="str">
        <f>Units!D22</f>
        <v>Mime</v>
      </c>
      <c r="BX129" s="155"/>
      <c r="BY129" s="155"/>
      <c r="BZ129" s="155"/>
      <c r="CA129" s="155"/>
      <c r="CB129" s="155"/>
      <c r="CC129" s="161">
        <f t="shared" ca="1" si="216"/>
        <v>1</v>
      </c>
      <c r="CD129" s="161"/>
      <c r="CE129" s="161"/>
      <c r="CF129" s="162">
        <f t="shared" ca="1" si="219"/>
        <v>164</v>
      </c>
      <c r="CG129" s="163"/>
      <c r="CH129" s="164"/>
      <c r="CI129" s="161">
        <f t="shared" ca="1" si="217"/>
        <v>1</v>
      </c>
      <c r="CJ129" s="161"/>
      <c r="CK129" s="161"/>
      <c r="CL129" s="161">
        <f t="shared" ca="1" si="220"/>
        <v>164</v>
      </c>
      <c r="CM129" s="161"/>
      <c r="CN129" s="161"/>
      <c r="CP129" s="161">
        <f t="shared" ca="1" si="218"/>
        <v>1</v>
      </c>
      <c r="CQ129" s="161"/>
      <c r="CR129" s="161"/>
    </row>
    <row r="130" spans="9:96">
      <c r="I130" s="11"/>
      <c r="M130" s="1">
        <f t="shared" si="215"/>
        <v>93</v>
      </c>
      <c r="N130" s="1" t="str">
        <f t="shared" si="212"/>
        <v>00D560</v>
      </c>
      <c r="R130" s="90" t="str">
        <f t="shared" si="213"/>
        <v>60D500</v>
      </c>
    </row>
    <row r="131" spans="9:96">
      <c r="I131" s="11"/>
      <c r="M131" s="1">
        <f t="shared" si="215"/>
        <v>94</v>
      </c>
      <c r="N131" s="1" t="str">
        <f t="shared" si="212"/>
        <v>00D8D4</v>
      </c>
      <c r="R131" s="90" t="str">
        <f t="shared" si="213"/>
        <v>D4D800</v>
      </c>
      <c r="CH131">
        <f>IF(BX5&lt;21,BX11,IF($BX$10,1,BX11))</f>
        <v>1</v>
      </c>
    </row>
    <row r="132" spans="9:96">
      <c r="I132" s="11"/>
      <c r="M132" s="1">
        <f t="shared" si="215"/>
        <v>95</v>
      </c>
      <c r="N132" s="1" t="str">
        <f t="shared" si="212"/>
        <v>00DC4D</v>
      </c>
      <c r="R132" s="90" t="str">
        <f t="shared" si="213"/>
        <v>4DDC00</v>
      </c>
      <c r="BZ132">
        <v>1</v>
      </c>
      <c r="CA132">
        <v>1</v>
      </c>
      <c r="CB132">
        <f>MAX(IF(CA132=$BX$5,0,IFERROR(INDEX('Static Data'!$E$3:$X$21,$CH$131-1,CA132),1)),BZ132)</f>
        <v>1</v>
      </c>
      <c r="CD132">
        <f ca="1">IF(BV88,RANDBETWEEN(0,99),0)</f>
        <v>50</v>
      </c>
      <c r="CE132">
        <f>IF(BZ132,INDEX('Static Data'!$AA$3:$AA$11,CB132+1),0)</f>
        <v>100</v>
      </c>
      <c r="CH132">
        <f ca="1">IF(CA132=$CH$131,$N$19,0)</f>
        <v>0</v>
      </c>
      <c r="CJ132">
        <f ca="1">VLOOKUP(CF110,'Static Data'!$AA$3:$AB$11,2,TRUE)</f>
        <v>1</v>
      </c>
    </row>
    <row r="133" spans="9:96">
      <c r="I133" s="11"/>
      <c r="M133" s="1">
        <f t="shared" si="215"/>
        <v>96</v>
      </c>
      <c r="N133" s="1" t="str">
        <f t="shared" si="212"/>
        <v>00DFCB</v>
      </c>
      <c r="R133" s="90" t="str">
        <f t="shared" si="213"/>
        <v>CBDF00</v>
      </c>
      <c r="BZ133">
        <v>1</v>
      </c>
      <c r="CA133">
        <f t="shared" ref="CA133:CA150" si="221">CA132+1</f>
        <v>2</v>
      </c>
      <c r="CB133">
        <f>MAX(IF(CA133=$BX$5,0,IFERROR(INDEX('Static Data'!$E$3:$X$21,$CH$131-1,CA133),1)),BZ133)</f>
        <v>1</v>
      </c>
      <c r="CD133">
        <f t="shared" ref="CD133:CD151" ca="1" si="222">IF(BV89,RANDBETWEEN(0,99),0)</f>
        <v>18</v>
      </c>
      <c r="CE133">
        <f>IF(BZ133,INDEX('Static Data'!$AA$3:$AA$11,CB133+1),0)</f>
        <v>100</v>
      </c>
      <c r="CH133">
        <f t="shared" ref="CH133:CH151" si="223">IF(CA133=$CH$131,$N$19,0)</f>
        <v>0</v>
      </c>
      <c r="CJ133">
        <f ca="1">VLOOKUP(CF111,'Static Data'!$AA$3:$AB$11,2,TRUE)</f>
        <v>1</v>
      </c>
    </row>
    <row r="134" spans="9:96">
      <c r="I134" s="11"/>
      <c r="J134" s="1">
        <f>U106/$F$18</f>
        <v>1.6403959378925897E-2</v>
      </c>
      <c r="M134" s="1">
        <f t="shared" si="215"/>
        <v>97</v>
      </c>
      <c r="N134" s="1" t="str">
        <f t="shared" si="212"/>
        <v>00E34D</v>
      </c>
      <c r="R134" s="90" t="str">
        <f t="shared" si="213"/>
        <v>4DE300</v>
      </c>
      <c r="BZ134">
        <v>1</v>
      </c>
      <c r="CA134">
        <f t="shared" si="221"/>
        <v>3</v>
      </c>
      <c r="CB134">
        <f>MAX(IF(CA134=$BX$5,0,IFERROR(INDEX('Static Data'!$E$3:$X$21,$CH$131-1,CA134),1)),BZ134)</f>
        <v>1</v>
      </c>
      <c r="CD134">
        <f t="shared" ca="1" si="222"/>
        <v>60</v>
      </c>
      <c r="CE134">
        <f>IF(BZ134,INDEX('Static Data'!$AA$3:$AA$11,CB134+1),0)</f>
        <v>100</v>
      </c>
      <c r="CH134">
        <f t="shared" si="223"/>
        <v>0</v>
      </c>
      <c r="CJ134">
        <f ca="1">VLOOKUP(CF112,'Static Data'!$AA$3:$AB$11,2,TRUE)</f>
        <v>1</v>
      </c>
    </row>
    <row r="135" spans="9:96">
      <c r="I135" s="11"/>
      <c r="M135" s="1">
        <f t="shared" si="215"/>
        <v>98</v>
      </c>
      <c r="N135" s="1" t="str">
        <f t="shared" ref="N135:N136" si="224">DEC2HEX(V105,6)</f>
        <v>00E6D4</v>
      </c>
      <c r="R135" s="90" t="str">
        <f t="shared" si="213"/>
        <v>D4E600</v>
      </c>
      <c r="BZ135">
        <v>1</v>
      </c>
      <c r="CA135">
        <f t="shared" si="221"/>
        <v>4</v>
      </c>
      <c r="CB135">
        <f>MAX(IF(CA135=$BX$5,0,IFERROR(INDEX('Static Data'!$E$3:$X$21,$CH$131-1,CA135),1)),BZ135)</f>
        <v>1</v>
      </c>
      <c r="CD135">
        <f t="shared" ca="1" si="222"/>
        <v>24</v>
      </c>
      <c r="CE135">
        <f>IF(BZ135,INDEX('Static Data'!$AA$3:$AA$11,CB135+1),0)</f>
        <v>100</v>
      </c>
      <c r="CH135">
        <f t="shared" si="223"/>
        <v>0</v>
      </c>
      <c r="CJ135">
        <f ca="1">VLOOKUP(CF113,'Static Data'!$AA$3:$AB$11,2,TRUE)</f>
        <v>1</v>
      </c>
    </row>
    <row r="136" spans="9:96">
      <c r="I136" s="11"/>
      <c r="M136" s="1">
        <f t="shared" si="215"/>
        <v>99</v>
      </c>
      <c r="N136" s="1" t="str">
        <f t="shared" si="224"/>
        <v>00EA60</v>
      </c>
      <c r="R136" s="90" t="str">
        <f t="shared" si="213"/>
        <v>60EA00</v>
      </c>
      <c r="BZ136">
        <v>1</v>
      </c>
      <c r="CA136">
        <f t="shared" si="221"/>
        <v>5</v>
      </c>
      <c r="CB136">
        <f>MAX(IF(CA136=$BX$5,0,IFERROR(INDEX('Static Data'!$E$3:$X$21,$CH$131-1,CA136),1)),BZ136)</f>
        <v>1</v>
      </c>
      <c r="CD136">
        <f t="shared" ca="1" si="222"/>
        <v>21</v>
      </c>
      <c r="CE136">
        <f>IF(BZ136,INDEX('Static Data'!$AA$3:$AA$11,CB136+1),0)</f>
        <v>100</v>
      </c>
      <c r="CH136">
        <f t="shared" si="223"/>
        <v>0</v>
      </c>
      <c r="CJ136">
        <f ca="1">VLOOKUP(CF114,'Static Data'!$AA$3:$AB$11,2,TRUE)</f>
        <v>1</v>
      </c>
    </row>
    <row r="137" spans="9:96">
      <c r="BZ137">
        <v>1</v>
      </c>
      <c r="CA137">
        <f t="shared" si="221"/>
        <v>6</v>
      </c>
      <c r="CB137">
        <f>MAX(IF(CA137=$BX$5,0,IFERROR(INDEX('Static Data'!$E$3:$X$21,$CH$131-1,CA137),1)),BZ137)</f>
        <v>1</v>
      </c>
      <c r="CD137">
        <f t="shared" ca="1" si="222"/>
        <v>4</v>
      </c>
      <c r="CE137">
        <f>IF(BZ137,INDEX('Static Data'!$AA$3:$AA$11,CB137+1),0)</f>
        <v>100</v>
      </c>
      <c r="CH137">
        <f t="shared" si="223"/>
        <v>0</v>
      </c>
      <c r="CJ137">
        <f ca="1">VLOOKUP(CF115,'Static Data'!$AA$3:$AB$11,2,TRUE)</f>
        <v>1</v>
      </c>
    </row>
    <row r="138" spans="9:96">
      <c r="BZ138">
        <v>1</v>
      </c>
      <c r="CA138">
        <f t="shared" si="221"/>
        <v>7</v>
      </c>
      <c r="CB138">
        <f>MAX(IF(CA138=$BX$5,0,IFERROR(INDEX('Static Data'!$E$3:$X$21,$CH$131-1,CA138),1)),BZ138)</f>
        <v>1</v>
      </c>
      <c r="CD138">
        <f t="shared" ca="1" si="222"/>
        <v>74</v>
      </c>
      <c r="CE138">
        <f>IF(BZ138,INDEX('Static Data'!$AA$3:$AA$11,CB138+1),0)</f>
        <v>100</v>
      </c>
      <c r="CH138">
        <f t="shared" si="223"/>
        <v>0</v>
      </c>
      <c r="CJ138">
        <f ca="1">VLOOKUP(CF116,'Static Data'!$AA$3:$AB$11,2,TRUE)</f>
        <v>1</v>
      </c>
    </row>
    <row r="139" spans="9:96">
      <c r="BZ139">
        <v>1</v>
      </c>
      <c r="CA139">
        <f t="shared" si="221"/>
        <v>8</v>
      </c>
      <c r="CB139">
        <f>MAX(IF(CA139=$BX$5,0,IFERROR(INDEX('Static Data'!$E$3:$X$21,$CH$131-1,CA139),1)),BZ139)</f>
        <v>1</v>
      </c>
      <c r="CD139">
        <f t="shared" ca="1" si="222"/>
        <v>53</v>
      </c>
      <c r="CE139">
        <f>IF(BZ139,INDEX('Static Data'!$AA$3:$AA$11,CB139+1),0)</f>
        <v>100</v>
      </c>
      <c r="CH139">
        <f t="shared" si="223"/>
        <v>0</v>
      </c>
      <c r="CJ139">
        <f ca="1">VLOOKUP(CF117,'Static Data'!$AA$3:$AB$11,2,TRUE)</f>
        <v>1</v>
      </c>
    </row>
    <row r="140" spans="9:96">
      <c r="BZ140">
        <v>1</v>
      </c>
      <c r="CA140">
        <f t="shared" si="221"/>
        <v>9</v>
      </c>
      <c r="CB140">
        <f>MAX(IF(CA140=$BX$5,0,IFERROR(INDEX('Static Data'!$E$3:$X$21,$CH$131-1,CA140),1)),BZ140)</f>
        <v>1</v>
      </c>
      <c r="CD140">
        <f t="shared" ca="1" si="222"/>
        <v>37</v>
      </c>
      <c r="CE140">
        <f>IF(BZ140,INDEX('Static Data'!$AA$3:$AA$11,CB140+1),0)</f>
        <v>100</v>
      </c>
      <c r="CH140">
        <f t="shared" si="223"/>
        <v>0</v>
      </c>
      <c r="CJ140">
        <f ca="1">VLOOKUP(CF118,'Static Data'!$AA$3:$AB$11,2,TRUE)</f>
        <v>1</v>
      </c>
    </row>
    <row r="141" spans="9:96">
      <c r="BZ141">
        <v>1</v>
      </c>
      <c r="CA141">
        <f t="shared" si="221"/>
        <v>10</v>
      </c>
      <c r="CB141">
        <f>MAX(IF(CA141=$BX$5,0,IFERROR(INDEX('Static Data'!$E$3:$X$21,$CH$131-1,CA141),1)),BZ141)</f>
        <v>1</v>
      </c>
      <c r="CD141">
        <f t="shared" ca="1" si="222"/>
        <v>82</v>
      </c>
      <c r="CE141">
        <f>IF(BZ141,INDEX('Static Data'!$AA$3:$AA$11,CB141+1),0)</f>
        <v>100</v>
      </c>
      <c r="CH141">
        <f t="shared" si="223"/>
        <v>0</v>
      </c>
      <c r="CJ141">
        <f ca="1">VLOOKUP(CF119,'Static Data'!$AA$3:$AB$11,2,TRUE)</f>
        <v>1</v>
      </c>
    </row>
    <row r="142" spans="9:96">
      <c r="BZ142">
        <v>1</v>
      </c>
      <c r="CA142">
        <f t="shared" si="221"/>
        <v>11</v>
      </c>
      <c r="CB142">
        <f>MAX(IF(CA142=$BX$5,0,IFERROR(INDEX('Static Data'!$E$3:$X$21,$CH$131-1,CA142),1)),BZ142)</f>
        <v>1</v>
      </c>
      <c r="CD142">
        <f t="shared" ca="1" si="222"/>
        <v>67</v>
      </c>
      <c r="CE142">
        <f>IF(BZ142,INDEX('Static Data'!$AA$3:$AA$11,CB142+1),0)</f>
        <v>100</v>
      </c>
      <c r="CH142">
        <f t="shared" si="223"/>
        <v>0</v>
      </c>
      <c r="CJ142">
        <f ca="1">VLOOKUP(CF120,'Static Data'!$AA$3:$AB$11,2,TRUE)</f>
        <v>1</v>
      </c>
    </row>
    <row r="143" spans="9:96">
      <c r="BZ143">
        <v>1</v>
      </c>
      <c r="CA143">
        <f t="shared" si="221"/>
        <v>12</v>
      </c>
      <c r="CB143">
        <f>MAX(IF(CA143=$BX$5,0,IFERROR(INDEX('Static Data'!$E$3:$X$21,$CH$131-1,CA143),1)),BZ143)</f>
        <v>1</v>
      </c>
      <c r="CD143">
        <f t="shared" ca="1" si="222"/>
        <v>49</v>
      </c>
      <c r="CE143">
        <f>IF(BZ143,INDEX('Static Data'!$AA$3:$AA$11,CB143+1),0)</f>
        <v>100</v>
      </c>
      <c r="CH143">
        <f t="shared" si="223"/>
        <v>0</v>
      </c>
      <c r="CJ143">
        <f ca="1">VLOOKUP(CF121,'Static Data'!$AA$3:$AB$11,2,TRUE)</f>
        <v>1</v>
      </c>
    </row>
    <row r="144" spans="9:96">
      <c r="BZ144">
        <v>1</v>
      </c>
      <c r="CA144">
        <f t="shared" si="221"/>
        <v>13</v>
      </c>
      <c r="CB144">
        <f>MAX(IF(CA144=$BX$5,0,IFERROR(INDEX('Static Data'!$E$3:$X$21,$CH$131-1,CA144),1)),BZ144)</f>
        <v>1</v>
      </c>
      <c r="CD144">
        <f t="shared" ca="1" si="222"/>
        <v>10</v>
      </c>
      <c r="CE144">
        <f>IF(BZ144,INDEX('Static Data'!$AA$3:$AA$11,CB144+1),0)</f>
        <v>100</v>
      </c>
      <c r="CH144">
        <f t="shared" si="223"/>
        <v>0</v>
      </c>
      <c r="CJ144">
        <f ca="1">VLOOKUP(CF122,'Static Data'!$AA$3:$AB$11,2,TRUE)</f>
        <v>1</v>
      </c>
    </row>
    <row r="145" spans="78:88">
      <c r="BZ145">
        <v>1</v>
      </c>
      <c r="CA145">
        <f t="shared" si="221"/>
        <v>14</v>
      </c>
      <c r="CB145">
        <f>MAX(IF(CA145=$BX$5,0,IFERROR(INDEX('Static Data'!$E$3:$X$21,$CH$131-1,CA145),1)),BZ145)</f>
        <v>1</v>
      </c>
      <c r="CD145">
        <f t="shared" ca="1" si="222"/>
        <v>23</v>
      </c>
      <c r="CE145">
        <f>IF(BZ145,INDEX('Static Data'!$AA$3:$AA$11,CB145+1),0)</f>
        <v>100</v>
      </c>
      <c r="CH145">
        <f t="shared" si="223"/>
        <v>0</v>
      </c>
      <c r="CJ145">
        <f ca="1">VLOOKUP(CF123,'Static Data'!$AA$3:$AB$11,2,TRUE)</f>
        <v>1</v>
      </c>
    </row>
    <row r="146" spans="78:88">
      <c r="BZ146">
        <v>1</v>
      </c>
      <c r="CA146">
        <f t="shared" si="221"/>
        <v>15</v>
      </c>
      <c r="CB146">
        <f>MAX(IF(CA146=$BX$5,0,IFERROR(INDEX('Static Data'!$E$3:$X$21,$CH$131-1,CA146),1)),BZ146)</f>
        <v>1</v>
      </c>
      <c r="CD146">
        <f t="shared" ca="1" si="222"/>
        <v>92</v>
      </c>
      <c r="CE146">
        <f>IF(BZ146,INDEX('Static Data'!$AA$3:$AA$11,CB146+1),0)</f>
        <v>100</v>
      </c>
      <c r="CH146">
        <f t="shared" si="223"/>
        <v>0</v>
      </c>
      <c r="CJ146">
        <f ca="1">VLOOKUP(CF124,'Static Data'!$AA$3:$AB$11,2,TRUE)</f>
        <v>1</v>
      </c>
    </row>
    <row r="147" spans="78:88">
      <c r="BZ147">
        <v>1</v>
      </c>
      <c r="CA147">
        <f t="shared" si="221"/>
        <v>16</v>
      </c>
      <c r="CB147">
        <f>MAX(IF(CA147=$BX$5,0,IFERROR(INDEX('Static Data'!$E$3:$X$21,$CH$131-1,CA147),1)),BZ147)</f>
        <v>1</v>
      </c>
      <c r="CD147">
        <f t="shared" ca="1" si="222"/>
        <v>73</v>
      </c>
      <c r="CE147">
        <f>IF(BZ147,INDEX('Static Data'!$AA$3:$AA$11,CB147+1),0)</f>
        <v>100</v>
      </c>
      <c r="CH147">
        <f t="shared" si="223"/>
        <v>0</v>
      </c>
      <c r="CJ147">
        <f ca="1">VLOOKUP(CF125,'Static Data'!$AA$3:$AB$11,2,TRUE)</f>
        <v>1</v>
      </c>
    </row>
    <row r="148" spans="78:88">
      <c r="BZ148">
        <v>1</v>
      </c>
      <c r="CA148">
        <f t="shared" si="221"/>
        <v>17</v>
      </c>
      <c r="CB148">
        <f>MAX(IF(CA148=$BX$5,0,IFERROR(INDEX('Static Data'!$E$3:$X$21,$CH$131-1,CA148),1)),BZ148)</f>
        <v>1</v>
      </c>
      <c r="CD148">
        <f t="shared" ca="1" si="222"/>
        <v>29</v>
      </c>
      <c r="CE148">
        <f>IF(BZ148,INDEX('Static Data'!$AA$3:$AA$11,CB148+1),0)</f>
        <v>100</v>
      </c>
      <c r="CH148">
        <f t="shared" si="223"/>
        <v>0</v>
      </c>
      <c r="CJ148">
        <f ca="1">VLOOKUP(CF126,'Static Data'!$AA$3:$AB$11,2,TRUE)</f>
        <v>1</v>
      </c>
    </row>
    <row r="149" spans="78:88">
      <c r="BZ149">
        <f>IF($BX$4=1,1,0)</f>
        <v>1</v>
      </c>
      <c r="CA149">
        <f t="shared" si="221"/>
        <v>18</v>
      </c>
      <c r="CB149">
        <f>MAX(IF(CA149=$BX$5,0,IFERROR(INDEX('Static Data'!$E$3:$X$21,$CH$131-1,CA149),1)),BZ149)</f>
        <v>1</v>
      </c>
      <c r="CD149">
        <f t="shared" ca="1" si="222"/>
        <v>86</v>
      </c>
      <c r="CE149">
        <f>IF(BZ149,INDEX('Static Data'!$AA$3:$AA$11,CB149+1),0)</f>
        <v>100</v>
      </c>
      <c r="CH149">
        <f t="shared" si="223"/>
        <v>0</v>
      </c>
      <c r="CJ149">
        <f ca="1">VLOOKUP(CF127,'Static Data'!$AA$3:$AB$11,2,TRUE)</f>
        <v>1</v>
      </c>
    </row>
    <row r="150" spans="78:88">
      <c r="BZ150">
        <f>IF($BX$4=2,1,0)</f>
        <v>0</v>
      </c>
      <c r="CA150">
        <f t="shared" si="221"/>
        <v>19</v>
      </c>
      <c r="CB150">
        <f>MAX(IF(CA150=$BX$5,0,IFERROR(INDEX('Static Data'!$E$3:$X$21,$CH$131-1,CA150),1)),BZ150)</f>
        <v>1</v>
      </c>
      <c r="CD150">
        <f t="shared" ca="1" si="222"/>
        <v>0</v>
      </c>
      <c r="CE150">
        <f>IF(BZ150,INDEX('Static Data'!$AA$3:$AA$11,CB150+1),0)</f>
        <v>0</v>
      </c>
      <c r="CH150">
        <f t="shared" si="223"/>
        <v>0</v>
      </c>
      <c r="CJ150">
        <f ca="1">VLOOKUP(CF128,'Static Data'!$AA$3:$AB$11,2,TRUE)</f>
        <v>0</v>
      </c>
    </row>
    <row r="151" spans="78:88">
      <c r="BZ151">
        <v>1</v>
      </c>
      <c r="CA151">
        <f t="shared" ref="CA151" si="225">CA150+1</f>
        <v>20</v>
      </c>
      <c r="CB151">
        <f>MAX(IF(CA151=$BX$5,0,IFERROR(INDEX('Static Data'!$E$3:$X$21,$CH$131-1,CA151),1)),BZ151)</f>
        <v>1</v>
      </c>
      <c r="CD151">
        <f t="shared" ca="1" si="222"/>
        <v>64</v>
      </c>
      <c r="CE151">
        <f>IF(BZ151,INDEX('Static Data'!$AA$3:$AA$11,CB151+1),0)</f>
        <v>100</v>
      </c>
      <c r="CH151">
        <f t="shared" si="223"/>
        <v>0</v>
      </c>
      <c r="CJ151">
        <f ca="1">VLOOKUP(CF129,'Static Data'!$AA$3:$AB$11,2,TRUE)</f>
        <v>1</v>
      </c>
    </row>
  </sheetData>
  <sheetProtection sheet="1" objects="1" scenarios="1" selectLockedCells="1"/>
  <mergeCells count="398">
    <mergeCell ref="CL125:CN125"/>
    <mergeCell ref="CL126:CN126"/>
    <mergeCell ref="CL127:CN127"/>
    <mergeCell ref="CL128:CN128"/>
    <mergeCell ref="CI120:CK120"/>
    <mergeCell ref="CI121:CK121"/>
    <mergeCell ref="CI122:CK122"/>
    <mergeCell ref="CF113:CH113"/>
    <mergeCell ref="CF114:CH114"/>
    <mergeCell ref="CF115:CH115"/>
    <mergeCell ref="CF116:CH116"/>
    <mergeCell ref="CI118:CK118"/>
    <mergeCell ref="CI119:CK119"/>
    <mergeCell ref="CI125:CK125"/>
    <mergeCell ref="CI126:CK126"/>
    <mergeCell ref="CI127:CK127"/>
    <mergeCell ref="CI128:CK128"/>
    <mergeCell ref="CI117:CK117"/>
    <mergeCell ref="AB34:AC34"/>
    <mergeCell ref="AB35:AC35"/>
    <mergeCell ref="AB36:AC36"/>
    <mergeCell ref="AB37:AC37"/>
    <mergeCell ref="D36:F36"/>
    <mergeCell ref="G36:H36"/>
    <mergeCell ref="BW126:CB126"/>
    <mergeCell ref="BW127:CB127"/>
    <mergeCell ref="BW128:CB128"/>
    <mergeCell ref="AB38:AC38"/>
    <mergeCell ref="AN34:AP34"/>
    <mergeCell ref="AQ34:AS34"/>
    <mergeCell ref="AT34:AV34"/>
    <mergeCell ref="AW34:AY34"/>
    <mergeCell ref="AH35:AM35"/>
    <mergeCell ref="AN35:AP35"/>
    <mergeCell ref="AQ35:AS35"/>
    <mergeCell ref="AT35:AV35"/>
    <mergeCell ref="AW35:AY35"/>
    <mergeCell ref="AN36:AP36"/>
    <mergeCell ref="AQ36:AS36"/>
    <mergeCell ref="AT36:AV36"/>
    <mergeCell ref="AW36:AY36"/>
    <mergeCell ref="AH37:AM37"/>
    <mergeCell ref="CC125:CE125"/>
    <mergeCell ref="CC126:CE126"/>
    <mergeCell ref="CC127:CE127"/>
    <mergeCell ref="CC128:CE128"/>
    <mergeCell ref="AP2:AT3"/>
    <mergeCell ref="AU2:AY3"/>
    <mergeCell ref="G37:H37"/>
    <mergeCell ref="G29:H29"/>
    <mergeCell ref="G30:H30"/>
    <mergeCell ref="G31:H31"/>
    <mergeCell ref="G32:H32"/>
    <mergeCell ref="G33:H33"/>
    <mergeCell ref="CC124:CE124"/>
    <mergeCell ref="AT17:AV17"/>
    <mergeCell ref="AC17:AD17"/>
    <mergeCell ref="AE17:AF17"/>
    <mergeCell ref="AC18:AD18"/>
    <mergeCell ref="AE18:AF18"/>
    <mergeCell ref="AN17:AP17"/>
    <mergeCell ref="CC110:CE110"/>
    <mergeCell ref="CC111:CE111"/>
    <mergeCell ref="AB39:AC39"/>
    <mergeCell ref="AB32:AF32"/>
    <mergeCell ref="AB33:AC33"/>
    <mergeCell ref="Y23:Y27"/>
    <mergeCell ref="AB24:AC24"/>
    <mergeCell ref="AD24:AE24"/>
    <mergeCell ref="AB28:AC28"/>
    <mergeCell ref="AD28:AE28"/>
    <mergeCell ref="AB29:AC29"/>
    <mergeCell ref="AD29:AE29"/>
    <mergeCell ref="AB30:AC30"/>
    <mergeCell ref="AD30:AE30"/>
    <mergeCell ref="AB27:AC27"/>
    <mergeCell ref="AD27:AE27"/>
    <mergeCell ref="AB25:AC25"/>
    <mergeCell ref="AD25:AE25"/>
    <mergeCell ref="AB26:AC26"/>
    <mergeCell ref="AD26:AE26"/>
    <mergeCell ref="D30:F30"/>
    <mergeCell ref="D31:F31"/>
    <mergeCell ref="D32:F32"/>
    <mergeCell ref="D33:F33"/>
    <mergeCell ref="D37:F37"/>
    <mergeCell ref="T3:T7"/>
    <mergeCell ref="U3:U7"/>
    <mergeCell ref="V3:V7"/>
    <mergeCell ref="X23:X27"/>
    <mergeCell ref="G28:H28"/>
    <mergeCell ref="G35:H35"/>
    <mergeCell ref="D2:D6"/>
    <mergeCell ref="D29:F29"/>
    <mergeCell ref="D26:F26"/>
    <mergeCell ref="D23:F23"/>
    <mergeCell ref="D24:F24"/>
    <mergeCell ref="D25:F25"/>
    <mergeCell ref="F2:F6"/>
    <mergeCell ref="H2:H6"/>
    <mergeCell ref="G2:G6"/>
    <mergeCell ref="E2:E6"/>
    <mergeCell ref="J29:K29"/>
    <mergeCell ref="J30:K30"/>
    <mergeCell ref="J31:K31"/>
    <mergeCell ref="BR17:BT17"/>
    <mergeCell ref="BR18:BT18"/>
    <mergeCell ref="BR19:BT19"/>
    <mergeCell ref="BR20:BT20"/>
    <mergeCell ref="BR21:BT21"/>
    <mergeCell ref="BR22:BT22"/>
    <mergeCell ref="CP125:CR125"/>
    <mergeCell ref="CP126:CR126"/>
    <mergeCell ref="CF123:CH123"/>
    <mergeCell ref="CF124:CH124"/>
    <mergeCell ref="CF125:CH125"/>
    <mergeCell ref="CF126:CH126"/>
    <mergeCell ref="CF117:CH117"/>
    <mergeCell ref="CF118:CH118"/>
    <mergeCell ref="CF119:CH119"/>
    <mergeCell ref="CF120:CH120"/>
    <mergeCell ref="CF121:CH121"/>
    <mergeCell ref="CF122:CH122"/>
    <mergeCell ref="CF110:CH110"/>
    <mergeCell ref="CF111:CH111"/>
    <mergeCell ref="CF112:CH112"/>
    <mergeCell ref="CC118:CE118"/>
    <mergeCell ref="CC119:CE119"/>
    <mergeCell ref="CC120:CE120"/>
    <mergeCell ref="CP127:CR127"/>
    <mergeCell ref="CP128:CR128"/>
    <mergeCell ref="CP129:CR129"/>
    <mergeCell ref="BW110:CB110"/>
    <mergeCell ref="BW111:CB111"/>
    <mergeCell ref="BW112:CB112"/>
    <mergeCell ref="BW113:CB113"/>
    <mergeCell ref="BW114:CB114"/>
    <mergeCell ref="CP119:CR119"/>
    <mergeCell ref="CP120:CR120"/>
    <mergeCell ref="CP121:CR121"/>
    <mergeCell ref="CP122:CR122"/>
    <mergeCell ref="CP123:CR123"/>
    <mergeCell ref="CP124:CR124"/>
    <mergeCell ref="CF129:CH129"/>
    <mergeCell ref="CP110:CR110"/>
    <mergeCell ref="CP111:CR111"/>
    <mergeCell ref="CP112:CR112"/>
    <mergeCell ref="CP113:CR113"/>
    <mergeCell ref="BW125:CB125"/>
    <mergeCell ref="BW119:CB119"/>
    <mergeCell ref="BW120:CB120"/>
    <mergeCell ref="BW121:CB121"/>
    <mergeCell ref="BW129:CB129"/>
    <mergeCell ref="BN21:BQ21"/>
    <mergeCell ref="CL129:CN129"/>
    <mergeCell ref="CL119:CN119"/>
    <mergeCell ref="CL120:CN120"/>
    <mergeCell ref="CL121:CN121"/>
    <mergeCell ref="CL122:CN122"/>
    <mergeCell ref="CL123:CN123"/>
    <mergeCell ref="CL124:CN124"/>
    <mergeCell ref="CI129:CK129"/>
    <mergeCell ref="CL110:CN110"/>
    <mergeCell ref="CL111:CN111"/>
    <mergeCell ref="CL112:CN112"/>
    <mergeCell ref="CL113:CN113"/>
    <mergeCell ref="CL114:CN114"/>
    <mergeCell ref="CL115:CN115"/>
    <mergeCell ref="CL116:CN116"/>
    <mergeCell ref="CL117:CN117"/>
    <mergeCell ref="CL118:CN118"/>
    <mergeCell ref="CF127:CH127"/>
    <mergeCell ref="CF128:CH128"/>
    <mergeCell ref="CC129:CE129"/>
    <mergeCell ref="CC121:CE121"/>
    <mergeCell ref="CC122:CE122"/>
    <mergeCell ref="CC123:CE123"/>
    <mergeCell ref="AW17:AY17"/>
    <mergeCell ref="AQ17:AS17"/>
    <mergeCell ref="CI113:CK113"/>
    <mergeCell ref="CI114:CK114"/>
    <mergeCell ref="CI115:CK115"/>
    <mergeCell ref="CI116:CK116"/>
    <mergeCell ref="BW122:CB122"/>
    <mergeCell ref="BW123:CB123"/>
    <mergeCell ref="BW124:CB124"/>
    <mergeCell ref="CI123:CK123"/>
    <mergeCell ref="CI124:CK124"/>
    <mergeCell ref="BK24:BL24"/>
    <mergeCell ref="BM24:BN24"/>
    <mergeCell ref="BI25:BJ25"/>
    <mergeCell ref="BK25:BL25"/>
    <mergeCell ref="BI26:BJ26"/>
    <mergeCell ref="BK26:BL26"/>
    <mergeCell ref="BM25:BN25"/>
    <mergeCell ref="BM26:BN26"/>
    <mergeCell ref="BD25:BH25"/>
    <mergeCell ref="BD26:BH26"/>
    <mergeCell ref="BN20:BQ20"/>
    <mergeCell ref="BF21:BI21"/>
    <mergeCell ref="BJ21:BM21"/>
    <mergeCell ref="CP109:CR109"/>
    <mergeCell ref="CI110:CK110"/>
    <mergeCell ref="CI111:CK111"/>
    <mergeCell ref="CI112:CK112"/>
    <mergeCell ref="BW115:CB115"/>
    <mergeCell ref="BW116:CB116"/>
    <mergeCell ref="BW117:CB117"/>
    <mergeCell ref="BW118:CB118"/>
    <mergeCell ref="CP114:CR114"/>
    <mergeCell ref="CP115:CR115"/>
    <mergeCell ref="CP116:CR116"/>
    <mergeCell ref="CP117:CR117"/>
    <mergeCell ref="CP118:CR118"/>
    <mergeCell ref="CC112:CE112"/>
    <mergeCell ref="CC113:CE113"/>
    <mergeCell ref="CC114:CE114"/>
    <mergeCell ref="CC115:CE115"/>
    <mergeCell ref="CC116:CE116"/>
    <mergeCell ref="CC117:CE117"/>
    <mergeCell ref="AR12:AU13"/>
    <mergeCell ref="AV12:BA13"/>
    <mergeCell ref="AR10:BA11"/>
    <mergeCell ref="AV14:BA15"/>
    <mergeCell ref="BI24:BJ24"/>
    <mergeCell ref="BF17:BI17"/>
    <mergeCell ref="BJ17:BM17"/>
    <mergeCell ref="BN17:BQ17"/>
    <mergeCell ref="BF18:BI18"/>
    <mergeCell ref="BJ18:BM18"/>
    <mergeCell ref="BN18:BQ18"/>
    <mergeCell ref="BD18:BE18"/>
    <mergeCell ref="BD19:BE19"/>
    <mergeCell ref="BD20:BE20"/>
    <mergeCell ref="BD21:BE21"/>
    <mergeCell ref="BD22:BE22"/>
    <mergeCell ref="BF22:BI22"/>
    <mergeCell ref="BJ22:BM22"/>
    <mergeCell ref="BN22:BQ22"/>
    <mergeCell ref="BF19:BI19"/>
    <mergeCell ref="BJ19:BM19"/>
    <mergeCell ref="BN19:BQ19"/>
    <mergeCell ref="BF20:BI20"/>
    <mergeCell ref="BJ20:BM20"/>
    <mergeCell ref="AO14:AP15"/>
    <mergeCell ref="BH4:BT6"/>
    <mergeCell ref="BH2:BT3"/>
    <mergeCell ref="BE2:BG4"/>
    <mergeCell ref="AN4:AO8"/>
    <mergeCell ref="BO7:BR8"/>
    <mergeCell ref="BS7:BT8"/>
    <mergeCell ref="AH10:AN11"/>
    <mergeCell ref="AH12:AN13"/>
    <mergeCell ref="AH14:AN15"/>
    <mergeCell ref="AO10:AP11"/>
    <mergeCell ref="AO12:AP13"/>
    <mergeCell ref="BC5:BG8"/>
    <mergeCell ref="BH7:BK8"/>
    <mergeCell ref="BL7:BM8"/>
    <mergeCell ref="AV4:AX8"/>
    <mergeCell ref="BH14:BS15"/>
    <mergeCell ref="BF14:BG15"/>
    <mergeCell ref="BH12:BS13"/>
    <mergeCell ref="BI10:BS11"/>
    <mergeCell ref="BF12:BG13"/>
    <mergeCell ref="BF10:BG11"/>
    <mergeCell ref="AY4:BA8"/>
    <mergeCell ref="AR14:AU15"/>
    <mergeCell ref="AE20:AF20"/>
    <mergeCell ref="AE21:AF21"/>
    <mergeCell ref="AE22:AF22"/>
    <mergeCell ref="B16:C16"/>
    <mergeCell ref="B17:C17"/>
    <mergeCell ref="B18:C18"/>
    <mergeCell ref="B19:C19"/>
    <mergeCell ref="B20:C20"/>
    <mergeCell ref="AC2:AD2"/>
    <mergeCell ref="AC19:AD19"/>
    <mergeCell ref="AC20:AD20"/>
    <mergeCell ref="AC3:AD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N18:AP18"/>
    <mergeCell ref="AQ18:AS18"/>
    <mergeCell ref="AT18:AV18"/>
    <mergeCell ref="AW18:AY18"/>
    <mergeCell ref="AH19:AM19"/>
    <mergeCell ref="AN19:AP19"/>
    <mergeCell ref="AQ19:AS19"/>
    <mergeCell ref="AT19:AV19"/>
    <mergeCell ref="AW19:AY19"/>
    <mergeCell ref="AN20:AP20"/>
    <mergeCell ref="AQ20:AS20"/>
    <mergeCell ref="AT20:AV20"/>
    <mergeCell ref="AW20:AY20"/>
    <mergeCell ref="AH21:AM21"/>
    <mergeCell ref="AN21:AP21"/>
    <mergeCell ref="AQ21:AS21"/>
    <mergeCell ref="AT21:AV21"/>
    <mergeCell ref="AW21:AY21"/>
    <mergeCell ref="AN22:AP22"/>
    <mergeCell ref="AQ22:AS22"/>
    <mergeCell ref="AT22:AV22"/>
    <mergeCell ref="AW22:AY22"/>
    <mergeCell ref="AH23:AM23"/>
    <mergeCell ref="AN23:AP23"/>
    <mergeCell ref="AQ23:AS23"/>
    <mergeCell ref="AT23:AV23"/>
    <mergeCell ref="AW23:AY23"/>
    <mergeCell ref="AN24:AP24"/>
    <mergeCell ref="AQ24:AS24"/>
    <mergeCell ref="AT24:AV24"/>
    <mergeCell ref="AW24:AY24"/>
    <mergeCell ref="AH25:AM25"/>
    <mergeCell ref="AN25:AP25"/>
    <mergeCell ref="AQ25:AS25"/>
    <mergeCell ref="AT25:AV25"/>
    <mergeCell ref="AW25:AY25"/>
    <mergeCell ref="AN26:AP26"/>
    <mergeCell ref="AQ26:AS26"/>
    <mergeCell ref="AT26:AV26"/>
    <mergeCell ref="AW26:AY26"/>
    <mergeCell ref="AH27:AM27"/>
    <mergeCell ref="AN27:AP27"/>
    <mergeCell ref="AQ27:AS27"/>
    <mergeCell ref="AT27:AV27"/>
    <mergeCell ref="AW27:AY27"/>
    <mergeCell ref="AN31:AP31"/>
    <mergeCell ref="AQ31:AS31"/>
    <mergeCell ref="AT31:AV31"/>
    <mergeCell ref="AW31:AY31"/>
    <mergeCell ref="AN28:AP28"/>
    <mergeCell ref="AQ28:AS28"/>
    <mergeCell ref="AT28:AV28"/>
    <mergeCell ref="AW28:AY28"/>
    <mergeCell ref="AH29:AM29"/>
    <mergeCell ref="AN29:AP29"/>
    <mergeCell ref="AQ29:AS29"/>
    <mergeCell ref="AT29:AV29"/>
    <mergeCell ref="AW29:AY29"/>
    <mergeCell ref="AN37:AP37"/>
    <mergeCell ref="AQ37:AS37"/>
    <mergeCell ref="AT37:AV37"/>
    <mergeCell ref="AW37:AY37"/>
    <mergeCell ref="J32:K32"/>
    <mergeCell ref="J33:K33"/>
    <mergeCell ref="J36:K36"/>
    <mergeCell ref="J37:K37"/>
    <mergeCell ref="D22:F22"/>
    <mergeCell ref="D28:F28"/>
    <mergeCell ref="D35:F35"/>
    <mergeCell ref="AN32:AP32"/>
    <mergeCell ref="AQ32:AS32"/>
    <mergeCell ref="AT32:AV32"/>
    <mergeCell ref="AW32:AY32"/>
    <mergeCell ref="AH33:AM33"/>
    <mergeCell ref="AN33:AP33"/>
    <mergeCell ref="AQ33:AS33"/>
    <mergeCell ref="AT33:AV33"/>
    <mergeCell ref="AW33:AY33"/>
    <mergeCell ref="AN30:AP30"/>
    <mergeCell ref="AQ30:AS30"/>
    <mergeCell ref="AT30:AV30"/>
    <mergeCell ref="AW30:AY30"/>
    <mergeCell ref="B2:C6"/>
    <mergeCell ref="AH36:AM36"/>
    <mergeCell ref="AH34:AM34"/>
    <mergeCell ref="AH32:AM32"/>
    <mergeCell ref="AH30:AM30"/>
    <mergeCell ref="AH28:AM28"/>
    <mergeCell ref="AH26:AM26"/>
    <mergeCell ref="AH24:AM24"/>
    <mergeCell ref="AH22:AM22"/>
    <mergeCell ref="AH20:AM20"/>
    <mergeCell ref="AH18:AM18"/>
    <mergeCell ref="B7:C7"/>
    <mergeCell ref="B8:C8"/>
    <mergeCell ref="B9:C9"/>
    <mergeCell ref="B10:C10"/>
    <mergeCell ref="B11:C11"/>
    <mergeCell ref="B12:C12"/>
    <mergeCell ref="AH31:AM31"/>
    <mergeCell ref="B13:C13"/>
    <mergeCell ref="B14:C14"/>
    <mergeCell ref="B15:C15"/>
    <mergeCell ref="AC21:AD21"/>
    <mergeCell ref="AC22:AD22"/>
    <mergeCell ref="AE19:AF19"/>
  </mergeCells>
  <conditionalFormatting sqref="BW110:CB129 AH18:AM37">
    <cfRule type="expression" dxfId="0" priority="2">
      <formula>INDIRECT("R"&amp;ROW()&amp;"C"&amp;COLUMN()-1,FALSE)</formula>
    </cfRule>
  </conditionalFormatting>
  <dataValidations count="8">
    <dataValidation type="whole" allowBlank="1" showInputMessage="1" showErrorMessage="1" sqref="J36:K37 G36:H37">
      <formula1>0</formula1>
      <formula2>65535</formula2>
    </dataValidation>
    <dataValidation type="whole" allowBlank="1" showInputMessage="1" showErrorMessage="1" errorTitle="Wrong Value" error="Only values from 0 to 63 are valid.&#10;Only enter a whole number like &quot;32&quot; and not &quot;32/63&quot;." sqref="P7:P20 G7:G20">
      <formula1>0</formula1>
      <formula2>63</formula2>
    </dataValidation>
    <dataValidation type="whole" allowBlank="1" showInputMessage="1" showErrorMessage="1" errorTitle="Wrong Value" error="Brave and Faith ranges can only be between 0 and 100." sqref="G23:H26">
      <formula1>0</formula1>
      <formula2>100</formula2>
    </dataValidation>
    <dataValidation type="whole" allowBlank="1" showInputMessage="1" showErrorMessage="1" sqref="AA10">
      <formula1>100</formula1>
      <formula2>99000000</formula2>
    </dataValidation>
    <dataValidation type="whole" allowBlank="1" showInputMessage="1" showErrorMessage="1" sqref="AA7">
      <formula1>1</formula1>
      <formula2>99</formula2>
    </dataValidation>
    <dataValidation allowBlank="1" showInputMessage="1" showErrorMessage="1" errorTitle="Wrong Value" error="Only values 1 to 4294967295 are valid.&#10;A value of 0 would make the code unstable because of divisions involved." sqref="O7:O12 O18 F7:F12 F18"/>
    <dataValidation type="whole" allowBlank="1" showInputMessage="1" showErrorMessage="1" errorTitle="Wrong Value" error="0 cycles: Never spend JP&#10;1-255 cycles: Loop through all jobs so many times.&#10;Try to keep it low though to avoid game slowdown from excessive calculations." sqref="B29">
      <formula1>0</formula1>
      <formula2>255</formula2>
    </dataValidation>
    <dataValidation type="whole" allowBlank="1" showInputMessage="1" showErrorMessage="1" errorTitle="Wrong Value" error="Bonus Amounts can only range from 0 to 65535." sqref="J29:K33 G29:H33">
      <formula1>0</formula1>
      <formula2>65535</formula2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theme="8" tint="0.39997558519241921"/>
  </sheetPr>
  <dimension ref="B1:BX165"/>
  <sheetViews>
    <sheetView showGridLines="0" showRowColHeaders="0" workbookViewId="0">
      <selection activeCell="B3" sqref="B3"/>
    </sheetView>
  </sheetViews>
  <sheetFormatPr defaultRowHeight="15"/>
  <cols>
    <col min="1" max="1" width="2.85546875" style="5" customWidth="1"/>
    <col min="2" max="2" width="30.28515625" style="5" customWidth="1"/>
    <col min="3" max="3" width="2.85546875" style="5" customWidth="1"/>
    <col min="4" max="4" width="12.7109375" style="13" customWidth="1"/>
    <col min="5" max="24" width="2.7109375" style="5" customWidth="1"/>
    <col min="25" max="25" width="2.85546875" style="5" customWidth="1"/>
    <col min="26" max="26" width="12.7109375" style="13" customWidth="1"/>
    <col min="27" max="27" width="9.140625" style="5"/>
    <col min="28" max="28" width="2.85546875" style="5" customWidth="1"/>
    <col min="29" max="29" width="10" style="5" customWidth="1"/>
    <col min="30" max="32" width="5.7109375" style="8" customWidth="1"/>
    <col min="33" max="33" width="8.28515625" style="8" customWidth="1"/>
    <col min="34" max="37" width="8.28515625" style="8" hidden="1" customWidth="1"/>
    <col min="38" max="38" width="5.7109375" style="8" hidden="1" customWidth="1"/>
    <col min="39" max="42" width="0" style="5" hidden="1" customWidth="1"/>
    <col min="43" max="55" width="4.7109375" style="8" hidden="1" customWidth="1"/>
    <col min="56" max="76" width="0" style="5" hidden="1" customWidth="1"/>
    <col min="77" max="16384" width="9.140625" style="5"/>
  </cols>
  <sheetData>
    <row r="1" spans="2:76">
      <c r="AP1" s="5">
        <f>18929-96</f>
        <v>18833</v>
      </c>
    </row>
    <row r="2" spans="2:76" ht="66" customHeight="1">
      <c r="B2" s="139" t="s">
        <v>1915</v>
      </c>
      <c r="E2" s="68" t="str">
        <f>INDEX(Text!$E$75:$E$94,COLUMN()-2)</f>
        <v>Knight</v>
      </c>
      <c r="F2" s="68" t="str">
        <f>INDEX(Text!$E$75:$E$94,COLUMN()-2)</f>
        <v>Archer</v>
      </c>
      <c r="G2" s="68" t="str">
        <f>INDEX(Text!$E$75:$E$94,COLUMN()-2)</f>
        <v>Monk</v>
      </c>
      <c r="H2" s="68" t="str">
        <f>INDEX(Text!$E$75:$E$94,COLUMN()-2)</f>
        <v>Priest</v>
      </c>
      <c r="I2" s="68" t="str">
        <f>INDEX(Text!$E$75:$E$94,COLUMN()-2)</f>
        <v>Wizard</v>
      </c>
      <c r="J2" s="68" t="str">
        <f>INDEX(Text!$E$75:$E$94,COLUMN()-2)</f>
        <v>Time Mage</v>
      </c>
      <c r="K2" s="68" t="str">
        <f>INDEX(Text!$E$75:$E$94,COLUMN()-2)</f>
        <v>Summoner</v>
      </c>
      <c r="L2" s="68" t="str">
        <f>INDEX(Text!$E$75:$E$94,COLUMN()-2)</f>
        <v>Thief</v>
      </c>
      <c r="M2" s="68" t="str">
        <f>INDEX(Text!$E$75:$E$94,COLUMN()-2)</f>
        <v>Mediator</v>
      </c>
      <c r="N2" s="68" t="str">
        <f>INDEX(Text!$E$75:$E$94,COLUMN()-2)</f>
        <v>Oracle</v>
      </c>
      <c r="O2" s="68" t="str">
        <f>INDEX(Text!$E$75:$E$94,COLUMN()-2)</f>
        <v>Geomancer</v>
      </c>
      <c r="P2" s="68" t="str">
        <f>INDEX(Text!$E$75:$E$94,COLUMN()-2)</f>
        <v>Lancer</v>
      </c>
      <c r="Q2" s="68" t="str">
        <f>INDEX(Text!$E$75:$E$94,COLUMN()-2)</f>
        <v>Samurai</v>
      </c>
      <c r="R2" s="68" t="str">
        <f>INDEX(Text!$E$75:$E$94,COLUMN()-2)</f>
        <v>Ninja</v>
      </c>
      <c r="S2" s="68" t="str">
        <f>INDEX(Text!$E$75:$E$94,COLUMN()-2)</f>
        <v>Calculator</v>
      </c>
      <c r="T2" s="68" t="str">
        <f>INDEX(Text!$E$75:$E$94,COLUMN()-2)</f>
        <v>Bard</v>
      </c>
      <c r="U2" s="68" t="str">
        <f>INDEX(Text!$E$75:$E$94,COLUMN()-2)</f>
        <v>Dancer</v>
      </c>
      <c r="V2" s="68" t="str">
        <f>INDEX(Text!$E$75:$E$94,COLUMN()-2)</f>
        <v>Mime</v>
      </c>
      <c r="W2" s="68" t="e">
        <f>INDEX(Text!$E$75:$E$94,COLUMN()-2)</f>
        <v>#REF!</v>
      </c>
      <c r="X2" s="68" t="e">
        <f>INDEX(Text!$E$75:$E$94,COLUMN()-2)</f>
        <v>#REF!</v>
      </c>
      <c r="Z2" s="74"/>
      <c r="AA2" s="73" t="s">
        <v>126</v>
      </c>
      <c r="AQ2" s="1" t="s">
        <v>239</v>
      </c>
      <c r="AR2" s="1" t="s">
        <v>238</v>
      </c>
      <c r="AS2" s="1" t="s">
        <v>240</v>
      </c>
      <c r="AT2" s="1" t="s">
        <v>241</v>
      </c>
      <c r="AU2" s="1" t="s">
        <v>242</v>
      </c>
      <c r="AV2" s="1" t="s">
        <v>243</v>
      </c>
      <c r="AW2" s="1" t="s">
        <v>244</v>
      </c>
      <c r="AX2" s="1" t="s">
        <v>245</v>
      </c>
      <c r="AY2" s="1" t="s">
        <v>246</v>
      </c>
      <c r="AZ2" s="1" t="s">
        <v>247</v>
      </c>
      <c r="BA2" s="1" t="s">
        <v>248</v>
      </c>
      <c r="BB2" s="1" t="s">
        <v>249</v>
      </c>
      <c r="BC2" s="1" t="s">
        <v>250</v>
      </c>
    </row>
    <row r="3" spans="2:76">
      <c r="B3" s="140" t="s">
        <v>271</v>
      </c>
      <c r="C3" t="s">
        <v>0</v>
      </c>
      <c r="D3" s="76" t="str">
        <f>Text!E76</f>
        <v>Chemist</v>
      </c>
      <c r="E3" s="69" t="str">
        <f t="shared" ref="E3:E21" si="0">MID($BE4,BE$3,1)</f>
        <v>0</v>
      </c>
      <c r="F3" s="70" t="str">
        <f t="shared" ref="F3:F21" si="1">MID($BE4,BF$3,1)</f>
        <v>0</v>
      </c>
      <c r="G3" s="70" t="str">
        <f t="shared" ref="G3:G21" si="2">MID($BE4,BG$3,1)</f>
        <v>0</v>
      </c>
      <c r="H3" s="70" t="str">
        <f t="shared" ref="H3:H21" si="3">MID($BE4,BH$3,1)</f>
        <v>0</v>
      </c>
      <c r="I3" s="70" t="str">
        <f t="shared" ref="I3:I21" si="4">MID($BE4,BI$3,1)</f>
        <v>0</v>
      </c>
      <c r="J3" s="70" t="str">
        <f t="shared" ref="J3:J21" si="5">MID($BE4,BJ$3,1)</f>
        <v>0</v>
      </c>
      <c r="K3" s="70" t="str">
        <f t="shared" ref="K3:K21" si="6">MID($BE4,BK$3,1)</f>
        <v>0</v>
      </c>
      <c r="L3" s="70" t="str">
        <f t="shared" ref="L3:L21" si="7">MID($BE4,BL$3,1)</f>
        <v>0</v>
      </c>
      <c r="M3" s="70" t="str">
        <f t="shared" ref="M3:M21" si="8">MID($BE4,BM$3,1)</f>
        <v>0</v>
      </c>
      <c r="N3" s="70" t="str">
        <f t="shared" ref="N3:N21" si="9">MID($BE4,BN$3,1)</f>
        <v>0</v>
      </c>
      <c r="O3" s="70" t="str">
        <f t="shared" ref="O3:O21" si="10">MID($BE4,BO$3,1)</f>
        <v>0</v>
      </c>
      <c r="P3" s="70" t="str">
        <f t="shared" ref="P3:P21" si="11">MID($BE4,BP$3,1)</f>
        <v>0</v>
      </c>
      <c r="Q3" s="70" t="str">
        <f t="shared" ref="Q3:Q21" si="12">MID($BE4,BQ$3,1)</f>
        <v>0</v>
      </c>
      <c r="R3" s="70" t="str">
        <f t="shared" ref="R3:R21" si="13">MID($BE4,BR$3,1)</f>
        <v>0</v>
      </c>
      <c r="S3" s="70" t="str">
        <f t="shared" ref="S3:S21" si="14">MID($BE4,BS$3,1)</f>
        <v>0</v>
      </c>
      <c r="T3" s="70" t="str">
        <f t="shared" ref="T3:T21" si="15">MID($BE4,BT$3,1)</f>
        <v>0</v>
      </c>
      <c r="U3" s="70" t="str">
        <f t="shared" ref="U3:U21" si="16">MID($BE4,BU$3,1)</f>
        <v>0</v>
      </c>
      <c r="V3" s="70" t="str">
        <f t="shared" ref="V3:V21" si="17">MID($BE4,BV$3,1)</f>
        <v>0</v>
      </c>
      <c r="W3" s="70" t="str">
        <f t="shared" ref="W3:W21" si="18">MID($BE4,BW$3,1)</f>
        <v>0</v>
      </c>
      <c r="X3" s="71" t="str">
        <f t="shared" ref="X3:X21" si="19">MID($BE4,BX$3,1)</f>
        <v>0</v>
      </c>
      <c r="Z3" s="75" t="s">
        <v>193</v>
      </c>
      <c r="AA3" s="72">
        <f t="shared" ref="AA3:AA11" si="20">HEX2DEC(MID(BE23,3,2)&amp;MID(BE23,1,2))</f>
        <v>0</v>
      </c>
      <c r="AB3" s="59">
        <v>0</v>
      </c>
      <c r="AC3" s="2" t="s">
        <v>77</v>
      </c>
      <c r="AD3" s="63" t="s">
        <v>1</v>
      </c>
      <c r="AE3" s="63" t="s">
        <v>236</v>
      </c>
      <c r="AF3" s="61" t="s">
        <v>237</v>
      </c>
      <c r="AJ3" s="4" t="s">
        <v>273</v>
      </c>
      <c r="AK3" s="8" t="str">
        <f>DEC2HEX(HEX2DEC(AJ3)-HEX2DEC("2b0"))</f>
        <v>5E800</v>
      </c>
      <c r="AL3" s="8" t="str">
        <f>DEC2HEX(HEX2DEC(AK3)-HEX2DEC("f800"))</f>
        <v>4F000</v>
      </c>
      <c r="AP3" s="5">
        <f>HEX2DEC(Config!$AE$2)+1</f>
        <v>75</v>
      </c>
      <c r="AQ3" s="8">
        <f>INDEX(AQ6:AQ165,$AP3)</f>
        <v>11</v>
      </c>
      <c r="AR3" s="8">
        <f t="shared" ref="AR3:BC3" si="21">INDEX(AR6:AR165,$AP3)</f>
        <v>100</v>
      </c>
      <c r="AS3" s="8">
        <f t="shared" si="21"/>
        <v>15</v>
      </c>
      <c r="AT3" s="8">
        <f t="shared" si="21"/>
        <v>75</v>
      </c>
      <c r="AU3" s="8">
        <f t="shared" si="21"/>
        <v>100</v>
      </c>
      <c r="AV3" s="8">
        <f t="shared" si="21"/>
        <v>100</v>
      </c>
      <c r="AW3" s="8">
        <f t="shared" si="21"/>
        <v>60</v>
      </c>
      <c r="AX3" s="8">
        <f t="shared" si="21"/>
        <v>90</v>
      </c>
      <c r="AY3" s="8">
        <f t="shared" si="21"/>
        <v>50</v>
      </c>
      <c r="AZ3" s="8">
        <f t="shared" si="21"/>
        <v>80</v>
      </c>
      <c r="BA3" s="8">
        <f t="shared" si="21"/>
        <v>4</v>
      </c>
      <c r="BB3" s="8">
        <f t="shared" si="21"/>
        <v>3</v>
      </c>
      <c r="BC3" s="8">
        <f t="shared" si="21"/>
        <v>5</v>
      </c>
      <c r="BE3" s="8">
        <v>1</v>
      </c>
      <c r="BF3" s="8">
        <f>BE3+1</f>
        <v>2</v>
      </c>
      <c r="BG3" s="8">
        <f t="shared" ref="BG3:BX3" si="22">BF3+1</f>
        <v>3</v>
      </c>
      <c r="BH3" s="8">
        <f t="shared" si="22"/>
        <v>4</v>
      </c>
      <c r="BI3" s="8">
        <f t="shared" si="22"/>
        <v>5</v>
      </c>
      <c r="BJ3" s="8">
        <f t="shared" si="22"/>
        <v>6</v>
      </c>
      <c r="BK3" s="8">
        <f t="shared" si="22"/>
        <v>7</v>
      </c>
      <c r="BL3" s="8">
        <f t="shared" si="22"/>
        <v>8</v>
      </c>
      <c r="BM3" s="8">
        <f t="shared" si="22"/>
        <v>9</v>
      </c>
      <c r="BN3" s="8">
        <f t="shared" si="22"/>
        <v>10</v>
      </c>
      <c r="BO3" s="8">
        <f t="shared" si="22"/>
        <v>11</v>
      </c>
      <c r="BP3" s="8">
        <f t="shared" si="22"/>
        <v>12</v>
      </c>
      <c r="BQ3" s="8">
        <f t="shared" si="22"/>
        <v>13</v>
      </c>
      <c r="BR3" s="8">
        <f t="shared" si="22"/>
        <v>14</v>
      </c>
      <c r="BS3" s="8">
        <f t="shared" si="22"/>
        <v>15</v>
      </c>
      <c r="BT3" s="8">
        <f t="shared" si="22"/>
        <v>16</v>
      </c>
      <c r="BU3" s="8">
        <f t="shared" si="22"/>
        <v>17</v>
      </c>
      <c r="BV3" s="8">
        <f t="shared" si="22"/>
        <v>18</v>
      </c>
      <c r="BW3" s="8">
        <f t="shared" si="22"/>
        <v>19</v>
      </c>
      <c r="BX3" s="8">
        <f t="shared" si="22"/>
        <v>20</v>
      </c>
    </row>
    <row r="4" spans="2:76">
      <c r="B4" s="141" t="s">
        <v>272</v>
      </c>
      <c r="C4" t="s">
        <v>0</v>
      </c>
      <c r="D4" s="76" t="str">
        <f>Text!E77</f>
        <v>Knight</v>
      </c>
      <c r="E4" s="69" t="str">
        <f t="shared" si="0"/>
        <v>2</v>
      </c>
      <c r="F4" s="70" t="str">
        <f t="shared" si="1"/>
        <v>0</v>
      </c>
      <c r="G4" s="70" t="str">
        <f t="shared" si="2"/>
        <v>0</v>
      </c>
      <c r="H4" s="70" t="str">
        <f t="shared" si="3"/>
        <v>0</v>
      </c>
      <c r="I4" s="70" t="str">
        <f t="shared" si="4"/>
        <v>0</v>
      </c>
      <c r="J4" s="70" t="str">
        <f t="shared" si="5"/>
        <v>0</v>
      </c>
      <c r="K4" s="70" t="str">
        <f t="shared" si="6"/>
        <v>0</v>
      </c>
      <c r="L4" s="70" t="str">
        <f t="shared" si="7"/>
        <v>0</v>
      </c>
      <c r="M4" s="70" t="str">
        <f t="shared" si="8"/>
        <v>0</v>
      </c>
      <c r="N4" s="70" t="str">
        <f t="shared" si="9"/>
        <v>0</v>
      </c>
      <c r="O4" s="70" t="str">
        <f t="shared" si="10"/>
        <v>0</v>
      </c>
      <c r="P4" s="70" t="str">
        <f t="shared" si="11"/>
        <v>0</v>
      </c>
      <c r="Q4" s="70" t="str">
        <f t="shared" si="12"/>
        <v>0</v>
      </c>
      <c r="R4" s="70" t="str">
        <f t="shared" si="13"/>
        <v>0</v>
      </c>
      <c r="S4" s="70" t="str">
        <f t="shared" si="14"/>
        <v>0</v>
      </c>
      <c r="T4" s="70" t="str">
        <f t="shared" si="15"/>
        <v>0</v>
      </c>
      <c r="U4" s="70" t="str">
        <f t="shared" si="16"/>
        <v>0</v>
      </c>
      <c r="V4" s="70" t="str">
        <f t="shared" si="17"/>
        <v>0</v>
      </c>
      <c r="W4" s="70" t="str">
        <f t="shared" si="18"/>
        <v>0</v>
      </c>
      <c r="X4" s="71" t="str">
        <f t="shared" si="19"/>
        <v>0</v>
      </c>
      <c r="Z4" s="75" t="s">
        <v>194</v>
      </c>
      <c r="AA4" s="72">
        <f t="shared" si="20"/>
        <v>100</v>
      </c>
      <c r="AB4" s="59">
        <v>1</v>
      </c>
      <c r="AC4" s="63" t="s">
        <v>112</v>
      </c>
      <c r="AD4" s="77">
        <f>HEX2DEC(MID(AM5,1,2))</f>
        <v>30</v>
      </c>
      <c r="AE4" s="77">
        <f>HEX2DEC(MID(AM6,1,2))</f>
        <v>2</v>
      </c>
      <c r="AF4" s="78">
        <f>AD4+AE4</f>
        <v>32</v>
      </c>
      <c r="AH4" s="8" t="str">
        <f>DEC2HEX(AD4,2)</f>
        <v>1E</v>
      </c>
      <c r="AI4" s="8" t="str">
        <f t="shared" ref="AI4:AI8" si="23">DEC2HEX(AE4,2)</f>
        <v>02</v>
      </c>
      <c r="AJ4" s="96" t="str">
        <f>AH4&amp;AH5&amp;AH6&amp;AH7&amp;AH8</f>
        <v>1E0E060504</v>
      </c>
      <c r="AK4" s="7" t="str">
        <f>AI4&amp;AI5&amp;AI6&amp;AI7&amp;AI8</f>
        <v>0201000000</v>
      </c>
      <c r="BE4" t="str">
        <f t="shared" ref="BE4:BE22" si="24">MID($B$4,59817-LEN($B$3)+BF4*20+2016,20)</f>
        <v>00000000000000000000</v>
      </c>
      <c r="BF4" s="5">
        <v>0</v>
      </c>
    </row>
    <row r="5" spans="2:76">
      <c r="B5" s="142">
        <v>0</v>
      </c>
      <c r="C5" t="s">
        <v>0</v>
      </c>
      <c r="D5" s="76" t="str">
        <f>Text!E78</f>
        <v>Archer</v>
      </c>
      <c r="E5" s="69" t="str">
        <f t="shared" si="0"/>
        <v>2</v>
      </c>
      <c r="F5" s="70" t="str">
        <f t="shared" si="1"/>
        <v>0</v>
      </c>
      <c r="G5" s="70" t="str">
        <f t="shared" si="2"/>
        <v>0</v>
      </c>
      <c r="H5" s="70" t="str">
        <f t="shared" si="3"/>
        <v>0</v>
      </c>
      <c r="I5" s="70" t="str">
        <f t="shared" si="4"/>
        <v>0</v>
      </c>
      <c r="J5" s="70" t="str">
        <f t="shared" si="5"/>
        <v>0</v>
      </c>
      <c r="K5" s="70" t="str">
        <f t="shared" si="6"/>
        <v>0</v>
      </c>
      <c r="L5" s="70" t="str">
        <f t="shared" si="7"/>
        <v>0</v>
      </c>
      <c r="M5" s="70" t="str">
        <f t="shared" si="8"/>
        <v>0</v>
      </c>
      <c r="N5" s="70" t="str">
        <f t="shared" si="9"/>
        <v>0</v>
      </c>
      <c r="O5" s="70" t="str">
        <f t="shared" si="10"/>
        <v>0</v>
      </c>
      <c r="P5" s="70" t="str">
        <f t="shared" si="11"/>
        <v>0</v>
      </c>
      <c r="Q5" s="70" t="str">
        <f t="shared" si="12"/>
        <v>0</v>
      </c>
      <c r="R5" s="70" t="str">
        <f t="shared" si="13"/>
        <v>0</v>
      </c>
      <c r="S5" s="70" t="str">
        <f t="shared" si="14"/>
        <v>0</v>
      </c>
      <c r="T5" s="70" t="str">
        <f t="shared" si="15"/>
        <v>0</v>
      </c>
      <c r="U5" s="70" t="str">
        <f t="shared" si="16"/>
        <v>0</v>
      </c>
      <c r="V5" s="70" t="str">
        <f t="shared" si="17"/>
        <v>0</v>
      </c>
      <c r="W5" s="70" t="str">
        <f t="shared" si="18"/>
        <v>0</v>
      </c>
      <c r="X5" s="71" t="str">
        <f t="shared" si="19"/>
        <v>0</v>
      </c>
      <c r="Z5" s="75" t="s">
        <v>195</v>
      </c>
      <c r="AA5" s="72">
        <f t="shared" si="20"/>
        <v>200</v>
      </c>
      <c r="AB5" s="59">
        <v>2</v>
      </c>
      <c r="AC5" s="63" t="s">
        <v>119</v>
      </c>
      <c r="AD5" s="77">
        <f>HEX2DEC(MID(AM5,3,2))</f>
        <v>14</v>
      </c>
      <c r="AE5" s="77">
        <f>HEX2DEC(MID(AM6,3,2))</f>
        <v>1</v>
      </c>
      <c r="AF5" s="78">
        <f t="shared" ref="AF5:AF8" si="25">AD5+AE5</f>
        <v>15</v>
      </c>
      <c r="AH5" s="8" t="str">
        <f t="shared" ref="AH5:AH8" si="26">DEC2HEX(AD5,2)</f>
        <v>0E</v>
      </c>
      <c r="AI5" s="8" t="str">
        <f t="shared" si="23"/>
        <v>01</v>
      </c>
      <c r="AJ5" s="4" t="s">
        <v>265</v>
      </c>
      <c r="AK5" s="8" t="str">
        <f t="shared" ref="AK5:AK6" si="27">DEC2HEX(HEX2DEC(AJ5)-HEX2DEC("2b0"))</f>
        <v>5E90C</v>
      </c>
      <c r="AL5" s="8">
        <f>2*(HEX2DEC(AK5)-HEX2DEC($AK$3))</f>
        <v>536</v>
      </c>
      <c r="AM5" s="5" t="str">
        <f>MID($B$3,AL5+1,10)</f>
        <v>1E0E060504</v>
      </c>
      <c r="AQ5" s="8">
        <v>27</v>
      </c>
      <c r="AR5" s="8">
        <f>AQ5+2</f>
        <v>29</v>
      </c>
      <c r="AS5" s="8">
        <f t="shared" ref="AS5:AY5" si="28">AR5+2</f>
        <v>31</v>
      </c>
      <c r="AT5" s="8">
        <f t="shared" si="28"/>
        <v>33</v>
      </c>
      <c r="AU5" s="8">
        <f t="shared" si="28"/>
        <v>35</v>
      </c>
      <c r="AV5" s="8">
        <f t="shared" si="28"/>
        <v>37</v>
      </c>
      <c r="AW5" s="8">
        <f t="shared" si="28"/>
        <v>39</v>
      </c>
      <c r="AX5" s="8">
        <f t="shared" si="28"/>
        <v>41</v>
      </c>
      <c r="AY5" s="8">
        <f t="shared" si="28"/>
        <v>43</v>
      </c>
      <c r="AZ5" s="8">
        <f t="shared" ref="AZ5:BC5" si="29">AY5+2</f>
        <v>45</v>
      </c>
      <c r="BA5" s="8">
        <f t="shared" si="29"/>
        <v>47</v>
      </c>
      <c r="BB5" s="8">
        <f t="shared" si="29"/>
        <v>49</v>
      </c>
      <c r="BC5" s="8">
        <f t="shared" si="29"/>
        <v>51</v>
      </c>
      <c r="BE5" t="str">
        <f t="shared" si="24"/>
        <v>20000000000000000000</v>
      </c>
      <c r="BF5" s="5">
        <f>BF4+1</f>
        <v>1</v>
      </c>
    </row>
    <row r="6" spans="2:76">
      <c r="D6" s="76" t="str">
        <f>Text!E79</f>
        <v>Monk</v>
      </c>
      <c r="E6" s="69" t="str">
        <f t="shared" si="0"/>
        <v>2</v>
      </c>
      <c r="F6" s="70" t="str">
        <f t="shared" si="1"/>
        <v>0</v>
      </c>
      <c r="G6" s="70" t="str">
        <f t="shared" si="2"/>
        <v>2</v>
      </c>
      <c r="H6" s="70" t="str">
        <f t="shared" si="3"/>
        <v>0</v>
      </c>
      <c r="I6" s="70" t="str">
        <f t="shared" si="4"/>
        <v>0</v>
      </c>
      <c r="J6" s="70" t="str">
        <f t="shared" si="5"/>
        <v>0</v>
      </c>
      <c r="K6" s="70" t="str">
        <f t="shared" si="6"/>
        <v>0</v>
      </c>
      <c r="L6" s="70" t="str">
        <f t="shared" si="7"/>
        <v>0</v>
      </c>
      <c r="M6" s="70" t="str">
        <f t="shared" si="8"/>
        <v>0</v>
      </c>
      <c r="N6" s="70" t="str">
        <f t="shared" si="9"/>
        <v>0</v>
      </c>
      <c r="O6" s="70" t="str">
        <f t="shared" si="10"/>
        <v>0</v>
      </c>
      <c r="P6" s="70" t="str">
        <f t="shared" si="11"/>
        <v>0</v>
      </c>
      <c r="Q6" s="70" t="str">
        <f t="shared" si="12"/>
        <v>0</v>
      </c>
      <c r="R6" s="70" t="str">
        <f t="shared" si="13"/>
        <v>0</v>
      </c>
      <c r="S6" s="70" t="str">
        <f t="shared" si="14"/>
        <v>0</v>
      </c>
      <c r="T6" s="70" t="str">
        <f t="shared" si="15"/>
        <v>0</v>
      </c>
      <c r="U6" s="70" t="str">
        <f t="shared" si="16"/>
        <v>0</v>
      </c>
      <c r="V6" s="70" t="str">
        <f t="shared" si="17"/>
        <v>0</v>
      </c>
      <c r="W6" s="70" t="str">
        <f t="shared" si="18"/>
        <v>0</v>
      </c>
      <c r="X6" s="71" t="str">
        <f t="shared" si="19"/>
        <v>0</v>
      </c>
      <c r="Z6" s="75" t="s">
        <v>196</v>
      </c>
      <c r="AA6" s="72">
        <f t="shared" si="20"/>
        <v>350</v>
      </c>
      <c r="AB6" s="87">
        <v>3</v>
      </c>
      <c r="AC6" s="63" t="s">
        <v>120</v>
      </c>
      <c r="AD6" s="77">
        <f>HEX2DEC(MID(AM5,5,2))</f>
        <v>6</v>
      </c>
      <c r="AE6" s="77">
        <f>HEX2DEC(MID(AM6,5,2))</f>
        <v>0</v>
      </c>
      <c r="AF6" s="78">
        <f t="shared" si="25"/>
        <v>6</v>
      </c>
      <c r="AH6" s="8" t="str">
        <f t="shared" si="26"/>
        <v>06</v>
      </c>
      <c r="AI6" s="8" t="str">
        <f t="shared" si="23"/>
        <v>00</v>
      </c>
      <c r="AJ6" s="4" t="s">
        <v>268</v>
      </c>
      <c r="AK6" s="8" t="str">
        <f t="shared" si="27"/>
        <v>5E93C</v>
      </c>
      <c r="AL6" s="8">
        <f>2*(HEX2DEC(AK6)-HEX2DEC($AK$3))</f>
        <v>632</v>
      </c>
      <c r="AM6" s="5" t="str">
        <f>MID($B$3,AL6+1,10)</f>
        <v>0201000000</v>
      </c>
      <c r="AN6" s="5">
        <v>0</v>
      </c>
      <c r="AO6" s="5" t="str">
        <f>DEC2HEX(AN6,2)</f>
        <v>00</v>
      </c>
      <c r="AP6" s="7" t="str">
        <f t="shared" ref="AP6:AP37" si="30">MID(MID($B$3,18833+2016,999999)&amp;$B$4,1+96*AN6,96)</f>
        <v>000000000000000000000000000000000000000000000000000000000000000000000000000000000000000000000000</v>
      </c>
      <c r="AQ6" s="8">
        <f t="shared" ref="AQ6:BC15" si="31">HEX2DEC(MID($AP6,AQ$5,2))</f>
        <v>0</v>
      </c>
      <c r="AR6" s="8">
        <f t="shared" si="31"/>
        <v>0</v>
      </c>
      <c r="AS6" s="8">
        <f t="shared" si="31"/>
        <v>0</v>
      </c>
      <c r="AT6" s="8">
        <f t="shared" si="31"/>
        <v>0</v>
      </c>
      <c r="AU6" s="8">
        <f t="shared" si="31"/>
        <v>0</v>
      </c>
      <c r="AV6" s="8">
        <f t="shared" si="31"/>
        <v>0</v>
      </c>
      <c r="AW6" s="8">
        <f t="shared" si="31"/>
        <v>0</v>
      </c>
      <c r="AX6" s="8">
        <f t="shared" si="31"/>
        <v>0</v>
      </c>
      <c r="AY6" s="8">
        <f t="shared" si="31"/>
        <v>0</v>
      </c>
      <c r="AZ6" s="8">
        <f t="shared" si="31"/>
        <v>0</v>
      </c>
      <c r="BA6" s="8">
        <f t="shared" si="31"/>
        <v>0</v>
      </c>
      <c r="BB6" s="8">
        <f t="shared" si="31"/>
        <v>0</v>
      </c>
      <c r="BC6" s="8">
        <f t="shared" si="31"/>
        <v>0</v>
      </c>
      <c r="BE6" t="str">
        <f t="shared" si="24"/>
        <v>20000000000000000000</v>
      </c>
      <c r="BF6" s="5">
        <f t="shared" ref="BF6:BF24" si="32">BF5+1</f>
        <v>2</v>
      </c>
    </row>
    <row r="7" spans="2:76">
      <c r="D7" s="76" t="str">
        <f>Text!E80</f>
        <v>Priest</v>
      </c>
      <c r="E7" s="69" t="str">
        <f t="shared" si="0"/>
        <v>0</v>
      </c>
      <c r="F7" s="70" t="str">
        <f t="shared" si="1"/>
        <v>2</v>
      </c>
      <c r="G7" s="70" t="str">
        <f t="shared" si="2"/>
        <v>0</v>
      </c>
      <c r="H7" s="70" t="str">
        <f t="shared" si="3"/>
        <v>0</v>
      </c>
      <c r="I7" s="70" t="str">
        <f t="shared" si="4"/>
        <v>0</v>
      </c>
      <c r="J7" s="70" t="str">
        <f t="shared" si="5"/>
        <v>0</v>
      </c>
      <c r="K7" s="70" t="str">
        <f t="shared" si="6"/>
        <v>0</v>
      </c>
      <c r="L7" s="70" t="str">
        <f t="shared" si="7"/>
        <v>0</v>
      </c>
      <c r="M7" s="70" t="str">
        <f t="shared" si="8"/>
        <v>0</v>
      </c>
      <c r="N7" s="70" t="str">
        <f t="shared" si="9"/>
        <v>0</v>
      </c>
      <c r="O7" s="70" t="str">
        <f t="shared" si="10"/>
        <v>0</v>
      </c>
      <c r="P7" s="70" t="str">
        <f t="shared" si="11"/>
        <v>0</v>
      </c>
      <c r="Q7" s="70" t="str">
        <f t="shared" si="12"/>
        <v>0</v>
      </c>
      <c r="R7" s="70" t="str">
        <f t="shared" si="13"/>
        <v>0</v>
      </c>
      <c r="S7" s="70" t="str">
        <f t="shared" si="14"/>
        <v>0</v>
      </c>
      <c r="T7" s="70" t="str">
        <f t="shared" si="15"/>
        <v>0</v>
      </c>
      <c r="U7" s="70" t="str">
        <f t="shared" si="16"/>
        <v>0</v>
      </c>
      <c r="V7" s="70" t="str">
        <f t="shared" si="17"/>
        <v>0</v>
      </c>
      <c r="W7" s="70" t="str">
        <f t="shared" si="18"/>
        <v>0</v>
      </c>
      <c r="X7" s="71" t="str">
        <f t="shared" si="19"/>
        <v>0</v>
      </c>
      <c r="Z7" s="75" t="s">
        <v>197</v>
      </c>
      <c r="AA7" s="72">
        <f t="shared" si="20"/>
        <v>550</v>
      </c>
      <c r="AB7" s="87">
        <v>4</v>
      </c>
      <c r="AC7" s="63" t="s">
        <v>121</v>
      </c>
      <c r="AD7" s="77">
        <f>HEX2DEC(MID(AM5,7,2))</f>
        <v>5</v>
      </c>
      <c r="AE7" s="77">
        <f>HEX2DEC(MID(AM6,7,2))</f>
        <v>0</v>
      </c>
      <c r="AF7" s="78">
        <f t="shared" si="25"/>
        <v>5</v>
      </c>
      <c r="AH7" s="8" t="str">
        <f t="shared" si="26"/>
        <v>05</v>
      </c>
      <c r="AI7" s="8" t="str">
        <f t="shared" si="23"/>
        <v>00</v>
      </c>
      <c r="AJ7" s="96"/>
      <c r="AK7" s="7"/>
      <c r="AN7" s="5">
        <f>AN6+1</f>
        <v>1</v>
      </c>
      <c r="AO7" s="5" t="str">
        <f t="shared" ref="AO7:AO70" si="33">DEC2HEX(AN7,2)</f>
        <v>01</v>
      </c>
      <c r="AP7" s="7" t="str">
        <f t="shared" si="30"/>
        <v>190000000000000000D04004FE0B7D0B695F6B316F306604030A00000000000040000000000000000000000000000000</v>
      </c>
      <c r="AQ7" s="8">
        <f t="shared" si="31"/>
        <v>11</v>
      </c>
      <c r="AR7" s="8">
        <f t="shared" si="31"/>
        <v>125</v>
      </c>
      <c r="AS7" s="8">
        <f t="shared" si="31"/>
        <v>11</v>
      </c>
      <c r="AT7" s="8">
        <f t="shared" si="31"/>
        <v>105</v>
      </c>
      <c r="AU7" s="8">
        <f t="shared" si="31"/>
        <v>95</v>
      </c>
      <c r="AV7" s="8">
        <f t="shared" si="31"/>
        <v>107</v>
      </c>
      <c r="AW7" s="8">
        <f t="shared" si="31"/>
        <v>49</v>
      </c>
      <c r="AX7" s="8">
        <f t="shared" si="31"/>
        <v>111</v>
      </c>
      <c r="AY7" s="8">
        <f t="shared" si="31"/>
        <v>48</v>
      </c>
      <c r="AZ7" s="8">
        <f t="shared" si="31"/>
        <v>102</v>
      </c>
      <c r="BA7" s="8">
        <f t="shared" si="31"/>
        <v>4</v>
      </c>
      <c r="BB7" s="8">
        <f t="shared" si="31"/>
        <v>3</v>
      </c>
      <c r="BC7" s="8">
        <f t="shared" si="31"/>
        <v>10</v>
      </c>
      <c r="BE7" t="str">
        <f t="shared" si="24"/>
        <v>20200000000000000000</v>
      </c>
      <c r="BF7" s="5">
        <f t="shared" si="32"/>
        <v>3</v>
      </c>
    </row>
    <row r="8" spans="2:76">
      <c r="D8" s="76" t="str">
        <f>Text!E81</f>
        <v>Wizard</v>
      </c>
      <c r="E8" s="69" t="str">
        <f t="shared" si="0"/>
        <v>0</v>
      </c>
      <c r="F8" s="70" t="str">
        <f t="shared" si="1"/>
        <v>2</v>
      </c>
      <c r="G8" s="70" t="str">
        <f t="shared" si="2"/>
        <v>0</v>
      </c>
      <c r="H8" s="70" t="str">
        <f t="shared" si="3"/>
        <v>0</v>
      </c>
      <c r="I8" s="70" t="str">
        <f t="shared" si="4"/>
        <v>0</v>
      </c>
      <c r="J8" s="70" t="str">
        <f t="shared" si="5"/>
        <v>0</v>
      </c>
      <c r="K8" s="70" t="str">
        <f t="shared" si="6"/>
        <v>0</v>
      </c>
      <c r="L8" s="70" t="str">
        <f t="shared" si="7"/>
        <v>0</v>
      </c>
      <c r="M8" s="70" t="str">
        <f t="shared" si="8"/>
        <v>0</v>
      </c>
      <c r="N8" s="70" t="str">
        <f t="shared" si="9"/>
        <v>0</v>
      </c>
      <c r="O8" s="70" t="str">
        <f t="shared" si="10"/>
        <v>0</v>
      </c>
      <c r="P8" s="70" t="str">
        <f t="shared" si="11"/>
        <v>0</v>
      </c>
      <c r="Q8" s="70" t="str">
        <f t="shared" si="12"/>
        <v>0</v>
      </c>
      <c r="R8" s="70" t="str">
        <f t="shared" si="13"/>
        <v>0</v>
      </c>
      <c r="S8" s="70" t="str">
        <f t="shared" si="14"/>
        <v>0</v>
      </c>
      <c r="T8" s="70" t="str">
        <f t="shared" si="15"/>
        <v>0</v>
      </c>
      <c r="U8" s="70" t="str">
        <f t="shared" si="16"/>
        <v>0</v>
      </c>
      <c r="V8" s="70" t="str">
        <f t="shared" si="17"/>
        <v>0</v>
      </c>
      <c r="W8" s="70" t="str">
        <f t="shared" si="18"/>
        <v>0</v>
      </c>
      <c r="X8" s="71" t="str">
        <f t="shared" si="19"/>
        <v>0</v>
      </c>
      <c r="Z8" s="75" t="s">
        <v>198</v>
      </c>
      <c r="AA8" s="72">
        <f t="shared" si="20"/>
        <v>800</v>
      </c>
      <c r="AB8" s="87">
        <v>5</v>
      </c>
      <c r="AC8" s="63" t="s">
        <v>122</v>
      </c>
      <c r="AD8" s="77">
        <f>HEX2DEC(MID(AM5,9,2))</f>
        <v>4</v>
      </c>
      <c r="AE8" s="77">
        <f>HEX2DEC(MID(AM6,9,2))</f>
        <v>0</v>
      </c>
      <c r="AF8" s="78">
        <f t="shared" si="25"/>
        <v>4</v>
      </c>
      <c r="AH8" s="8" t="str">
        <f t="shared" si="26"/>
        <v>04</v>
      </c>
      <c r="AI8" s="8" t="str">
        <f t="shared" si="23"/>
        <v>00</v>
      </c>
      <c r="AJ8" s="96"/>
      <c r="AK8" s="7"/>
      <c r="AN8" s="5">
        <f t="shared" ref="AN8:AN67" si="34">AN7+1</f>
        <v>2</v>
      </c>
      <c r="AO8" s="5" t="str">
        <f t="shared" si="33"/>
        <v>02</v>
      </c>
      <c r="AP8" s="7" t="str">
        <f t="shared" si="30"/>
        <v>1A0000000000000000D0401DFE0B7D0B695F6B316F306604030A00000000000040000000000000000000000000000000</v>
      </c>
      <c r="AQ8" s="8">
        <f t="shared" si="31"/>
        <v>11</v>
      </c>
      <c r="AR8" s="8">
        <f t="shared" si="31"/>
        <v>125</v>
      </c>
      <c r="AS8" s="8">
        <f t="shared" si="31"/>
        <v>11</v>
      </c>
      <c r="AT8" s="8">
        <f t="shared" si="31"/>
        <v>105</v>
      </c>
      <c r="AU8" s="8">
        <f t="shared" si="31"/>
        <v>95</v>
      </c>
      <c r="AV8" s="8">
        <f t="shared" si="31"/>
        <v>107</v>
      </c>
      <c r="AW8" s="8">
        <f t="shared" si="31"/>
        <v>49</v>
      </c>
      <c r="AX8" s="8">
        <f t="shared" si="31"/>
        <v>111</v>
      </c>
      <c r="AY8" s="8">
        <f t="shared" si="31"/>
        <v>48</v>
      </c>
      <c r="AZ8" s="8">
        <f t="shared" si="31"/>
        <v>102</v>
      </c>
      <c r="BA8" s="8">
        <f t="shared" si="31"/>
        <v>4</v>
      </c>
      <c r="BB8" s="8">
        <f t="shared" si="31"/>
        <v>3</v>
      </c>
      <c r="BC8" s="8">
        <f t="shared" si="31"/>
        <v>10</v>
      </c>
      <c r="BE8" t="str">
        <f t="shared" si="24"/>
        <v>02000000000000000000</v>
      </c>
      <c r="BF8" s="5">
        <f t="shared" si="32"/>
        <v>4</v>
      </c>
    </row>
    <row r="9" spans="2:76">
      <c r="D9" s="76" t="str">
        <f>Text!E82</f>
        <v>Time Mage</v>
      </c>
      <c r="E9" s="69" t="str">
        <f t="shared" si="0"/>
        <v>0</v>
      </c>
      <c r="F9" s="70" t="str">
        <f t="shared" si="1"/>
        <v>2</v>
      </c>
      <c r="G9" s="70" t="str">
        <f t="shared" si="2"/>
        <v>0</v>
      </c>
      <c r="H9" s="70" t="str">
        <f t="shared" si="3"/>
        <v>0</v>
      </c>
      <c r="I9" s="70" t="str">
        <f t="shared" si="4"/>
        <v>0</v>
      </c>
      <c r="J9" s="70" t="str">
        <f t="shared" si="5"/>
        <v>0</v>
      </c>
      <c r="K9" s="70" t="str">
        <f t="shared" si="6"/>
        <v>2</v>
      </c>
      <c r="L9" s="70" t="str">
        <f t="shared" si="7"/>
        <v>0</v>
      </c>
      <c r="M9" s="70" t="str">
        <f t="shared" si="8"/>
        <v>0</v>
      </c>
      <c r="N9" s="70" t="str">
        <f t="shared" si="9"/>
        <v>0</v>
      </c>
      <c r="O9" s="70" t="str">
        <f t="shared" si="10"/>
        <v>0</v>
      </c>
      <c r="P9" s="70" t="str">
        <f t="shared" si="11"/>
        <v>0</v>
      </c>
      <c r="Q9" s="70" t="str">
        <f t="shared" si="12"/>
        <v>0</v>
      </c>
      <c r="R9" s="70" t="str">
        <f t="shared" si="13"/>
        <v>0</v>
      </c>
      <c r="S9" s="70" t="str">
        <f t="shared" si="14"/>
        <v>0</v>
      </c>
      <c r="T9" s="70" t="str">
        <f t="shared" si="15"/>
        <v>0</v>
      </c>
      <c r="U9" s="70" t="str">
        <f t="shared" si="16"/>
        <v>0</v>
      </c>
      <c r="V9" s="70" t="str">
        <f t="shared" si="17"/>
        <v>0</v>
      </c>
      <c r="W9" s="70" t="str">
        <f t="shared" si="18"/>
        <v>0</v>
      </c>
      <c r="X9" s="71" t="str">
        <f t="shared" si="19"/>
        <v>0</v>
      </c>
      <c r="Z9" s="75" t="s">
        <v>199</v>
      </c>
      <c r="AA9" s="72">
        <f t="shared" si="20"/>
        <v>1150</v>
      </c>
      <c r="AB9" s="87">
        <v>6</v>
      </c>
      <c r="AJ9" s="96"/>
      <c r="AK9" s="7"/>
      <c r="AN9" s="5">
        <f t="shared" si="34"/>
        <v>3</v>
      </c>
      <c r="AO9" s="5" t="str">
        <f t="shared" si="33"/>
        <v>03</v>
      </c>
      <c r="AP9" s="7" t="str">
        <f t="shared" si="30"/>
        <v>1B0000000000000000D8401DFE0B7D0B695F6B316F306604030A00000000000040000000000000000000000000000000</v>
      </c>
      <c r="AQ9" s="8">
        <f t="shared" si="31"/>
        <v>11</v>
      </c>
      <c r="AR9" s="8">
        <f t="shared" si="31"/>
        <v>125</v>
      </c>
      <c r="AS9" s="8">
        <f t="shared" si="31"/>
        <v>11</v>
      </c>
      <c r="AT9" s="8">
        <f t="shared" si="31"/>
        <v>105</v>
      </c>
      <c r="AU9" s="8">
        <f t="shared" si="31"/>
        <v>95</v>
      </c>
      <c r="AV9" s="8">
        <f t="shared" si="31"/>
        <v>107</v>
      </c>
      <c r="AW9" s="8">
        <f t="shared" si="31"/>
        <v>49</v>
      </c>
      <c r="AX9" s="8">
        <f t="shared" si="31"/>
        <v>111</v>
      </c>
      <c r="AY9" s="8">
        <f t="shared" si="31"/>
        <v>48</v>
      </c>
      <c r="AZ9" s="8">
        <f t="shared" si="31"/>
        <v>102</v>
      </c>
      <c r="BA9" s="8">
        <f t="shared" si="31"/>
        <v>4</v>
      </c>
      <c r="BB9" s="8">
        <f t="shared" si="31"/>
        <v>3</v>
      </c>
      <c r="BC9" s="8">
        <f t="shared" si="31"/>
        <v>10</v>
      </c>
      <c r="BE9" t="str">
        <f t="shared" si="24"/>
        <v>02000000000000000000</v>
      </c>
      <c r="BF9" s="5">
        <f t="shared" si="32"/>
        <v>5</v>
      </c>
    </row>
    <row r="10" spans="2:76">
      <c r="D10" s="76" t="str">
        <f>Text!E83</f>
        <v>Summoner</v>
      </c>
      <c r="E10" s="69" t="str">
        <f t="shared" si="0"/>
        <v>0</v>
      </c>
      <c r="F10" s="70" t="str">
        <f t="shared" si="1"/>
        <v>2</v>
      </c>
      <c r="G10" s="70" t="str">
        <f t="shared" si="2"/>
        <v>0</v>
      </c>
      <c r="H10" s="70" t="str">
        <f t="shared" si="3"/>
        <v>0</v>
      </c>
      <c r="I10" s="70" t="str">
        <f t="shared" si="4"/>
        <v>0</v>
      </c>
      <c r="J10" s="70" t="str">
        <f t="shared" si="5"/>
        <v>0</v>
      </c>
      <c r="K10" s="70" t="str">
        <f t="shared" si="6"/>
        <v>2</v>
      </c>
      <c r="L10" s="70" t="str">
        <f t="shared" si="7"/>
        <v>2</v>
      </c>
      <c r="M10" s="70" t="str">
        <f t="shared" si="8"/>
        <v>0</v>
      </c>
      <c r="N10" s="70" t="str">
        <f t="shared" si="9"/>
        <v>0</v>
      </c>
      <c r="O10" s="70" t="str">
        <f t="shared" si="10"/>
        <v>0</v>
      </c>
      <c r="P10" s="70" t="str">
        <f t="shared" si="11"/>
        <v>0</v>
      </c>
      <c r="Q10" s="70" t="str">
        <f t="shared" si="12"/>
        <v>0</v>
      </c>
      <c r="R10" s="70" t="str">
        <f t="shared" si="13"/>
        <v>0</v>
      </c>
      <c r="S10" s="70" t="str">
        <f t="shared" si="14"/>
        <v>0</v>
      </c>
      <c r="T10" s="70" t="str">
        <f t="shared" si="15"/>
        <v>0</v>
      </c>
      <c r="U10" s="70" t="str">
        <f t="shared" si="16"/>
        <v>0</v>
      </c>
      <c r="V10" s="70" t="str">
        <f t="shared" si="17"/>
        <v>0</v>
      </c>
      <c r="W10" s="70" t="str">
        <f t="shared" si="18"/>
        <v>0</v>
      </c>
      <c r="X10" s="71" t="str">
        <f t="shared" si="19"/>
        <v>0</v>
      </c>
      <c r="Z10" s="75" t="s">
        <v>200</v>
      </c>
      <c r="AA10" s="72">
        <f t="shared" si="20"/>
        <v>1550</v>
      </c>
      <c r="AB10" s="87">
        <v>7</v>
      </c>
      <c r="AC10" s="2" t="s">
        <v>78</v>
      </c>
      <c r="AD10" s="63" t="s">
        <v>1</v>
      </c>
      <c r="AE10" s="63" t="s">
        <v>236</v>
      </c>
      <c r="AF10" s="61" t="s">
        <v>237</v>
      </c>
      <c r="AJ10" s="96"/>
      <c r="AK10" s="7"/>
      <c r="AN10" s="5">
        <f t="shared" si="34"/>
        <v>4</v>
      </c>
      <c r="AO10" s="5" t="str">
        <f t="shared" si="33"/>
        <v>04</v>
      </c>
      <c r="AP10" s="7" t="str">
        <f t="shared" si="30"/>
        <v>1C0000000000000000D04004FE0A820B6464643278326404030500000000000040000000000000000000000000000000</v>
      </c>
      <c r="AQ10" s="8">
        <f t="shared" si="31"/>
        <v>10</v>
      </c>
      <c r="AR10" s="8">
        <f t="shared" si="31"/>
        <v>130</v>
      </c>
      <c r="AS10" s="8">
        <f t="shared" si="31"/>
        <v>11</v>
      </c>
      <c r="AT10" s="8">
        <f t="shared" si="31"/>
        <v>100</v>
      </c>
      <c r="AU10" s="8">
        <f t="shared" si="31"/>
        <v>100</v>
      </c>
      <c r="AV10" s="8">
        <f t="shared" si="31"/>
        <v>100</v>
      </c>
      <c r="AW10" s="8">
        <f t="shared" si="31"/>
        <v>50</v>
      </c>
      <c r="AX10" s="8">
        <f t="shared" si="31"/>
        <v>120</v>
      </c>
      <c r="AY10" s="8">
        <f t="shared" si="31"/>
        <v>50</v>
      </c>
      <c r="AZ10" s="8">
        <f t="shared" si="31"/>
        <v>100</v>
      </c>
      <c r="BA10" s="8">
        <f t="shared" si="31"/>
        <v>4</v>
      </c>
      <c r="BB10" s="8">
        <f t="shared" si="31"/>
        <v>3</v>
      </c>
      <c r="BC10" s="8">
        <f t="shared" si="31"/>
        <v>5</v>
      </c>
      <c r="BE10" t="str">
        <f t="shared" si="24"/>
        <v>02000020000000000000</v>
      </c>
      <c r="BF10" s="5">
        <f t="shared" si="32"/>
        <v>6</v>
      </c>
    </row>
    <row r="11" spans="2:76">
      <c r="D11" s="76" t="str">
        <f>Text!E84</f>
        <v>Thief</v>
      </c>
      <c r="E11" s="69" t="str">
        <f t="shared" si="0"/>
        <v>2</v>
      </c>
      <c r="F11" s="70" t="str">
        <f t="shared" si="1"/>
        <v>0</v>
      </c>
      <c r="G11" s="70" t="str">
        <f t="shared" si="2"/>
        <v>0</v>
      </c>
      <c r="H11" s="70" t="str">
        <f t="shared" si="3"/>
        <v>2</v>
      </c>
      <c r="I11" s="70" t="str">
        <f t="shared" si="4"/>
        <v>0</v>
      </c>
      <c r="J11" s="70" t="str">
        <f t="shared" si="5"/>
        <v>0</v>
      </c>
      <c r="K11" s="70" t="str">
        <f t="shared" si="6"/>
        <v>0</v>
      </c>
      <c r="L11" s="70" t="str">
        <f t="shared" si="7"/>
        <v>0</v>
      </c>
      <c r="M11" s="70" t="str">
        <f t="shared" si="8"/>
        <v>0</v>
      </c>
      <c r="N11" s="70" t="str">
        <f t="shared" si="9"/>
        <v>0</v>
      </c>
      <c r="O11" s="70" t="str">
        <f t="shared" si="10"/>
        <v>0</v>
      </c>
      <c r="P11" s="70" t="str">
        <f t="shared" si="11"/>
        <v>0</v>
      </c>
      <c r="Q11" s="70" t="str">
        <f t="shared" si="12"/>
        <v>0</v>
      </c>
      <c r="R11" s="70" t="str">
        <f t="shared" si="13"/>
        <v>0</v>
      </c>
      <c r="S11" s="70" t="str">
        <f t="shared" si="14"/>
        <v>0</v>
      </c>
      <c r="T11" s="70" t="str">
        <f t="shared" si="15"/>
        <v>0</v>
      </c>
      <c r="U11" s="70" t="str">
        <f t="shared" si="16"/>
        <v>0</v>
      </c>
      <c r="V11" s="70" t="str">
        <f t="shared" si="17"/>
        <v>0</v>
      </c>
      <c r="W11" s="70" t="str">
        <f t="shared" si="18"/>
        <v>0</v>
      </c>
      <c r="X11" s="71" t="str">
        <f t="shared" si="19"/>
        <v>0</v>
      </c>
      <c r="Z11" s="75" t="s">
        <v>201</v>
      </c>
      <c r="AA11" s="72">
        <f t="shared" si="20"/>
        <v>2100</v>
      </c>
      <c r="AB11" s="87">
        <v>8</v>
      </c>
      <c r="AC11" s="63" t="s">
        <v>112</v>
      </c>
      <c r="AD11" s="77">
        <f>HEX2DEC(MID(AM12,1,2))</f>
        <v>28</v>
      </c>
      <c r="AE11" s="77">
        <f>HEX2DEC(MID(AM13,1,2))</f>
        <v>2</v>
      </c>
      <c r="AF11" s="78">
        <f>AD11+AE11</f>
        <v>30</v>
      </c>
      <c r="AH11" s="8" t="str">
        <f t="shared" ref="AH11:AH15" si="35">DEC2HEX(AD11,2)</f>
        <v>1C</v>
      </c>
      <c r="AI11" s="8" t="str">
        <f t="shared" ref="AI11:AI15" si="36">DEC2HEX(AE11,2)</f>
        <v>02</v>
      </c>
      <c r="AJ11" s="96" t="str">
        <f>AH11&amp;AH12&amp;AH13&amp;AH14&amp;AH15</f>
        <v>1C0F060405</v>
      </c>
      <c r="AK11" s="7" t="str">
        <f>AI11&amp;AI12&amp;AI13&amp;AI14&amp;AI15</f>
        <v>0201000000</v>
      </c>
      <c r="AN11" s="5">
        <f t="shared" si="34"/>
        <v>5</v>
      </c>
      <c r="AO11" s="5" t="str">
        <f t="shared" si="33"/>
        <v>05</v>
      </c>
      <c r="AP11" s="7" t="str">
        <f t="shared" si="30"/>
        <v>1D0000000000000000D04019FE0A870B64646E3278326904030A00000000000044060021000000000000000000000000</v>
      </c>
      <c r="AQ11" s="8">
        <f t="shared" si="31"/>
        <v>10</v>
      </c>
      <c r="AR11" s="8">
        <f t="shared" si="31"/>
        <v>135</v>
      </c>
      <c r="AS11" s="8">
        <f t="shared" si="31"/>
        <v>11</v>
      </c>
      <c r="AT11" s="8">
        <f t="shared" si="31"/>
        <v>100</v>
      </c>
      <c r="AU11" s="8">
        <f t="shared" si="31"/>
        <v>100</v>
      </c>
      <c r="AV11" s="8">
        <f t="shared" si="31"/>
        <v>110</v>
      </c>
      <c r="AW11" s="8">
        <f t="shared" si="31"/>
        <v>50</v>
      </c>
      <c r="AX11" s="8">
        <f t="shared" si="31"/>
        <v>120</v>
      </c>
      <c r="AY11" s="8">
        <f t="shared" si="31"/>
        <v>50</v>
      </c>
      <c r="AZ11" s="8">
        <f t="shared" si="31"/>
        <v>105</v>
      </c>
      <c r="BA11" s="8">
        <f t="shared" si="31"/>
        <v>4</v>
      </c>
      <c r="BB11" s="8">
        <f t="shared" si="31"/>
        <v>3</v>
      </c>
      <c r="BC11" s="8">
        <f t="shared" si="31"/>
        <v>10</v>
      </c>
      <c r="BE11" t="str">
        <f t="shared" si="24"/>
        <v>02000022000000000000</v>
      </c>
      <c r="BF11" s="5">
        <f t="shared" si="32"/>
        <v>7</v>
      </c>
    </row>
    <row r="12" spans="2:76">
      <c r="D12" s="76" t="str">
        <f>Text!E85</f>
        <v>Mediator</v>
      </c>
      <c r="E12" s="69" t="str">
        <f t="shared" si="0"/>
        <v>0</v>
      </c>
      <c r="F12" s="70" t="str">
        <f t="shared" si="1"/>
        <v>2</v>
      </c>
      <c r="G12" s="70" t="str">
        <f t="shared" si="2"/>
        <v>0</v>
      </c>
      <c r="H12" s="70" t="str">
        <f t="shared" si="3"/>
        <v>0</v>
      </c>
      <c r="I12" s="70" t="str">
        <f t="shared" si="4"/>
        <v>0</v>
      </c>
      <c r="J12" s="70" t="str">
        <f t="shared" si="5"/>
        <v>2</v>
      </c>
      <c r="K12" s="70" t="str">
        <f t="shared" si="6"/>
        <v>0</v>
      </c>
      <c r="L12" s="70" t="str">
        <f t="shared" si="7"/>
        <v>0</v>
      </c>
      <c r="M12" s="70" t="str">
        <f t="shared" si="8"/>
        <v>0</v>
      </c>
      <c r="N12" s="70" t="str">
        <f t="shared" si="9"/>
        <v>0</v>
      </c>
      <c r="O12" s="70" t="str">
        <f t="shared" si="10"/>
        <v>0</v>
      </c>
      <c r="P12" s="70" t="str">
        <f t="shared" si="11"/>
        <v>2</v>
      </c>
      <c r="Q12" s="70" t="str">
        <f t="shared" si="12"/>
        <v>0</v>
      </c>
      <c r="R12" s="70" t="str">
        <f t="shared" si="13"/>
        <v>0</v>
      </c>
      <c r="S12" s="70" t="str">
        <f t="shared" si="14"/>
        <v>0</v>
      </c>
      <c r="T12" s="70" t="str">
        <f t="shared" si="15"/>
        <v>0</v>
      </c>
      <c r="U12" s="70" t="str">
        <f t="shared" si="16"/>
        <v>0</v>
      </c>
      <c r="V12" s="70" t="str">
        <f t="shared" si="17"/>
        <v>0</v>
      </c>
      <c r="W12" s="70" t="str">
        <f t="shared" si="18"/>
        <v>0</v>
      </c>
      <c r="X12" s="71" t="str">
        <f t="shared" si="19"/>
        <v>0</v>
      </c>
      <c r="AC12" s="63" t="s">
        <v>119</v>
      </c>
      <c r="AD12" s="77">
        <f>HEX2DEC(MID(AM12,3,2))</f>
        <v>15</v>
      </c>
      <c r="AE12" s="77">
        <f>HEX2DEC(MID(AM13,3,2))</f>
        <v>1</v>
      </c>
      <c r="AF12" s="78">
        <f t="shared" ref="AF12:AF15" si="37">AD12+AE12</f>
        <v>16</v>
      </c>
      <c r="AH12" s="8" t="str">
        <f t="shared" si="35"/>
        <v>0F</v>
      </c>
      <c r="AI12" s="8" t="str">
        <f t="shared" si="36"/>
        <v>01</v>
      </c>
      <c r="AJ12" s="4" t="s">
        <v>266</v>
      </c>
      <c r="AK12" s="8" t="str">
        <f t="shared" ref="AK12:AK13" si="38">DEC2HEX(HEX2DEC(AJ12)-HEX2DEC("2b0"))</f>
        <v>5E918</v>
      </c>
      <c r="AL12" s="8">
        <f t="shared" ref="AL12:AL13" si="39">2*(HEX2DEC(AK12)-HEX2DEC($AK$3))</f>
        <v>560</v>
      </c>
      <c r="AM12" s="5" t="str">
        <f>MID($B$3,AL12+1,10)</f>
        <v>1C0F060405</v>
      </c>
      <c r="AN12" s="5">
        <f t="shared" si="34"/>
        <v>6</v>
      </c>
      <c r="AO12" s="5" t="str">
        <f t="shared" si="33"/>
        <v>06</v>
      </c>
      <c r="AP12" s="7" t="str">
        <f t="shared" si="30"/>
        <v>1E0000000000000000D840197E0A960B6464783278326E04030F00000000000044060020000000000000000000000000</v>
      </c>
      <c r="AQ12" s="8">
        <f t="shared" si="31"/>
        <v>10</v>
      </c>
      <c r="AR12" s="8">
        <f t="shared" si="31"/>
        <v>150</v>
      </c>
      <c r="AS12" s="8">
        <f t="shared" si="31"/>
        <v>11</v>
      </c>
      <c r="AT12" s="8">
        <f t="shared" si="31"/>
        <v>100</v>
      </c>
      <c r="AU12" s="8">
        <f t="shared" si="31"/>
        <v>100</v>
      </c>
      <c r="AV12" s="8">
        <f t="shared" si="31"/>
        <v>120</v>
      </c>
      <c r="AW12" s="8">
        <f t="shared" si="31"/>
        <v>50</v>
      </c>
      <c r="AX12" s="8">
        <f t="shared" si="31"/>
        <v>120</v>
      </c>
      <c r="AY12" s="8">
        <f t="shared" si="31"/>
        <v>50</v>
      </c>
      <c r="AZ12" s="8">
        <f t="shared" si="31"/>
        <v>110</v>
      </c>
      <c r="BA12" s="8">
        <f t="shared" si="31"/>
        <v>4</v>
      </c>
      <c r="BB12" s="8">
        <f t="shared" si="31"/>
        <v>3</v>
      </c>
      <c r="BC12" s="8">
        <f t="shared" si="31"/>
        <v>15</v>
      </c>
      <c r="BE12" t="str">
        <f t="shared" si="24"/>
        <v>20020000000000000000</v>
      </c>
      <c r="BF12" s="5">
        <f t="shared" si="32"/>
        <v>8</v>
      </c>
    </row>
    <row r="13" spans="2:76">
      <c r="D13" s="76" t="str">
        <f>Text!E86</f>
        <v>Oracle</v>
      </c>
      <c r="E13" s="69" t="str">
        <f t="shared" si="0"/>
        <v>0</v>
      </c>
      <c r="F13" s="70" t="str">
        <f t="shared" si="1"/>
        <v>2</v>
      </c>
      <c r="G13" s="70" t="str">
        <f t="shared" si="2"/>
        <v>0</v>
      </c>
      <c r="H13" s="70" t="str">
        <f t="shared" si="3"/>
        <v>0</v>
      </c>
      <c r="I13" s="70" t="str">
        <f t="shared" si="4"/>
        <v>0</v>
      </c>
      <c r="J13" s="70" t="str">
        <f t="shared" si="5"/>
        <v>2</v>
      </c>
      <c r="K13" s="70" t="str">
        <f t="shared" si="6"/>
        <v>0</v>
      </c>
      <c r="L13" s="70" t="str">
        <f t="shared" si="7"/>
        <v>0</v>
      </c>
      <c r="M13" s="70" t="str">
        <f t="shared" si="8"/>
        <v>0</v>
      </c>
      <c r="N13" s="70" t="str">
        <f t="shared" si="9"/>
        <v>0</v>
      </c>
      <c r="O13" s="70" t="str">
        <f t="shared" si="10"/>
        <v>0</v>
      </c>
      <c r="P13" s="70" t="str">
        <f t="shared" si="11"/>
        <v>0</v>
      </c>
      <c r="Q13" s="70" t="str">
        <f t="shared" si="12"/>
        <v>0</v>
      </c>
      <c r="R13" s="70" t="str">
        <f t="shared" si="13"/>
        <v>0</v>
      </c>
      <c r="S13" s="70" t="str">
        <f t="shared" si="14"/>
        <v>0</v>
      </c>
      <c r="T13" s="70" t="str">
        <f t="shared" si="15"/>
        <v>0</v>
      </c>
      <c r="U13" s="70" t="str">
        <f t="shared" si="16"/>
        <v>0</v>
      </c>
      <c r="V13" s="70" t="str">
        <f t="shared" si="17"/>
        <v>0</v>
      </c>
      <c r="W13" s="70" t="str">
        <f t="shared" si="18"/>
        <v>0</v>
      </c>
      <c r="X13" s="71" t="str">
        <f t="shared" si="19"/>
        <v>0</v>
      </c>
      <c r="AC13" s="63" t="s">
        <v>120</v>
      </c>
      <c r="AD13" s="77">
        <f>HEX2DEC(MID(AM12,5,2))</f>
        <v>6</v>
      </c>
      <c r="AE13" s="77">
        <f>HEX2DEC(MID(AM13,5,2))</f>
        <v>0</v>
      </c>
      <c r="AF13" s="78">
        <f t="shared" si="37"/>
        <v>6</v>
      </c>
      <c r="AH13" s="8" t="str">
        <f t="shared" si="35"/>
        <v>06</v>
      </c>
      <c r="AI13" s="8" t="str">
        <f t="shared" si="36"/>
        <v>00</v>
      </c>
      <c r="AJ13" s="4" t="s">
        <v>269</v>
      </c>
      <c r="AK13" s="8" t="str">
        <f t="shared" si="38"/>
        <v>5E941</v>
      </c>
      <c r="AL13" s="8">
        <f t="shared" si="39"/>
        <v>642</v>
      </c>
      <c r="AM13" s="5" t="str">
        <f>MID($B$3,AL13+1,10)</f>
        <v>0201000000</v>
      </c>
      <c r="AN13" s="5">
        <f t="shared" si="34"/>
        <v>7</v>
      </c>
      <c r="AO13" s="5" t="str">
        <f t="shared" si="33"/>
        <v>07</v>
      </c>
      <c r="AP13" s="7" t="str">
        <f t="shared" si="30"/>
        <v>1F0000000000000000D04004FE0A780B646464326E326404030F00000000000040000000000000000000000000000000</v>
      </c>
      <c r="AQ13" s="8">
        <f t="shared" si="31"/>
        <v>10</v>
      </c>
      <c r="AR13" s="8">
        <f t="shared" si="31"/>
        <v>120</v>
      </c>
      <c r="AS13" s="8">
        <f t="shared" si="31"/>
        <v>11</v>
      </c>
      <c r="AT13" s="8">
        <f t="shared" si="31"/>
        <v>100</v>
      </c>
      <c r="AU13" s="8">
        <f t="shared" si="31"/>
        <v>100</v>
      </c>
      <c r="AV13" s="8">
        <f t="shared" si="31"/>
        <v>100</v>
      </c>
      <c r="AW13" s="8">
        <f t="shared" si="31"/>
        <v>50</v>
      </c>
      <c r="AX13" s="8">
        <f t="shared" si="31"/>
        <v>110</v>
      </c>
      <c r="AY13" s="8">
        <f t="shared" si="31"/>
        <v>50</v>
      </c>
      <c r="AZ13" s="8">
        <f t="shared" si="31"/>
        <v>100</v>
      </c>
      <c r="BA13" s="8">
        <f t="shared" si="31"/>
        <v>4</v>
      </c>
      <c r="BB13" s="8">
        <f t="shared" si="31"/>
        <v>3</v>
      </c>
      <c r="BC13" s="8">
        <f t="shared" si="31"/>
        <v>15</v>
      </c>
      <c r="BE13" t="str">
        <f t="shared" si="24"/>
        <v>02000200000200000000</v>
      </c>
      <c r="BF13" s="5">
        <f t="shared" si="32"/>
        <v>9</v>
      </c>
    </row>
    <row r="14" spans="2:76">
      <c r="D14" s="76" t="str">
        <f>Text!E87</f>
        <v>Geomancer</v>
      </c>
      <c r="E14" s="69" t="str">
        <f t="shared" si="0"/>
        <v>2</v>
      </c>
      <c r="F14" s="70" t="str">
        <f t="shared" si="1"/>
        <v>0</v>
      </c>
      <c r="G14" s="70" t="str">
        <f t="shared" si="2"/>
        <v>2</v>
      </c>
      <c r="H14" s="70" t="str">
        <f t="shared" si="3"/>
        <v>0</v>
      </c>
      <c r="I14" s="70" t="str">
        <f t="shared" si="4"/>
        <v>3</v>
      </c>
      <c r="J14" s="70" t="str">
        <f t="shared" si="5"/>
        <v>0</v>
      </c>
      <c r="K14" s="70" t="str">
        <f t="shared" si="6"/>
        <v>0</v>
      </c>
      <c r="L14" s="70" t="str">
        <f t="shared" si="7"/>
        <v>0</v>
      </c>
      <c r="M14" s="70" t="str">
        <f t="shared" si="8"/>
        <v>0</v>
      </c>
      <c r="N14" s="70" t="str">
        <f t="shared" si="9"/>
        <v>0</v>
      </c>
      <c r="O14" s="70" t="str">
        <f t="shared" si="10"/>
        <v>0</v>
      </c>
      <c r="P14" s="70" t="str">
        <f t="shared" si="11"/>
        <v>0</v>
      </c>
      <c r="Q14" s="70" t="str">
        <f t="shared" si="12"/>
        <v>0</v>
      </c>
      <c r="R14" s="70" t="str">
        <f t="shared" si="13"/>
        <v>0</v>
      </c>
      <c r="S14" s="70" t="str">
        <f t="shared" si="14"/>
        <v>0</v>
      </c>
      <c r="T14" s="70" t="str">
        <f t="shared" si="15"/>
        <v>0</v>
      </c>
      <c r="U14" s="70" t="str">
        <f t="shared" si="16"/>
        <v>0</v>
      </c>
      <c r="V14" s="70" t="str">
        <f t="shared" si="17"/>
        <v>0</v>
      </c>
      <c r="W14" s="70" t="str">
        <f t="shared" si="18"/>
        <v>0</v>
      </c>
      <c r="X14" s="71" t="str">
        <f t="shared" si="19"/>
        <v>0</v>
      </c>
      <c r="AC14" s="63" t="s">
        <v>121</v>
      </c>
      <c r="AD14" s="77">
        <f>HEX2DEC(MID(AM12,7,2))</f>
        <v>4</v>
      </c>
      <c r="AE14" s="77">
        <f>HEX2DEC(MID(AM13,7,2))</f>
        <v>0</v>
      </c>
      <c r="AF14" s="78">
        <f t="shared" si="37"/>
        <v>4</v>
      </c>
      <c r="AH14" s="8" t="str">
        <f t="shared" si="35"/>
        <v>04</v>
      </c>
      <c r="AI14" s="8" t="str">
        <f t="shared" si="36"/>
        <v>00</v>
      </c>
      <c r="AJ14" s="96"/>
      <c r="AK14" s="7"/>
      <c r="AN14" s="5">
        <f t="shared" si="34"/>
        <v>8</v>
      </c>
      <c r="AO14" s="5" t="str">
        <f t="shared" si="33"/>
        <v>08</v>
      </c>
      <c r="AP14" s="7" t="str">
        <f t="shared" si="30"/>
        <v>4B00000000000000009800197E0AA80C5061642678306404030A00000000000040000000000000000000000000000000</v>
      </c>
      <c r="AQ14" s="8">
        <f t="shared" si="31"/>
        <v>10</v>
      </c>
      <c r="AR14" s="8">
        <f t="shared" si="31"/>
        <v>168</v>
      </c>
      <c r="AS14" s="8">
        <f t="shared" si="31"/>
        <v>12</v>
      </c>
      <c r="AT14" s="8">
        <f t="shared" si="31"/>
        <v>80</v>
      </c>
      <c r="AU14" s="8">
        <f t="shared" si="31"/>
        <v>97</v>
      </c>
      <c r="AV14" s="8">
        <f t="shared" si="31"/>
        <v>100</v>
      </c>
      <c r="AW14" s="8">
        <f t="shared" si="31"/>
        <v>38</v>
      </c>
      <c r="AX14" s="8">
        <f t="shared" si="31"/>
        <v>120</v>
      </c>
      <c r="AY14" s="8">
        <f t="shared" si="31"/>
        <v>48</v>
      </c>
      <c r="AZ14" s="8">
        <f t="shared" si="31"/>
        <v>100</v>
      </c>
      <c r="BA14" s="8">
        <f t="shared" si="31"/>
        <v>4</v>
      </c>
      <c r="BB14" s="8">
        <f t="shared" si="31"/>
        <v>3</v>
      </c>
      <c r="BC14" s="8">
        <f t="shared" si="31"/>
        <v>10</v>
      </c>
      <c r="BE14" t="str">
        <f t="shared" si="24"/>
        <v>02000200000000000000</v>
      </c>
      <c r="BF14" s="5">
        <f t="shared" si="32"/>
        <v>10</v>
      </c>
    </row>
    <row r="15" spans="2:76">
      <c r="D15" s="76" t="str">
        <f>Text!E88</f>
        <v>Lancer</v>
      </c>
      <c r="E15" s="69" t="str">
        <f t="shared" si="0"/>
        <v>2</v>
      </c>
      <c r="F15" s="70" t="str">
        <f t="shared" si="1"/>
        <v>0</v>
      </c>
      <c r="G15" s="70" t="str">
        <f t="shared" si="2"/>
        <v>0</v>
      </c>
      <c r="H15" s="70" t="str">
        <f t="shared" si="3"/>
        <v>2</v>
      </c>
      <c r="I15" s="70" t="str">
        <f t="shared" si="4"/>
        <v>0</v>
      </c>
      <c r="J15" s="70" t="str">
        <f t="shared" si="5"/>
        <v>0</v>
      </c>
      <c r="K15" s="70" t="str">
        <f t="shared" si="6"/>
        <v>0</v>
      </c>
      <c r="L15" s="70" t="str">
        <f t="shared" si="7"/>
        <v>0</v>
      </c>
      <c r="M15" s="70" t="str">
        <f t="shared" si="8"/>
        <v>0</v>
      </c>
      <c r="N15" s="70" t="str">
        <f t="shared" si="9"/>
        <v>3</v>
      </c>
      <c r="O15" s="70" t="str">
        <f t="shared" si="10"/>
        <v>0</v>
      </c>
      <c r="P15" s="70" t="str">
        <f t="shared" si="11"/>
        <v>0</v>
      </c>
      <c r="Q15" s="70" t="str">
        <f t="shared" si="12"/>
        <v>0</v>
      </c>
      <c r="R15" s="70" t="str">
        <f t="shared" si="13"/>
        <v>0</v>
      </c>
      <c r="S15" s="70" t="str">
        <f t="shared" si="14"/>
        <v>0</v>
      </c>
      <c r="T15" s="70" t="str">
        <f t="shared" si="15"/>
        <v>0</v>
      </c>
      <c r="U15" s="70" t="str">
        <f t="shared" si="16"/>
        <v>0</v>
      </c>
      <c r="V15" s="70" t="str">
        <f t="shared" si="17"/>
        <v>0</v>
      </c>
      <c r="W15" s="70" t="str">
        <f t="shared" si="18"/>
        <v>0</v>
      </c>
      <c r="X15" s="71" t="str">
        <f t="shared" si="19"/>
        <v>0</v>
      </c>
      <c r="AC15" s="63" t="s">
        <v>122</v>
      </c>
      <c r="AD15" s="77">
        <f>HEX2DEC(MID(AM12,9,2))</f>
        <v>5</v>
      </c>
      <c r="AE15" s="77">
        <f>HEX2DEC(MID(AM13,9,2))</f>
        <v>0</v>
      </c>
      <c r="AF15" s="78">
        <f t="shared" si="37"/>
        <v>5</v>
      </c>
      <c r="AH15" s="8" t="str">
        <f t="shared" si="35"/>
        <v>05</v>
      </c>
      <c r="AI15" s="8" t="str">
        <f t="shared" si="36"/>
        <v>00</v>
      </c>
      <c r="AJ15" s="96"/>
      <c r="AK15" s="7"/>
      <c r="AL15" s="8">
        <f>AL12-AL5</f>
        <v>24</v>
      </c>
      <c r="AN15" s="5">
        <f t="shared" si="34"/>
        <v>9</v>
      </c>
      <c r="AO15" s="5" t="str">
        <f t="shared" si="33"/>
        <v>09</v>
      </c>
      <c r="AP15" s="7" t="str">
        <f t="shared" si="30"/>
        <v>46D201D401000000009800197E0AAA09675F6E30692A6404030A000000000030D438823D000000000000000000000000</v>
      </c>
      <c r="AQ15" s="8">
        <f t="shared" si="31"/>
        <v>10</v>
      </c>
      <c r="AR15" s="8">
        <f t="shared" si="31"/>
        <v>170</v>
      </c>
      <c r="AS15" s="8">
        <f t="shared" si="31"/>
        <v>9</v>
      </c>
      <c r="AT15" s="8">
        <f t="shared" si="31"/>
        <v>103</v>
      </c>
      <c r="AU15" s="8">
        <f t="shared" si="31"/>
        <v>95</v>
      </c>
      <c r="AV15" s="8">
        <f t="shared" si="31"/>
        <v>110</v>
      </c>
      <c r="AW15" s="8">
        <f t="shared" si="31"/>
        <v>48</v>
      </c>
      <c r="AX15" s="8">
        <f t="shared" si="31"/>
        <v>105</v>
      </c>
      <c r="AY15" s="8">
        <f t="shared" si="31"/>
        <v>42</v>
      </c>
      <c r="AZ15" s="8">
        <f t="shared" si="31"/>
        <v>100</v>
      </c>
      <c r="BA15" s="8">
        <f t="shared" si="31"/>
        <v>4</v>
      </c>
      <c r="BB15" s="8">
        <f t="shared" si="31"/>
        <v>3</v>
      </c>
      <c r="BC15" s="8">
        <f t="shared" si="31"/>
        <v>10</v>
      </c>
      <c r="BE15" t="str">
        <f t="shared" si="24"/>
        <v>20203000000000000000</v>
      </c>
      <c r="BF15" s="5">
        <f t="shared" si="32"/>
        <v>11</v>
      </c>
    </row>
    <row r="16" spans="2:76">
      <c r="D16" s="76" t="str">
        <f>Text!E89</f>
        <v>Samurai</v>
      </c>
      <c r="E16" s="69" t="str">
        <f t="shared" si="0"/>
        <v>2</v>
      </c>
      <c r="F16" s="70" t="str">
        <f t="shared" si="1"/>
        <v>0</v>
      </c>
      <c r="G16" s="70" t="str">
        <f t="shared" si="2"/>
        <v>3</v>
      </c>
      <c r="H16" s="70" t="str">
        <f t="shared" si="3"/>
        <v>2</v>
      </c>
      <c r="I16" s="70" t="str">
        <f t="shared" si="4"/>
        <v>4</v>
      </c>
      <c r="J16" s="70" t="str">
        <f t="shared" si="5"/>
        <v>0</v>
      </c>
      <c r="K16" s="70" t="str">
        <f t="shared" si="6"/>
        <v>0</v>
      </c>
      <c r="L16" s="70" t="str">
        <f t="shared" si="7"/>
        <v>0</v>
      </c>
      <c r="M16" s="70" t="str">
        <f t="shared" si="8"/>
        <v>0</v>
      </c>
      <c r="N16" s="70" t="str">
        <f t="shared" si="9"/>
        <v>3</v>
      </c>
      <c r="O16" s="70" t="str">
        <f t="shared" si="10"/>
        <v>0</v>
      </c>
      <c r="P16" s="70" t="str">
        <f t="shared" si="11"/>
        <v>0</v>
      </c>
      <c r="Q16" s="70" t="str">
        <f t="shared" si="12"/>
        <v>0</v>
      </c>
      <c r="R16" s="70" t="str">
        <f t="shared" si="13"/>
        <v>2</v>
      </c>
      <c r="S16" s="70" t="str">
        <f t="shared" si="14"/>
        <v>0</v>
      </c>
      <c r="T16" s="70" t="str">
        <f t="shared" si="15"/>
        <v>0</v>
      </c>
      <c r="U16" s="70" t="str">
        <f t="shared" si="16"/>
        <v>0</v>
      </c>
      <c r="V16" s="70" t="str">
        <f t="shared" si="17"/>
        <v>0</v>
      </c>
      <c r="W16" s="70" t="str">
        <f t="shared" si="18"/>
        <v>0</v>
      </c>
      <c r="X16" s="71" t="str">
        <f t="shared" si="19"/>
        <v>0</v>
      </c>
      <c r="AJ16" s="96"/>
      <c r="AK16" s="7"/>
      <c r="AN16" s="5">
        <f t="shared" si="34"/>
        <v>10</v>
      </c>
      <c r="AO16" s="5" t="str">
        <f t="shared" si="33"/>
        <v>0A</v>
      </c>
      <c r="AP16" s="7" t="str">
        <f t="shared" si="30"/>
        <v>000000000000000000800000000B640B6464643264326403030A00000000000040000000000000000000000000000000</v>
      </c>
      <c r="AQ16" s="8">
        <f t="shared" ref="AQ16:BC25" si="40">HEX2DEC(MID($AP16,AQ$5,2))</f>
        <v>11</v>
      </c>
      <c r="AR16" s="8">
        <f t="shared" si="40"/>
        <v>100</v>
      </c>
      <c r="AS16" s="8">
        <f t="shared" si="40"/>
        <v>11</v>
      </c>
      <c r="AT16" s="8">
        <f t="shared" si="40"/>
        <v>100</v>
      </c>
      <c r="AU16" s="8">
        <f t="shared" si="40"/>
        <v>100</v>
      </c>
      <c r="AV16" s="8">
        <f t="shared" si="40"/>
        <v>100</v>
      </c>
      <c r="AW16" s="8">
        <f t="shared" si="40"/>
        <v>50</v>
      </c>
      <c r="AX16" s="8">
        <f t="shared" si="40"/>
        <v>100</v>
      </c>
      <c r="AY16" s="8">
        <f t="shared" si="40"/>
        <v>50</v>
      </c>
      <c r="AZ16" s="8">
        <f t="shared" si="40"/>
        <v>100</v>
      </c>
      <c r="BA16" s="8">
        <f t="shared" si="40"/>
        <v>3</v>
      </c>
      <c r="BB16" s="8">
        <f t="shared" si="40"/>
        <v>3</v>
      </c>
      <c r="BC16" s="8">
        <f t="shared" si="40"/>
        <v>10</v>
      </c>
      <c r="BE16" t="str">
        <f t="shared" si="24"/>
        <v>20020000030000000000</v>
      </c>
      <c r="BF16" s="5">
        <f t="shared" si="32"/>
        <v>12</v>
      </c>
    </row>
    <row r="17" spans="4:58">
      <c r="D17" s="76" t="str">
        <f>Text!E90</f>
        <v>Ninja</v>
      </c>
      <c r="E17" s="69" t="str">
        <f t="shared" si="0"/>
        <v>2</v>
      </c>
      <c r="F17" s="70" t="str">
        <f t="shared" si="1"/>
        <v>0</v>
      </c>
      <c r="G17" s="70" t="str">
        <f t="shared" si="2"/>
        <v>2</v>
      </c>
      <c r="H17" s="70" t="str">
        <f t="shared" si="3"/>
        <v>3</v>
      </c>
      <c r="I17" s="70" t="str">
        <f t="shared" si="4"/>
        <v>3</v>
      </c>
      <c r="J17" s="70" t="str">
        <f t="shared" si="5"/>
        <v>0</v>
      </c>
      <c r="K17" s="70" t="str">
        <f t="shared" si="6"/>
        <v>0</v>
      </c>
      <c r="L17" s="70" t="str">
        <f t="shared" si="7"/>
        <v>0</v>
      </c>
      <c r="M17" s="70" t="str">
        <f t="shared" si="8"/>
        <v>0</v>
      </c>
      <c r="N17" s="70" t="str">
        <f t="shared" si="9"/>
        <v>4</v>
      </c>
      <c r="O17" s="70" t="str">
        <f t="shared" si="10"/>
        <v>0</v>
      </c>
      <c r="P17" s="70" t="str">
        <f t="shared" si="11"/>
        <v>0</v>
      </c>
      <c r="Q17" s="70" t="str">
        <f t="shared" si="12"/>
        <v>2</v>
      </c>
      <c r="R17" s="70" t="str">
        <f t="shared" si="13"/>
        <v>0</v>
      </c>
      <c r="S17" s="70" t="str">
        <f t="shared" si="14"/>
        <v>0</v>
      </c>
      <c r="T17" s="70" t="str">
        <f t="shared" si="15"/>
        <v>0</v>
      </c>
      <c r="U17" s="70" t="str">
        <f t="shared" si="16"/>
        <v>0</v>
      </c>
      <c r="V17" s="70" t="str">
        <f t="shared" si="17"/>
        <v>0</v>
      </c>
      <c r="W17" s="70" t="str">
        <f t="shared" si="18"/>
        <v>0</v>
      </c>
      <c r="X17" s="71" t="str">
        <f t="shared" si="19"/>
        <v>0</v>
      </c>
      <c r="AC17" s="2" t="s">
        <v>79</v>
      </c>
      <c r="AD17" s="63" t="s">
        <v>1</v>
      </c>
      <c r="AE17" s="63" t="s">
        <v>236</v>
      </c>
      <c r="AF17" s="61" t="s">
        <v>237</v>
      </c>
      <c r="AJ17" s="96"/>
      <c r="AK17" s="7"/>
      <c r="AN17" s="5">
        <f t="shared" si="34"/>
        <v>11</v>
      </c>
      <c r="AO17" s="5" t="str">
        <f t="shared" si="33"/>
        <v>0B</v>
      </c>
      <c r="AP17" s="7" t="str">
        <f t="shared" si="30"/>
        <v>000000000000000000800000000B640B6464643264326403030A00000000000040000000000000000000000000000000</v>
      </c>
      <c r="AQ17" s="8">
        <f t="shared" si="40"/>
        <v>11</v>
      </c>
      <c r="AR17" s="8">
        <f t="shared" si="40"/>
        <v>100</v>
      </c>
      <c r="AS17" s="8">
        <f t="shared" si="40"/>
        <v>11</v>
      </c>
      <c r="AT17" s="8">
        <f t="shared" si="40"/>
        <v>100</v>
      </c>
      <c r="AU17" s="8">
        <f t="shared" si="40"/>
        <v>100</v>
      </c>
      <c r="AV17" s="8">
        <f t="shared" si="40"/>
        <v>100</v>
      </c>
      <c r="AW17" s="8">
        <f t="shared" si="40"/>
        <v>50</v>
      </c>
      <c r="AX17" s="8">
        <f t="shared" si="40"/>
        <v>100</v>
      </c>
      <c r="AY17" s="8">
        <f t="shared" si="40"/>
        <v>50</v>
      </c>
      <c r="AZ17" s="8">
        <f t="shared" si="40"/>
        <v>100</v>
      </c>
      <c r="BA17" s="8">
        <f t="shared" si="40"/>
        <v>3</v>
      </c>
      <c r="BB17" s="8">
        <f t="shared" si="40"/>
        <v>3</v>
      </c>
      <c r="BC17" s="8">
        <f t="shared" si="40"/>
        <v>10</v>
      </c>
      <c r="BE17" t="str">
        <f t="shared" si="24"/>
        <v>20324000030002000000</v>
      </c>
      <c r="BF17" s="5">
        <f t="shared" si="32"/>
        <v>13</v>
      </c>
    </row>
    <row r="18" spans="4:58">
      <c r="D18" s="76" t="str">
        <f>Text!E91</f>
        <v>Calculator</v>
      </c>
      <c r="E18" s="69" t="str">
        <f t="shared" si="0"/>
        <v>0</v>
      </c>
      <c r="F18" s="70" t="str">
        <f t="shared" si="1"/>
        <v>2</v>
      </c>
      <c r="G18" s="70" t="str">
        <f t="shared" si="2"/>
        <v>0</v>
      </c>
      <c r="H18" s="70" t="str">
        <f t="shared" si="3"/>
        <v>0</v>
      </c>
      <c r="I18" s="70" t="str">
        <f t="shared" si="4"/>
        <v>0</v>
      </c>
      <c r="J18" s="70" t="str">
        <f t="shared" si="5"/>
        <v>4</v>
      </c>
      <c r="K18" s="70" t="str">
        <f t="shared" si="6"/>
        <v>4</v>
      </c>
      <c r="L18" s="70" t="str">
        <f t="shared" si="7"/>
        <v>3</v>
      </c>
      <c r="M18" s="70" t="str">
        <f t="shared" si="8"/>
        <v>0</v>
      </c>
      <c r="N18" s="70" t="str">
        <f t="shared" si="9"/>
        <v>0</v>
      </c>
      <c r="O18" s="70" t="str">
        <f t="shared" si="10"/>
        <v>0</v>
      </c>
      <c r="P18" s="70" t="str">
        <f t="shared" si="11"/>
        <v>3</v>
      </c>
      <c r="Q18" s="70" t="str">
        <f t="shared" si="12"/>
        <v>0</v>
      </c>
      <c r="R18" s="70" t="str">
        <f t="shared" si="13"/>
        <v>0</v>
      </c>
      <c r="S18" s="70" t="str">
        <f t="shared" si="14"/>
        <v>0</v>
      </c>
      <c r="T18" s="70" t="str">
        <f t="shared" si="15"/>
        <v>0</v>
      </c>
      <c r="U18" s="70" t="str">
        <f t="shared" si="16"/>
        <v>0</v>
      </c>
      <c r="V18" s="70" t="str">
        <f t="shared" si="17"/>
        <v>0</v>
      </c>
      <c r="W18" s="70" t="str">
        <f t="shared" si="18"/>
        <v>0</v>
      </c>
      <c r="X18" s="71" t="str">
        <f t="shared" si="19"/>
        <v>0</v>
      </c>
      <c r="AC18" s="63" t="s">
        <v>112</v>
      </c>
      <c r="AD18" s="77">
        <f>HEX2DEC(MID(AM19,1,2))</f>
        <v>35</v>
      </c>
      <c r="AE18" s="77">
        <f>HEX2DEC(MID(AM20,1,2))</f>
        <v>3</v>
      </c>
      <c r="AF18" s="78">
        <f>AD18+AE18</f>
        <v>38</v>
      </c>
      <c r="AH18" s="8" t="str">
        <f t="shared" ref="AH18:AH22" si="41">DEC2HEX(AD18,2)</f>
        <v>23</v>
      </c>
      <c r="AI18" s="8" t="str">
        <f t="shared" ref="AI18:AI22" si="42">DEC2HEX(AE18,2)</f>
        <v>03</v>
      </c>
      <c r="AJ18" s="96" t="str">
        <f>AH18&amp;AH19&amp;AH20&amp;AH21&amp;AH22</f>
        <v>2308050505</v>
      </c>
      <c r="AK18" s="7" t="str">
        <f>AI18&amp;AI19&amp;AI20&amp;AI21&amp;AI22</f>
        <v>0301000101</v>
      </c>
      <c r="AN18" s="5">
        <f t="shared" si="34"/>
        <v>12</v>
      </c>
      <c r="AO18" s="5" t="str">
        <f t="shared" si="33"/>
        <v>0C</v>
      </c>
      <c r="AP18" s="7" t="str">
        <f t="shared" si="30"/>
        <v>24D201D40100000000808004FE0B640B64646432643264040314000000000000C0000000000000000000000000000000</v>
      </c>
      <c r="AQ18" s="8">
        <f t="shared" si="40"/>
        <v>11</v>
      </c>
      <c r="AR18" s="8">
        <f t="shared" si="40"/>
        <v>100</v>
      </c>
      <c r="AS18" s="8">
        <f t="shared" si="40"/>
        <v>11</v>
      </c>
      <c r="AT18" s="8">
        <f t="shared" si="40"/>
        <v>100</v>
      </c>
      <c r="AU18" s="8">
        <f t="shared" si="40"/>
        <v>100</v>
      </c>
      <c r="AV18" s="8">
        <f t="shared" si="40"/>
        <v>100</v>
      </c>
      <c r="AW18" s="8">
        <f t="shared" si="40"/>
        <v>50</v>
      </c>
      <c r="AX18" s="8">
        <f t="shared" si="40"/>
        <v>100</v>
      </c>
      <c r="AY18" s="8">
        <f t="shared" si="40"/>
        <v>50</v>
      </c>
      <c r="AZ18" s="8">
        <f t="shared" si="40"/>
        <v>100</v>
      </c>
      <c r="BA18" s="8">
        <f t="shared" si="40"/>
        <v>4</v>
      </c>
      <c r="BB18" s="8">
        <f t="shared" si="40"/>
        <v>3</v>
      </c>
      <c r="BC18" s="8">
        <f t="shared" si="40"/>
        <v>20</v>
      </c>
      <c r="BE18" t="str">
        <f t="shared" si="24"/>
        <v>20233000040020000000</v>
      </c>
      <c r="BF18" s="5">
        <f t="shared" si="32"/>
        <v>14</v>
      </c>
    </row>
    <row r="19" spans="4:58">
      <c r="D19" s="76" t="str">
        <f>Text!E92</f>
        <v>Bard</v>
      </c>
      <c r="E19" s="69" t="str">
        <f t="shared" si="0"/>
        <v>0</v>
      </c>
      <c r="F19" s="70" t="str">
        <f t="shared" si="1"/>
        <v>2</v>
      </c>
      <c r="G19" s="70" t="str">
        <f t="shared" si="2"/>
        <v>0</v>
      </c>
      <c r="H19" s="70" t="str">
        <f t="shared" si="3"/>
        <v>0</v>
      </c>
      <c r="I19" s="70" t="str">
        <f t="shared" si="4"/>
        <v>0</v>
      </c>
      <c r="J19" s="70" t="str">
        <f t="shared" si="5"/>
        <v>2</v>
      </c>
      <c r="K19" s="70" t="str">
        <f t="shared" si="6"/>
        <v>2</v>
      </c>
      <c r="L19" s="70" t="str">
        <f t="shared" si="7"/>
        <v>2</v>
      </c>
      <c r="M19" s="70" t="str">
        <f t="shared" si="8"/>
        <v>4</v>
      </c>
      <c r="N19" s="70" t="str">
        <f t="shared" si="9"/>
        <v>0</v>
      </c>
      <c r="O19" s="70" t="str">
        <f t="shared" si="10"/>
        <v>4</v>
      </c>
      <c r="P19" s="70" t="str">
        <f t="shared" si="11"/>
        <v>2</v>
      </c>
      <c r="Q19" s="70" t="str">
        <f t="shared" si="12"/>
        <v>0</v>
      </c>
      <c r="R19" s="70" t="str">
        <f t="shared" si="13"/>
        <v>0</v>
      </c>
      <c r="S19" s="70" t="str">
        <f t="shared" si="14"/>
        <v>0</v>
      </c>
      <c r="T19" s="70" t="str">
        <f t="shared" si="15"/>
        <v>0</v>
      </c>
      <c r="U19" s="70" t="str">
        <f t="shared" si="16"/>
        <v>0</v>
      </c>
      <c r="V19" s="70" t="str">
        <f t="shared" si="17"/>
        <v>0</v>
      </c>
      <c r="W19" s="70" t="str">
        <f t="shared" si="18"/>
        <v>0</v>
      </c>
      <c r="X19" s="71" t="str">
        <f t="shared" si="19"/>
        <v>0</v>
      </c>
      <c r="AC19" s="63" t="s">
        <v>119</v>
      </c>
      <c r="AD19" s="77">
        <f>HEX2DEC(MID(AM19,3,2))</f>
        <v>8</v>
      </c>
      <c r="AE19" s="77">
        <f>HEX2DEC(MID(AM20,3,2))</f>
        <v>1</v>
      </c>
      <c r="AF19" s="78">
        <f t="shared" ref="AF19:AF22" si="43">AD19+AE19</f>
        <v>9</v>
      </c>
      <c r="AH19" s="8" t="str">
        <f t="shared" si="41"/>
        <v>08</v>
      </c>
      <c r="AI19" s="8" t="str">
        <f t="shared" si="42"/>
        <v>01</v>
      </c>
      <c r="AJ19" s="4" t="s">
        <v>267</v>
      </c>
      <c r="AK19" s="8" t="str">
        <f t="shared" ref="AK19:AK20" si="44">DEC2HEX(HEX2DEC(AJ19)-HEX2DEC("2b0"))</f>
        <v>5E930</v>
      </c>
      <c r="AL19" s="8">
        <f t="shared" ref="AL19:AL20" si="45">2*(HEX2DEC(AK19)-HEX2DEC($AK$3))</f>
        <v>608</v>
      </c>
      <c r="AM19" s="5" t="str">
        <f>MID($B$3,AL19+1,10)</f>
        <v>2308050505</v>
      </c>
      <c r="AN19" s="5">
        <f t="shared" si="34"/>
        <v>13</v>
      </c>
      <c r="AO19" s="5" t="str">
        <f t="shared" si="33"/>
        <v>0D</v>
      </c>
      <c r="AP19" s="7" t="str">
        <f t="shared" si="30"/>
        <v>4A0000000000000000BC001DFE0AA00B78626E2A7A2A6404031400000000000040000000000000000000000000000000</v>
      </c>
      <c r="AQ19" s="8">
        <f t="shared" si="40"/>
        <v>10</v>
      </c>
      <c r="AR19" s="8">
        <f t="shared" si="40"/>
        <v>160</v>
      </c>
      <c r="AS19" s="8">
        <f t="shared" si="40"/>
        <v>11</v>
      </c>
      <c r="AT19" s="8">
        <f t="shared" si="40"/>
        <v>120</v>
      </c>
      <c r="AU19" s="8">
        <f t="shared" si="40"/>
        <v>98</v>
      </c>
      <c r="AV19" s="8">
        <f t="shared" si="40"/>
        <v>110</v>
      </c>
      <c r="AW19" s="8">
        <f t="shared" si="40"/>
        <v>42</v>
      </c>
      <c r="AX19" s="8">
        <f t="shared" si="40"/>
        <v>122</v>
      </c>
      <c r="AY19" s="8">
        <f t="shared" si="40"/>
        <v>42</v>
      </c>
      <c r="AZ19" s="8">
        <f t="shared" si="40"/>
        <v>100</v>
      </c>
      <c r="BA19" s="8">
        <f t="shared" si="40"/>
        <v>4</v>
      </c>
      <c r="BB19" s="8">
        <f t="shared" si="40"/>
        <v>3</v>
      </c>
      <c r="BC19" s="8">
        <f t="shared" si="40"/>
        <v>20</v>
      </c>
      <c r="BE19" t="str">
        <f t="shared" si="24"/>
        <v>02000443000300000000</v>
      </c>
      <c r="BF19" s="5">
        <f t="shared" si="32"/>
        <v>15</v>
      </c>
    </row>
    <row r="20" spans="4:58">
      <c r="D20" s="76" t="str">
        <f>Text!E93</f>
        <v>Dancer</v>
      </c>
      <c r="E20" s="69" t="str">
        <f t="shared" si="0"/>
        <v>2</v>
      </c>
      <c r="F20" s="70" t="str">
        <f t="shared" si="1"/>
        <v>0</v>
      </c>
      <c r="G20" s="70" t="str">
        <f t="shared" si="2"/>
        <v>2</v>
      </c>
      <c r="H20" s="70" t="str">
        <f t="shared" si="3"/>
        <v>2</v>
      </c>
      <c r="I20" s="70" t="str">
        <f t="shared" si="4"/>
        <v>3</v>
      </c>
      <c r="J20" s="70" t="str">
        <f t="shared" si="5"/>
        <v>0</v>
      </c>
      <c r="K20" s="70" t="str">
        <f t="shared" si="6"/>
        <v>0</v>
      </c>
      <c r="L20" s="70" t="str">
        <f t="shared" si="7"/>
        <v>0</v>
      </c>
      <c r="M20" s="70" t="str">
        <f t="shared" si="8"/>
        <v>0</v>
      </c>
      <c r="N20" s="70" t="str">
        <f t="shared" si="9"/>
        <v>3</v>
      </c>
      <c r="O20" s="70" t="str">
        <f t="shared" si="10"/>
        <v>0</v>
      </c>
      <c r="P20" s="70" t="str">
        <f t="shared" si="11"/>
        <v>0</v>
      </c>
      <c r="Q20" s="70" t="str">
        <f t="shared" si="12"/>
        <v>4</v>
      </c>
      <c r="R20" s="70" t="str">
        <f t="shared" si="13"/>
        <v>4</v>
      </c>
      <c r="S20" s="70" t="str">
        <f t="shared" si="14"/>
        <v>0</v>
      </c>
      <c r="T20" s="70" t="str">
        <f t="shared" si="15"/>
        <v>0</v>
      </c>
      <c r="U20" s="70" t="str">
        <f t="shared" si="16"/>
        <v>0</v>
      </c>
      <c r="V20" s="70" t="str">
        <f t="shared" si="17"/>
        <v>0</v>
      </c>
      <c r="W20" s="70" t="str">
        <f t="shared" si="18"/>
        <v>0</v>
      </c>
      <c r="X20" s="71" t="str">
        <f t="shared" si="19"/>
        <v>0</v>
      </c>
      <c r="AC20" s="63" t="s">
        <v>120</v>
      </c>
      <c r="AD20" s="77">
        <f>HEX2DEC(MID(AM19,5,2))</f>
        <v>5</v>
      </c>
      <c r="AE20" s="77">
        <f>HEX2DEC(MID(AM20,5,2))</f>
        <v>0</v>
      </c>
      <c r="AF20" s="78">
        <f t="shared" si="43"/>
        <v>5</v>
      </c>
      <c r="AH20" s="8" t="str">
        <f t="shared" si="41"/>
        <v>05</v>
      </c>
      <c r="AI20" s="8" t="str">
        <f t="shared" si="42"/>
        <v>00</v>
      </c>
      <c r="AJ20" s="4" t="s">
        <v>270</v>
      </c>
      <c r="AK20" s="8" t="str">
        <f t="shared" si="44"/>
        <v>5E94B</v>
      </c>
      <c r="AL20" s="8">
        <f t="shared" si="45"/>
        <v>662</v>
      </c>
      <c r="AM20" s="5" t="str">
        <f>MID($B$3,AL20+1,10)</f>
        <v>0301000101</v>
      </c>
      <c r="AN20" s="5">
        <f t="shared" si="34"/>
        <v>14</v>
      </c>
      <c r="AO20" s="5" t="str">
        <f t="shared" si="33"/>
        <v>0E</v>
      </c>
      <c r="AP20" s="7" t="str">
        <f t="shared" si="30"/>
        <v>0000000000000000008000007E0B640B6464643264326403030A00000000000040000000000000000000000000000000</v>
      </c>
      <c r="AQ20" s="8">
        <f t="shared" si="40"/>
        <v>11</v>
      </c>
      <c r="AR20" s="8">
        <f t="shared" si="40"/>
        <v>100</v>
      </c>
      <c r="AS20" s="8">
        <f t="shared" si="40"/>
        <v>11</v>
      </c>
      <c r="AT20" s="8">
        <f t="shared" si="40"/>
        <v>100</v>
      </c>
      <c r="AU20" s="8">
        <f t="shared" si="40"/>
        <v>100</v>
      </c>
      <c r="AV20" s="8">
        <f t="shared" si="40"/>
        <v>100</v>
      </c>
      <c r="AW20" s="8">
        <f t="shared" si="40"/>
        <v>50</v>
      </c>
      <c r="AX20" s="8">
        <f t="shared" si="40"/>
        <v>100</v>
      </c>
      <c r="AY20" s="8">
        <f t="shared" si="40"/>
        <v>50</v>
      </c>
      <c r="AZ20" s="8">
        <f t="shared" si="40"/>
        <v>100</v>
      </c>
      <c r="BA20" s="8">
        <f t="shared" si="40"/>
        <v>3</v>
      </c>
      <c r="BB20" s="8">
        <f t="shared" si="40"/>
        <v>3</v>
      </c>
      <c r="BC20" s="8">
        <f t="shared" si="40"/>
        <v>10</v>
      </c>
      <c r="BE20" t="str">
        <f t="shared" si="24"/>
        <v>02000222404200000000</v>
      </c>
      <c r="BF20" s="5">
        <f t="shared" si="32"/>
        <v>16</v>
      </c>
    </row>
    <row r="21" spans="4:58">
      <c r="D21" s="76" t="str">
        <f>Text!E94</f>
        <v>Mime</v>
      </c>
      <c r="E21" s="69" t="str">
        <f t="shared" si="0"/>
        <v>8</v>
      </c>
      <c r="F21" s="70" t="str">
        <f t="shared" si="1"/>
        <v>8</v>
      </c>
      <c r="G21" s="70" t="str">
        <f t="shared" si="2"/>
        <v>2</v>
      </c>
      <c r="H21" s="70" t="str">
        <f t="shared" si="3"/>
        <v>2</v>
      </c>
      <c r="I21" s="70" t="str">
        <f t="shared" si="4"/>
        <v>3</v>
      </c>
      <c r="J21" s="70" t="str">
        <f t="shared" si="5"/>
        <v>2</v>
      </c>
      <c r="K21" s="70" t="str">
        <f t="shared" si="6"/>
        <v>2</v>
      </c>
      <c r="L21" s="70" t="str">
        <f t="shared" si="7"/>
        <v>2</v>
      </c>
      <c r="M21" s="70" t="str">
        <f t="shared" si="8"/>
        <v>4</v>
      </c>
      <c r="N21" s="70" t="str">
        <f t="shared" si="9"/>
        <v>3</v>
      </c>
      <c r="O21" s="70" t="str">
        <f t="shared" si="10"/>
        <v>4</v>
      </c>
      <c r="P21" s="70" t="str">
        <f t="shared" si="11"/>
        <v>2</v>
      </c>
      <c r="Q21" s="70" t="str">
        <f t="shared" si="12"/>
        <v>4</v>
      </c>
      <c r="R21" s="70" t="str">
        <f t="shared" si="13"/>
        <v>4</v>
      </c>
      <c r="S21" s="70" t="str">
        <f t="shared" si="14"/>
        <v>0</v>
      </c>
      <c r="T21" s="70" t="str">
        <f t="shared" si="15"/>
        <v>0</v>
      </c>
      <c r="U21" s="70" t="str">
        <f t="shared" si="16"/>
        <v>0</v>
      </c>
      <c r="V21" s="70" t="str">
        <f t="shared" si="17"/>
        <v>0</v>
      </c>
      <c r="W21" s="70" t="str">
        <f t="shared" si="18"/>
        <v>0</v>
      </c>
      <c r="X21" s="71" t="str">
        <f t="shared" si="19"/>
        <v>0</v>
      </c>
      <c r="AC21" s="63" t="s">
        <v>121</v>
      </c>
      <c r="AD21" s="77">
        <f>HEX2DEC(MID(AM19,7,2))</f>
        <v>5</v>
      </c>
      <c r="AE21" s="77">
        <f>HEX2DEC(MID(AM20,7,2))</f>
        <v>1</v>
      </c>
      <c r="AF21" s="78">
        <f t="shared" si="43"/>
        <v>6</v>
      </c>
      <c r="AH21" s="8" t="str">
        <f t="shared" si="41"/>
        <v>05</v>
      </c>
      <c r="AI21" s="8" t="str">
        <f t="shared" si="42"/>
        <v>01</v>
      </c>
      <c r="AN21" s="5">
        <f t="shared" si="34"/>
        <v>15</v>
      </c>
      <c r="AO21" s="5" t="str">
        <f t="shared" si="33"/>
        <v>0F</v>
      </c>
      <c r="AP21" s="7" t="str">
        <f t="shared" si="30"/>
        <v>2BD901DD01DE01D6018000000C058C0A735F782778266E03030700000000000040000000000000000000000000000000</v>
      </c>
      <c r="AQ21" s="8">
        <f t="shared" si="40"/>
        <v>5</v>
      </c>
      <c r="AR21" s="8">
        <f t="shared" si="40"/>
        <v>140</v>
      </c>
      <c r="AS21" s="8">
        <f t="shared" si="40"/>
        <v>10</v>
      </c>
      <c r="AT21" s="8">
        <f t="shared" si="40"/>
        <v>115</v>
      </c>
      <c r="AU21" s="8">
        <f t="shared" si="40"/>
        <v>95</v>
      </c>
      <c r="AV21" s="8">
        <f t="shared" si="40"/>
        <v>120</v>
      </c>
      <c r="AW21" s="8">
        <f t="shared" si="40"/>
        <v>39</v>
      </c>
      <c r="AX21" s="8">
        <f t="shared" si="40"/>
        <v>120</v>
      </c>
      <c r="AY21" s="8">
        <f t="shared" si="40"/>
        <v>38</v>
      </c>
      <c r="AZ21" s="8">
        <f t="shared" si="40"/>
        <v>110</v>
      </c>
      <c r="BA21" s="8">
        <f t="shared" si="40"/>
        <v>3</v>
      </c>
      <c r="BB21" s="8">
        <f t="shared" si="40"/>
        <v>3</v>
      </c>
      <c r="BC21" s="8">
        <f t="shared" si="40"/>
        <v>7</v>
      </c>
      <c r="BE21" t="str">
        <f t="shared" si="24"/>
        <v>20223000030044000000</v>
      </c>
      <c r="BF21" s="5">
        <f t="shared" si="32"/>
        <v>17</v>
      </c>
    </row>
    <row r="22" spans="4:58">
      <c r="AC22" s="63" t="s">
        <v>122</v>
      </c>
      <c r="AD22" s="77">
        <f>HEX2DEC(MID(AM19,9,2))</f>
        <v>5</v>
      </c>
      <c r="AE22" s="77">
        <f>HEX2DEC(MID(AM20,9,2))</f>
        <v>1</v>
      </c>
      <c r="AF22" s="78">
        <f t="shared" si="43"/>
        <v>6</v>
      </c>
      <c r="AH22" s="8" t="str">
        <f t="shared" si="41"/>
        <v>05</v>
      </c>
      <c r="AI22" s="8" t="str">
        <f t="shared" si="42"/>
        <v>01</v>
      </c>
      <c r="AN22" s="5">
        <f t="shared" si="34"/>
        <v>16</v>
      </c>
      <c r="AO22" s="5" t="str">
        <f t="shared" si="33"/>
        <v>10</v>
      </c>
      <c r="AP22" s="7" t="str">
        <f t="shared" si="30"/>
        <v>2A0000000000000000818284FE0AA00BC87864325A3196040309000000000030C436823D000000000000000000000000</v>
      </c>
      <c r="AQ22" s="8">
        <f t="shared" si="40"/>
        <v>10</v>
      </c>
      <c r="AR22" s="8">
        <f t="shared" si="40"/>
        <v>160</v>
      </c>
      <c r="AS22" s="8">
        <f t="shared" si="40"/>
        <v>11</v>
      </c>
      <c r="AT22" s="8">
        <f t="shared" si="40"/>
        <v>200</v>
      </c>
      <c r="AU22" s="8">
        <f t="shared" si="40"/>
        <v>120</v>
      </c>
      <c r="AV22" s="8">
        <f t="shared" si="40"/>
        <v>100</v>
      </c>
      <c r="AW22" s="8">
        <f t="shared" si="40"/>
        <v>50</v>
      </c>
      <c r="AX22" s="8">
        <f t="shared" si="40"/>
        <v>90</v>
      </c>
      <c r="AY22" s="8">
        <f t="shared" si="40"/>
        <v>49</v>
      </c>
      <c r="AZ22" s="8">
        <f t="shared" si="40"/>
        <v>150</v>
      </c>
      <c r="BA22" s="8">
        <f t="shared" si="40"/>
        <v>4</v>
      </c>
      <c r="BB22" s="8">
        <f t="shared" si="40"/>
        <v>3</v>
      </c>
      <c r="BC22" s="8">
        <f t="shared" si="40"/>
        <v>9</v>
      </c>
      <c r="BE22" t="str">
        <f t="shared" si="24"/>
        <v>88223222434244000000</v>
      </c>
      <c r="BF22" s="5">
        <f t="shared" si="32"/>
        <v>18</v>
      </c>
    </row>
    <row r="23" spans="4:58">
      <c r="AD23" s="1"/>
      <c r="AE23" s="1"/>
      <c r="AN23" s="5">
        <f t="shared" si="34"/>
        <v>17</v>
      </c>
      <c r="AO23" s="5" t="str">
        <f t="shared" si="33"/>
        <v>11</v>
      </c>
      <c r="AP23" s="7" t="str">
        <f t="shared" si="30"/>
        <v>2700000000000000009000197E0B960B6464783264325A03030F000000000000C4180020000000000000000000000000</v>
      </c>
      <c r="AQ23" s="8">
        <f t="shared" si="40"/>
        <v>11</v>
      </c>
      <c r="AR23" s="8">
        <f t="shared" si="40"/>
        <v>150</v>
      </c>
      <c r="AS23" s="8">
        <f t="shared" si="40"/>
        <v>11</v>
      </c>
      <c r="AT23" s="8">
        <f t="shared" si="40"/>
        <v>100</v>
      </c>
      <c r="AU23" s="8">
        <f t="shared" si="40"/>
        <v>100</v>
      </c>
      <c r="AV23" s="8">
        <f t="shared" si="40"/>
        <v>120</v>
      </c>
      <c r="AW23" s="8">
        <f t="shared" si="40"/>
        <v>50</v>
      </c>
      <c r="AX23" s="8">
        <f t="shared" si="40"/>
        <v>100</v>
      </c>
      <c r="AY23" s="8">
        <f t="shared" si="40"/>
        <v>50</v>
      </c>
      <c r="AZ23" s="8">
        <f t="shared" si="40"/>
        <v>90</v>
      </c>
      <c r="BA23" s="8">
        <f t="shared" si="40"/>
        <v>3</v>
      </c>
      <c r="BB23" s="8">
        <f t="shared" si="40"/>
        <v>3</v>
      </c>
      <c r="BC23" s="8">
        <f t="shared" si="40"/>
        <v>15</v>
      </c>
      <c r="BE23" t="str">
        <f t="shared" ref="BE23:BE31" si="46">MID($B$4,59817-LEN($B$3)+2396+BF23*4,4)</f>
        <v>0000</v>
      </c>
      <c r="BF23" s="5">
        <v>0</v>
      </c>
    </row>
    <row r="24" spans="4:58">
      <c r="AN24" s="5">
        <f t="shared" si="34"/>
        <v>18</v>
      </c>
      <c r="AO24" s="5" t="str">
        <f t="shared" si="33"/>
        <v>12</v>
      </c>
      <c r="AP24" s="7" t="str">
        <f t="shared" si="30"/>
        <v>2E000000000000000080000000000000000000000000000403082000000000DFFDFFFEFF000000000000000000000000</v>
      </c>
      <c r="AQ24" s="8">
        <f t="shared" si="40"/>
        <v>0</v>
      </c>
      <c r="AR24" s="8">
        <f t="shared" si="40"/>
        <v>0</v>
      </c>
      <c r="AS24" s="8">
        <f t="shared" si="40"/>
        <v>0</v>
      </c>
      <c r="AT24" s="8">
        <f t="shared" si="40"/>
        <v>0</v>
      </c>
      <c r="AU24" s="8">
        <f t="shared" si="40"/>
        <v>0</v>
      </c>
      <c r="AV24" s="8">
        <f t="shared" si="40"/>
        <v>0</v>
      </c>
      <c r="AW24" s="8">
        <f t="shared" si="40"/>
        <v>0</v>
      </c>
      <c r="AX24" s="8">
        <f t="shared" si="40"/>
        <v>0</v>
      </c>
      <c r="AY24" s="8">
        <f t="shared" si="40"/>
        <v>0</v>
      </c>
      <c r="AZ24" s="8">
        <f t="shared" si="40"/>
        <v>0</v>
      </c>
      <c r="BA24" s="8">
        <f t="shared" si="40"/>
        <v>4</v>
      </c>
      <c r="BB24" s="8">
        <f t="shared" si="40"/>
        <v>3</v>
      </c>
      <c r="BC24" s="8">
        <f t="shared" si="40"/>
        <v>8</v>
      </c>
      <c r="BE24" t="str">
        <f t="shared" si="46"/>
        <v>6400</v>
      </c>
      <c r="BF24" s="5">
        <f t="shared" si="32"/>
        <v>1</v>
      </c>
    </row>
    <row r="25" spans="4:58">
      <c r="AH25" s="1">
        <f>AI44*16384</f>
        <v>491520</v>
      </c>
      <c r="AI25" s="1">
        <f>INT(AH25/(1+$AI50))</f>
        <v>40960</v>
      </c>
      <c r="AJ25" s="1">
        <f>AK44*16384-1</f>
        <v>524287</v>
      </c>
      <c r="AK25" s="1">
        <f>INT(AJ25/(1+$AI50))</f>
        <v>43690</v>
      </c>
      <c r="AN25" s="5">
        <f t="shared" si="34"/>
        <v>19</v>
      </c>
      <c r="AO25" s="5" t="str">
        <f t="shared" si="33"/>
        <v>13</v>
      </c>
      <c r="AP25" s="7" t="str">
        <f t="shared" si="30"/>
        <v>000000000000000000800000000F640BB464643264326403030A00000000000040000000000000000000000000000000</v>
      </c>
      <c r="AQ25" s="8">
        <f t="shared" si="40"/>
        <v>15</v>
      </c>
      <c r="AR25" s="8">
        <f t="shared" si="40"/>
        <v>100</v>
      </c>
      <c r="AS25" s="8">
        <f t="shared" si="40"/>
        <v>11</v>
      </c>
      <c r="AT25" s="8">
        <f t="shared" si="40"/>
        <v>180</v>
      </c>
      <c r="AU25" s="8">
        <f t="shared" si="40"/>
        <v>100</v>
      </c>
      <c r="AV25" s="8">
        <f t="shared" si="40"/>
        <v>100</v>
      </c>
      <c r="AW25" s="8">
        <f t="shared" si="40"/>
        <v>50</v>
      </c>
      <c r="AX25" s="8">
        <f t="shared" si="40"/>
        <v>100</v>
      </c>
      <c r="AY25" s="8">
        <f t="shared" si="40"/>
        <v>50</v>
      </c>
      <c r="AZ25" s="8">
        <f t="shared" si="40"/>
        <v>100</v>
      </c>
      <c r="BA25" s="8">
        <f t="shared" si="40"/>
        <v>3</v>
      </c>
      <c r="BB25" s="8">
        <f t="shared" si="40"/>
        <v>3</v>
      </c>
      <c r="BC25" s="8">
        <f t="shared" si="40"/>
        <v>10</v>
      </c>
      <c r="BE25" t="str">
        <f t="shared" si="46"/>
        <v>C800</v>
      </c>
      <c r="BF25" s="5">
        <f t="shared" ref="BF25:BF31" si="47">BF24+1</f>
        <v>2</v>
      </c>
    </row>
    <row r="26" spans="4:58">
      <c r="AH26" s="1">
        <f>AI45*16384</f>
        <v>229376</v>
      </c>
      <c r="AI26" s="1">
        <f>INT(AH26/(1+$AI51))</f>
        <v>14336</v>
      </c>
      <c r="AJ26" s="1">
        <f>AK45*16384-1</f>
        <v>245759</v>
      </c>
      <c r="AK26" s="1">
        <f>INT(AJ26/(1+$AI51))</f>
        <v>15359</v>
      </c>
      <c r="AN26" s="5">
        <f t="shared" si="34"/>
        <v>20</v>
      </c>
      <c r="AO26" s="5" t="str">
        <f t="shared" si="33"/>
        <v>14</v>
      </c>
      <c r="AP26" s="7" t="str">
        <f t="shared" si="30"/>
        <v>4CD201D40100000000808004FE0B640B966473326432A004031800000000000040000000200000000000000000000000</v>
      </c>
      <c r="AQ26" s="8">
        <f t="shared" ref="AQ26:BC35" si="48">HEX2DEC(MID($AP26,AQ$5,2))</f>
        <v>11</v>
      </c>
      <c r="AR26" s="8">
        <f t="shared" si="48"/>
        <v>100</v>
      </c>
      <c r="AS26" s="8">
        <f t="shared" si="48"/>
        <v>11</v>
      </c>
      <c r="AT26" s="8">
        <f t="shared" si="48"/>
        <v>150</v>
      </c>
      <c r="AU26" s="8">
        <f t="shared" si="48"/>
        <v>100</v>
      </c>
      <c r="AV26" s="8">
        <f t="shared" si="48"/>
        <v>115</v>
      </c>
      <c r="AW26" s="8">
        <f t="shared" si="48"/>
        <v>50</v>
      </c>
      <c r="AX26" s="8">
        <f t="shared" si="48"/>
        <v>100</v>
      </c>
      <c r="AY26" s="8">
        <f t="shared" si="48"/>
        <v>50</v>
      </c>
      <c r="AZ26" s="8">
        <f t="shared" si="48"/>
        <v>160</v>
      </c>
      <c r="BA26" s="8">
        <f t="shared" si="48"/>
        <v>4</v>
      </c>
      <c r="BB26" s="8">
        <f t="shared" si="48"/>
        <v>3</v>
      </c>
      <c r="BC26" s="8">
        <f t="shared" si="48"/>
        <v>24</v>
      </c>
      <c r="BE26" t="str">
        <f t="shared" si="46"/>
        <v>5E01</v>
      </c>
      <c r="BF26" s="5">
        <f t="shared" si="47"/>
        <v>3</v>
      </c>
    </row>
    <row r="27" spans="4:58">
      <c r="AH27" s="1">
        <f>AI46*16384</f>
        <v>98304</v>
      </c>
      <c r="AI27" s="1">
        <f>INT(AH27/(1+$AI52))</f>
        <v>973</v>
      </c>
      <c r="AJ27" s="1">
        <f>AK46*16384-1</f>
        <v>98303</v>
      </c>
      <c r="AK27" s="1">
        <f>INT(AJ27/(1+$AI52))</f>
        <v>973</v>
      </c>
      <c r="AN27" s="5">
        <f t="shared" si="34"/>
        <v>21</v>
      </c>
      <c r="AO27" s="5" t="str">
        <f t="shared" si="33"/>
        <v>15</v>
      </c>
      <c r="AP27" s="7" t="str">
        <f t="shared" si="30"/>
        <v>2F0000000000000000800204FE0A8C0B6C5F7D3264378203040F000000000030501E003D000000000000000000000000</v>
      </c>
      <c r="AQ27" s="8">
        <f t="shared" si="48"/>
        <v>10</v>
      </c>
      <c r="AR27" s="8">
        <f t="shared" si="48"/>
        <v>140</v>
      </c>
      <c r="AS27" s="8">
        <f t="shared" si="48"/>
        <v>11</v>
      </c>
      <c r="AT27" s="8">
        <f t="shared" si="48"/>
        <v>108</v>
      </c>
      <c r="AU27" s="8">
        <f t="shared" si="48"/>
        <v>95</v>
      </c>
      <c r="AV27" s="8">
        <f t="shared" si="48"/>
        <v>125</v>
      </c>
      <c r="AW27" s="8">
        <f t="shared" si="48"/>
        <v>50</v>
      </c>
      <c r="AX27" s="8">
        <f t="shared" si="48"/>
        <v>100</v>
      </c>
      <c r="AY27" s="8">
        <f t="shared" si="48"/>
        <v>55</v>
      </c>
      <c r="AZ27" s="8">
        <f t="shared" si="48"/>
        <v>130</v>
      </c>
      <c r="BA27" s="8">
        <f t="shared" si="48"/>
        <v>3</v>
      </c>
      <c r="BB27" s="8">
        <f t="shared" si="48"/>
        <v>4</v>
      </c>
      <c r="BC27" s="8">
        <f t="shared" si="48"/>
        <v>15</v>
      </c>
      <c r="BE27" t="str">
        <f t="shared" si="46"/>
        <v>2602</v>
      </c>
      <c r="BF27" s="5">
        <f t="shared" si="47"/>
        <v>4</v>
      </c>
    </row>
    <row r="28" spans="4:58">
      <c r="AH28" s="1">
        <f>AI47*16384</f>
        <v>81920</v>
      </c>
      <c r="AI28" s="1">
        <f>INT(AH28/(1+$AI53))</f>
        <v>1342</v>
      </c>
      <c r="AJ28" s="1">
        <f>AK47*16384-1</f>
        <v>81919</v>
      </c>
      <c r="AK28" s="1">
        <f>INT(AJ28/(1+$AI53))</f>
        <v>1342</v>
      </c>
      <c r="AN28" s="5">
        <f t="shared" si="34"/>
        <v>22</v>
      </c>
      <c r="AO28" s="5" t="str">
        <f t="shared" si="33"/>
        <v>16</v>
      </c>
      <c r="AP28" s="7" t="str">
        <f t="shared" si="30"/>
        <v>260000000000000000802004FE0B640D4B6473325F326403041200000000000040000000000000000000000000000000</v>
      </c>
      <c r="AQ28" s="8">
        <f t="shared" si="48"/>
        <v>11</v>
      </c>
      <c r="AR28" s="8">
        <f t="shared" si="48"/>
        <v>100</v>
      </c>
      <c r="AS28" s="8">
        <f t="shared" si="48"/>
        <v>13</v>
      </c>
      <c r="AT28" s="8">
        <f t="shared" si="48"/>
        <v>75</v>
      </c>
      <c r="AU28" s="8">
        <f t="shared" si="48"/>
        <v>100</v>
      </c>
      <c r="AV28" s="8">
        <f t="shared" si="48"/>
        <v>115</v>
      </c>
      <c r="AW28" s="8">
        <f t="shared" si="48"/>
        <v>50</v>
      </c>
      <c r="AX28" s="8">
        <f t="shared" si="48"/>
        <v>95</v>
      </c>
      <c r="AY28" s="8">
        <f t="shared" si="48"/>
        <v>50</v>
      </c>
      <c r="AZ28" s="8">
        <f t="shared" si="48"/>
        <v>100</v>
      </c>
      <c r="BA28" s="8">
        <f t="shared" si="48"/>
        <v>3</v>
      </c>
      <c r="BB28" s="8">
        <f t="shared" si="48"/>
        <v>4</v>
      </c>
      <c r="BC28" s="8">
        <f t="shared" si="48"/>
        <v>18</v>
      </c>
      <c r="BE28" t="str">
        <f t="shared" si="46"/>
        <v>2003</v>
      </c>
      <c r="BF28" s="5">
        <f t="shared" si="47"/>
        <v>5</v>
      </c>
    </row>
    <row r="29" spans="4:58">
      <c r="AH29" s="1">
        <f>AI48*16384</f>
        <v>65536</v>
      </c>
      <c r="AI29" s="1">
        <f>INT(AH29/(1+$AI54))</f>
        <v>1285</v>
      </c>
      <c r="AJ29" s="1">
        <f>AK48*16384-1</f>
        <v>65535</v>
      </c>
      <c r="AK29" s="1">
        <f>INT(AJ29/(1+$AI54))</f>
        <v>1285</v>
      </c>
      <c r="AN29" s="5">
        <f t="shared" si="34"/>
        <v>23</v>
      </c>
      <c r="AO29" s="5" t="str">
        <f t="shared" si="33"/>
        <v>17</v>
      </c>
      <c r="AP29" s="7" t="str">
        <f t="shared" si="30"/>
        <v>2000000000000000009000197E0B960B6464783264325A03030F00000000000040000000000000000000000000000000</v>
      </c>
      <c r="AQ29" s="8">
        <f t="shared" si="48"/>
        <v>11</v>
      </c>
      <c r="AR29" s="8">
        <f t="shared" si="48"/>
        <v>150</v>
      </c>
      <c r="AS29" s="8">
        <f t="shared" si="48"/>
        <v>11</v>
      </c>
      <c r="AT29" s="8">
        <f t="shared" si="48"/>
        <v>100</v>
      </c>
      <c r="AU29" s="8">
        <f t="shared" si="48"/>
        <v>100</v>
      </c>
      <c r="AV29" s="8">
        <f t="shared" si="48"/>
        <v>120</v>
      </c>
      <c r="AW29" s="8">
        <f t="shared" si="48"/>
        <v>50</v>
      </c>
      <c r="AX29" s="8">
        <f t="shared" si="48"/>
        <v>100</v>
      </c>
      <c r="AY29" s="8">
        <f t="shared" si="48"/>
        <v>50</v>
      </c>
      <c r="AZ29" s="8">
        <f t="shared" si="48"/>
        <v>90</v>
      </c>
      <c r="BA29" s="8">
        <f t="shared" si="48"/>
        <v>3</v>
      </c>
      <c r="BB29" s="8">
        <f t="shared" si="48"/>
        <v>3</v>
      </c>
      <c r="BC29" s="8">
        <f t="shared" si="48"/>
        <v>15</v>
      </c>
      <c r="BE29" t="str">
        <f t="shared" si="46"/>
        <v>7E04</v>
      </c>
      <c r="BF29" s="5">
        <f t="shared" si="47"/>
        <v>6</v>
      </c>
    </row>
    <row r="30" spans="4:58">
      <c r="AN30" s="5">
        <f t="shared" si="34"/>
        <v>24</v>
      </c>
      <c r="AO30" s="5" t="str">
        <f t="shared" si="33"/>
        <v>18</v>
      </c>
      <c r="AP30" s="7" t="str">
        <f t="shared" si="30"/>
        <v>000000000000000000C000007E0B640B6464643264326403030A00000000000040000000000000000000000000000000</v>
      </c>
      <c r="AQ30" s="8">
        <f t="shared" si="48"/>
        <v>11</v>
      </c>
      <c r="AR30" s="8">
        <f t="shared" si="48"/>
        <v>100</v>
      </c>
      <c r="AS30" s="8">
        <f t="shared" si="48"/>
        <v>11</v>
      </c>
      <c r="AT30" s="8">
        <f t="shared" si="48"/>
        <v>100</v>
      </c>
      <c r="AU30" s="8">
        <f t="shared" si="48"/>
        <v>100</v>
      </c>
      <c r="AV30" s="8">
        <f t="shared" si="48"/>
        <v>100</v>
      </c>
      <c r="AW30" s="8">
        <f t="shared" si="48"/>
        <v>50</v>
      </c>
      <c r="AX30" s="8">
        <f t="shared" si="48"/>
        <v>100</v>
      </c>
      <c r="AY30" s="8">
        <f t="shared" si="48"/>
        <v>50</v>
      </c>
      <c r="AZ30" s="8">
        <f t="shared" si="48"/>
        <v>100</v>
      </c>
      <c r="BA30" s="8">
        <f t="shared" si="48"/>
        <v>3</v>
      </c>
      <c r="BB30" s="8">
        <f t="shared" si="48"/>
        <v>3</v>
      </c>
      <c r="BC30" s="8">
        <f t="shared" si="48"/>
        <v>10</v>
      </c>
      <c r="BE30" t="str">
        <f t="shared" si="46"/>
        <v>0E06</v>
      </c>
      <c r="BF30" s="5">
        <f t="shared" si="47"/>
        <v>7</v>
      </c>
    </row>
    <row r="31" spans="4:58">
      <c r="AH31" s="8">
        <f ca="1">AH25+AI25*($AH$43-1)</f>
        <v>491520</v>
      </c>
      <c r="AI31" s="8">
        <f ca="1">AH31/16384*$AJ50/100</f>
        <v>30</v>
      </c>
      <c r="AJ31" s="8">
        <f ca="1">AJ25+AK25*($AH$43-1)</f>
        <v>524287</v>
      </c>
      <c r="AK31" s="8">
        <f ca="1">AJ31/16384*$AJ50/100</f>
        <v>31.99993896484375</v>
      </c>
      <c r="AN31" s="5">
        <f t="shared" si="34"/>
        <v>25</v>
      </c>
      <c r="AO31" s="5" t="str">
        <f t="shared" si="33"/>
        <v>19</v>
      </c>
      <c r="AP31" s="7" t="str">
        <f t="shared" si="30"/>
        <v>2D0000000000000000808084FE0B5A0B6464733250326403030A00000000000040000000000000000000000000000000</v>
      </c>
      <c r="AQ31" s="8">
        <f t="shared" si="48"/>
        <v>11</v>
      </c>
      <c r="AR31" s="8">
        <f t="shared" si="48"/>
        <v>90</v>
      </c>
      <c r="AS31" s="8">
        <f t="shared" si="48"/>
        <v>11</v>
      </c>
      <c r="AT31" s="8">
        <f t="shared" si="48"/>
        <v>100</v>
      </c>
      <c r="AU31" s="8">
        <f t="shared" si="48"/>
        <v>100</v>
      </c>
      <c r="AV31" s="8">
        <f t="shared" si="48"/>
        <v>115</v>
      </c>
      <c r="AW31" s="8">
        <f t="shared" si="48"/>
        <v>50</v>
      </c>
      <c r="AX31" s="8">
        <f t="shared" si="48"/>
        <v>80</v>
      </c>
      <c r="AY31" s="8">
        <f t="shared" si="48"/>
        <v>50</v>
      </c>
      <c r="AZ31" s="8">
        <f t="shared" si="48"/>
        <v>100</v>
      </c>
      <c r="BA31" s="8">
        <f t="shared" si="48"/>
        <v>3</v>
      </c>
      <c r="BB31" s="8">
        <f t="shared" si="48"/>
        <v>3</v>
      </c>
      <c r="BC31" s="8">
        <f t="shared" si="48"/>
        <v>10</v>
      </c>
      <c r="BE31" t="str">
        <f t="shared" si="46"/>
        <v>3408</v>
      </c>
      <c r="BF31" s="5">
        <f t="shared" si="47"/>
        <v>8</v>
      </c>
    </row>
    <row r="32" spans="4:58">
      <c r="AH32" s="8">
        <f ca="1">AH26+AI26*($AH$43-1)</f>
        <v>229376</v>
      </c>
      <c r="AI32" s="8">
        <f ca="1">AH32/16384*$AJ51/100</f>
        <v>10.5</v>
      </c>
      <c r="AJ32" s="8">
        <f ca="1">AJ26+AK26*($AH$43-1)</f>
        <v>245759</v>
      </c>
      <c r="AK32" s="8">
        <f ca="1">AJ32/16384*$AJ51/100</f>
        <v>11.249954223632813</v>
      </c>
      <c r="AN32" s="5">
        <f t="shared" si="34"/>
        <v>26</v>
      </c>
      <c r="AO32" s="5" t="str">
        <f t="shared" si="33"/>
        <v>1A</v>
      </c>
      <c r="AP32" s="7" t="str">
        <f t="shared" si="30"/>
        <v>2E0000000000000000808084FE0A640B6E646E3269326404030800000000000040000000000000000000000000000000</v>
      </c>
      <c r="AQ32" s="8">
        <f t="shared" si="48"/>
        <v>10</v>
      </c>
      <c r="AR32" s="8">
        <f t="shared" si="48"/>
        <v>100</v>
      </c>
      <c r="AS32" s="8">
        <f t="shared" si="48"/>
        <v>11</v>
      </c>
      <c r="AT32" s="8">
        <f t="shared" si="48"/>
        <v>110</v>
      </c>
      <c r="AU32" s="8">
        <f t="shared" si="48"/>
        <v>100</v>
      </c>
      <c r="AV32" s="8">
        <f t="shared" si="48"/>
        <v>110</v>
      </c>
      <c r="AW32" s="8">
        <f t="shared" si="48"/>
        <v>50</v>
      </c>
      <c r="AX32" s="8">
        <f t="shared" si="48"/>
        <v>105</v>
      </c>
      <c r="AY32" s="8">
        <f t="shared" si="48"/>
        <v>50</v>
      </c>
      <c r="AZ32" s="8">
        <f t="shared" si="48"/>
        <v>100</v>
      </c>
      <c r="BA32" s="8">
        <f t="shared" si="48"/>
        <v>4</v>
      </c>
      <c r="BB32" s="8">
        <f t="shared" si="48"/>
        <v>3</v>
      </c>
      <c r="BC32" s="8">
        <f t="shared" si="48"/>
        <v>8</v>
      </c>
    </row>
    <row r="33" spans="34:55">
      <c r="AH33" s="8">
        <f ca="1">AH27+AI27*($AH$43-1)</f>
        <v>98304</v>
      </c>
      <c r="AI33" s="8">
        <f ca="1">AH33/16384*$AJ52/100</f>
        <v>6</v>
      </c>
      <c r="AJ33" s="8">
        <f ca="1">AJ27+AK27*($AH$43-1)</f>
        <v>98303</v>
      </c>
      <c r="AK33" s="8">
        <f ca="1">AJ33/16384*$AJ52/100</f>
        <v>5.99993896484375</v>
      </c>
      <c r="AN33" s="5">
        <f t="shared" si="34"/>
        <v>27</v>
      </c>
      <c r="AO33" s="5" t="str">
        <f t="shared" si="33"/>
        <v>1B</v>
      </c>
      <c r="AP33" s="7" t="str">
        <f t="shared" si="30"/>
        <v>3B000000000000000084001DFE09B40A78647828782A64030510000000000030D43E823D000000000000000000000000</v>
      </c>
      <c r="AQ33" s="8">
        <f t="shared" si="48"/>
        <v>9</v>
      </c>
      <c r="AR33" s="8">
        <f t="shared" si="48"/>
        <v>180</v>
      </c>
      <c r="AS33" s="8">
        <f t="shared" si="48"/>
        <v>10</v>
      </c>
      <c r="AT33" s="8">
        <f t="shared" si="48"/>
        <v>120</v>
      </c>
      <c r="AU33" s="8">
        <f t="shared" si="48"/>
        <v>100</v>
      </c>
      <c r="AV33" s="8">
        <f t="shared" si="48"/>
        <v>120</v>
      </c>
      <c r="AW33" s="8">
        <f t="shared" si="48"/>
        <v>40</v>
      </c>
      <c r="AX33" s="8">
        <f t="shared" si="48"/>
        <v>120</v>
      </c>
      <c r="AY33" s="8">
        <f t="shared" si="48"/>
        <v>42</v>
      </c>
      <c r="AZ33" s="8">
        <f t="shared" si="48"/>
        <v>100</v>
      </c>
      <c r="BA33" s="8">
        <f t="shared" si="48"/>
        <v>3</v>
      </c>
      <c r="BB33" s="8">
        <f t="shared" si="48"/>
        <v>5</v>
      </c>
      <c r="BC33" s="8">
        <f t="shared" si="48"/>
        <v>16</v>
      </c>
    </row>
    <row r="34" spans="34:55">
      <c r="AH34" s="8">
        <f ca="1">AH28+AI28*($AH$43-1)</f>
        <v>81920</v>
      </c>
      <c r="AI34" s="8">
        <f ca="1">AH34/16384*$AJ53/100</f>
        <v>4.5</v>
      </c>
      <c r="AJ34" s="8">
        <f ca="1">AJ28+AK28*($AH$43-1)</f>
        <v>81919</v>
      </c>
      <c r="AK34" s="8">
        <f ca="1">AJ34/16384*$AJ53/100</f>
        <v>4.4999450683593754</v>
      </c>
      <c r="AN34" s="5">
        <f t="shared" si="34"/>
        <v>28</v>
      </c>
      <c r="AO34" s="5" t="str">
        <f t="shared" si="33"/>
        <v>1C</v>
      </c>
      <c r="AP34" s="7" t="str">
        <f t="shared" si="30"/>
        <v>23000000000000000080000000000000000000000000000000002000000000DFFDFFFEFF000000000000000000000000</v>
      </c>
      <c r="AQ34" s="8">
        <f t="shared" si="48"/>
        <v>0</v>
      </c>
      <c r="AR34" s="8">
        <f t="shared" si="48"/>
        <v>0</v>
      </c>
      <c r="AS34" s="8">
        <f t="shared" si="48"/>
        <v>0</v>
      </c>
      <c r="AT34" s="8">
        <f t="shared" si="48"/>
        <v>0</v>
      </c>
      <c r="AU34" s="8">
        <f t="shared" si="48"/>
        <v>0</v>
      </c>
      <c r="AV34" s="8">
        <f t="shared" si="48"/>
        <v>0</v>
      </c>
      <c r="AW34" s="8">
        <f t="shared" si="48"/>
        <v>0</v>
      </c>
      <c r="AX34" s="8">
        <f t="shared" si="48"/>
        <v>0</v>
      </c>
      <c r="AY34" s="8">
        <f t="shared" si="48"/>
        <v>0</v>
      </c>
      <c r="AZ34" s="8">
        <f t="shared" si="48"/>
        <v>0</v>
      </c>
      <c r="BA34" s="8">
        <f t="shared" si="48"/>
        <v>0</v>
      </c>
      <c r="BB34" s="8">
        <f t="shared" si="48"/>
        <v>0</v>
      </c>
      <c r="BC34" s="8">
        <f t="shared" si="48"/>
        <v>0</v>
      </c>
    </row>
    <row r="35" spans="34:55">
      <c r="AH35" s="8">
        <f ca="1">AH29+AI29*($AH$43-1)</f>
        <v>65536</v>
      </c>
      <c r="AI35" s="8">
        <f ca="1">AH35/16384*$AJ54/100</f>
        <v>3.2</v>
      </c>
      <c r="AJ35" s="8">
        <f ca="1">AJ29+AK29*($AH$43-1)</f>
        <v>65535</v>
      </c>
      <c r="AK35" s="8">
        <f ca="1">AJ35/16384*$AJ54/100</f>
        <v>3.199951171875</v>
      </c>
      <c r="AN35" s="5">
        <f t="shared" si="34"/>
        <v>29</v>
      </c>
      <c r="AO35" s="5" t="str">
        <f t="shared" si="33"/>
        <v>1D</v>
      </c>
      <c r="AP35" s="7" t="str">
        <f t="shared" si="30"/>
        <v>0000000000000000008000007E0B640B6464643264326403030A00000000000040000000000000000000000000000000</v>
      </c>
      <c r="AQ35" s="8">
        <f t="shared" si="48"/>
        <v>11</v>
      </c>
      <c r="AR35" s="8">
        <f t="shared" si="48"/>
        <v>100</v>
      </c>
      <c r="AS35" s="8">
        <f t="shared" si="48"/>
        <v>11</v>
      </c>
      <c r="AT35" s="8">
        <f t="shared" si="48"/>
        <v>100</v>
      </c>
      <c r="AU35" s="8">
        <f t="shared" si="48"/>
        <v>100</v>
      </c>
      <c r="AV35" s="8">
        <f t="shared" si="48"/>
        <v>100</v>
      </c>
      <c r="AW35" s="8">
        <f t="shared" si="48"/>
        <v>50</v>
      </c>
      <c r="AX35" s="8">
        <f t="shared" si="48"/>
        <v>100</v>
      </c>
      <c r="AY35" s="8">
        <f t="shared" si="48"/>
        <v>50</v>
      </c>
      <c r="AZ35" s="8">
        <f t="shared" si="48"/>
        <v>100</v>
      </c>
      <c r="BA35" s="8">
        <f t="shared" si="48"/>
        <v>3</v>
      </c>
      <c r="BB35" s="8">
        <f t="shared" si="48"/>
        <v>3</v>
      </c>
      <c r="BC35" s="8">
        <f t="shared" si="48"/>
        <v>10</v>
      </c>
    </row>
    <row r="36" spans="34:55">
      <c r="AN36" s="5">
        <f t="shared" si="34"/>
        <v>30</v>
      </c>
      <c r="AO36" s="5" t="str">
        <f t="shared" si="33"/>
        <v>1E</v>
      </c>
      <c r="AP36" s="7" t="str">
        <f t="shared" si="30"/>
        <v>2800000000000000009800197E0A8C0B6464643264326403031900000000000040000000000000000000000000000000</v>
      </c>
      <c r="AQ36" s="8">
        <f t="shared" ref="AQ36:BC45" si="49">HEX2DEC(MID($AP36,AQ$5,2))</f>
        <v>10</v>
      </c>
      <c r="AR36" s="8">
        <f t="shared" si="49"/>
        <v>140</v>
      </c>
      <c r="AS36" s="8">
        <f t="shared" si="49"/>
        <v>11</v>
      </c>
      <c r="AT36" s="8">
        <f t="shared" si="49"/>
        <v>100</v>
      </c>
      <c r="AU36" s="8">
        <f t="shared" si="49"/>
        <v>100</v>
      </c>
      <c r="AV36" s="8">
        <f t="shared" si="49"/>
        <v>100</v>
      </c>
      <c r="AW36" s="8">
        <f t="shared" si="49"/>
        <v>50</v>
      </c>
      <c r="AX36" s="8">
        <f t="shared" si="49"/>
        <v>100</v>
      </c>
      <c r="AY36" s="8">
        <f t="shared" si="49"/>
        <v>50</v>
      </c>
      <c r="AZ36" s="8">
        <f t="shared" si="49"/>
        <v>100</v>
      </c>
      <c r="BA36" s="8">
        <f t="shared" si="49"/>
        <v>3</v>
      </c>
      <c r="BB36" s="8">
        <f t="shared" si="49"/>
        <v>3</v>
      </c>
      <c r="BC36" s="8">
        <f t="shared" si="49"/>
        <v>25</v>
      </c>
    </row>
    <row r="37" spans="34:55">
      <c r="AH37" s="8">
        <f ca="1">IFERROR(RANDBETWEEN(AI44*16384,AK44*16384-1),AI44)</f>
        <v>518177</v>
      </c>
      <c r="AI37" s="8">
        <f ca="1">INT((AK44*16384-1-AH37)*Config!$H$10+AH37)+Config!N13</f>
        <v>518952</v>
      </c>
      <c r="AJ37" s="8">
        <f ca="1">INT(AI37/(1+$AI50))</f>
        <v>43246</v>
      </c>
      <c r="AK37" s="8">
        <f ca="1">MIN(16777215,AI37+AJ37*($AH$43-1))</f>
        <v>518952</v>
      </c>
      <c r="AL37" s="8">
        <f ca="1">AK37/16384*$AJ50/100</f>
        <v>31.67431640625</v>
      </c>
      <c r="AN37" s="5">
        <f t="shared" si="34"/>
        <v>31</v>
      </c>
      <c r="AO37" s="5" t="str">
        <f t="shared" si="33"/>
        <v>1F</v>
      </c>
      <c r="AP37" s="7" t="str">
        <f t="shared" si="30"/>
        <v>450000000000000000D800197E0A7A0B916469307D2D6904030E00000000000040000000000000000000000000000000</v>
      </c>
      <c r="AQ37" s="8">
        <f t="shared" si="49"/>
        <v>10</v>
      </c>
      <c r="AR37" s="8">
        <f t="shared" si="49"/>
        <v>122</v>
      </c>
      <c r="AS37" s="8">
        <f t="shared" si="49"/>
        <v>11</v>
      </c>
      <c r="AT37" s="8">
        <f t="shared" si="49"/>
        <v>145</v>
      </c>
      <c r="AU37" s="8">
        <f t="shared" si="49"/>
        <v>100</v>
      </c>
      <c r="AV37" s="8">
        <f t="shared" si="49"/>
        <v>105</v>
      </c>
      <c r="AW37" s="8">
        <f t="shared" si="49"/>
        <v>48</v>
      </c>
      <c r="AX37" s="8">
        <f t="shared" si="49"/>
        <v>125</v>
      </c>
      <c r="AY37" s="8">
        <f t="shared" si="49"/>
        <v>45</v>
      </c>
      <c r="AZ37" s="8">
        <f t="shared" si="49"/>
        <v>105</v>
      </c>
      <c r="BA37" s="8">
        <f t="shared" si="49"/>
        <v>4</v>
      </c>
      <c r="BB37" s="8">
        <f t="shared" si="49"/>
        <v>3</v>
      </c>
      <c r="BC37" s="8">
        <f t="shared" si="49"/>
        <v>14</v>
      </c>
    </row>
    <row r="38" spans="34:55">
      <c r="AH38" s="8">
        <f ca="1">IFERROR(RANDBETWEEN(AI45*16384,AK45*16384-1),AI45)</f>
        <v>230351</v>
      </c>
      <c r="AI38" s="8">
        <f ca="1">INT((AK45*16384-1-AH38)*Config!$H$10+AH38)+Config!N14</f>
        <v>232307</v>
      </c>
      <c r="AJ38" s="8">
        <f ca="1">INT(AI38/(1+$AI51))</f>
        <v>14519</v>
      </c>
      <c r="AK38" s="8">
        <f ca="1">MIN(16777215,AI38+AJ38*($AH$43-1))</f>
        <v>232307</v>
      </c>
      <c r="AL38" s="8">
        <f ca="1">AK38/16384*$AJ51/100</f>
        <v>10.634170532226563</v>
      </c>
      <c r="AN38" s="5">
        <f t="shared" si="34"/>
        <v>32</v>
      </c>
      <c r="AO38" s="5" t="str">
        <f t="shared" si="33"/>
        <v>20</v>
      </c>
      <c r="AP38" s="7" t="str">
        <f t="shared" ref="AP38:AP69" si="50">MID(MID($B$3,18833+2016,999999)&amp;$B$4,1+96*AN38,96)</f>
        <v>2200000000000000009800197E0B8C0B9664643274326403030A000000000030D43E0031000000000000000000000000</v>
      </c>
      <c r="AQ38" s="8">
        <f t="shared" si="49"/>
        <v>11</v>
      </c>
      <c r="AR38" s="8">
        <f t="shared" si="49"/>
        <v>140</v>
      </c>
      <c r="AS38" s="8">
        <f t="shared" si="49"/>
        <v>11</v>
      </c>
      <c r="AT38" s="8">
        <f t="shared" si="49"/>
        <v>150</v>
      </c>
      <c r="AU38" s="8">
        <f t="shared" si="49"/>
        <v>100</v>
      </c>
      <c r="AV38" s="8">
        <f t="shared" si="49"/>
        <v>100</v>
      </c>
      <c r="AW38" s="8">
        <f t="shared" si="49"/>
        <v>50</v>
      </c>
      <c r="AX38" s="8">
        <f t="shared" si="49"/>
        <v>116</v>
      </c>
      <c r="AY38" s="8">
        <f t="shared" si="49"/>
        <v>50</v>
      </c>
      <c r="AZ38" s="8">
        <f t="shared" si="49"/>
        <v>100</v>
      </c>
      <c r="BA38" s="8">
        <f t="shared" si="49"/>
        <v>3</v>
      </c>
      <c r="BB38" s="8">
        <f t="shared" si="49"/>
        <v>3</v>
      </c>
      <c r="BC38" s="8">
        <f t="shared" si="49"/>
        <v>10</v>
      </c>
    </row>
    <row r="39" spans="34:55">
      <c r="AH39" s="8">
        <f ca="1">IFERROR(RANDBETWEEN(AI46*16384,AK46*16384-1),AI46*16384)</f>
        <v>98304</v>
      </c>
      <c r="AI39" s="8">
        <f ca="1">INT((AK46*16384-1-AH39)*Config!$H$10+AH39)+Config!N15</f>
        <v>98303</v>
      </c>
      <c r="AJ39" s="8">
        <f ca="1">INT(AI39/(1+$AI52))</f>
        <v>973</v>
      </c>
      <c r="AK39" s="8">
        <f ca="1">MIN(16777215,AI39+AJ39*($AH$43-1))</f>
        <v>98303</v>
      </c>
      <c r="AL39" s="8">
        <f ca="1">AK39/16384*$AJ52/100</f>
        <v>5.99993896484375</v>
      </c>
      <c r="AN39" s="5">
        <f t="shared" si="34"/>
        <v>33</v>
      </c>
      <c r="AO39" s="5" t="str">
        <f t="shared" si="33"/>
        <v>21</v>
      </c>
      <c r="AP39" s="7" t="str">
        <f t="shared" si="50"/>
        <v>000000000000000000C000007E0B640B6464643264326403030A00000000000040000000000000000000000000000000</v>
      </c>
      <c r="AQ39" s="8">
        <f t="shared" si="49"/>
        <v>11</v>
      </c>
      <c r="AR39" s="8">
        <f t="shared" si="49"/>
        <v>100</v>
      </c>
      <c r="AS39" s="8">
        <f t="shared" si="49"/>
        <v>11</v>
      </c>
      <c r="AT39" s="8">
        <f t="shared" si="49"/>
        <v>100</v>
      </c>
      <c r="AU39" s="8">
        <f t="shared" si="49"/>
        <v>100</v>
      </c>
      <c r="AV39" s="8">
        <f t="shared" si="49"/>
        <v>100</v>
      </c>
      <c r="AW39" s="8">
        <f t="shared" si="49"/>
        <v>50</v>
      </c>
      <c r="AX39" s="8">
        <f t="shared" si="49"/>
        <v>100</v>
      </c>
      <c r="AY39" s="8">
        <f t="shared" si="49"/>
        <v>50</v>
      </c>
      <c r="AZ39" s="8">
        <f t="shared" si="49"/>
        <v>100</v>
      </c>
      <c r="BA39" s="8">
        <f t="shared" si="49"/>
        <v>3</v>
      </c>
      <c r="BB39" s="8">
        <f t="shared" si="49"/>
        <v>3</v>
      </c>
      <c r="BC39" s="8">
        <f t="shared" si="49"/>
        <v>10</v>
      </c>
    </row>
    <row r="40" spans="34:55">
      <c r="AH40" s="8">
        <f ca="1">IFERROR(RANDBETWEEN(AI47*16384,AK47*16384-1),AI47*16384)</f>
        <v>81920</v>
      </c>
      <c r="AI40" s="8">
        <f ca="1">INT((AK47*16384-1-AH40)*Config!$H$10+AH40)+Config!N16</f>
        <v>81919</v>
      </c>
      <c r="AJ40" s="8">
        <f ca="1">INT(AI40/(1+$AI53))</f>
        <v>1342</v>
      </c>
      <c r="AK40" s="8">
        <f ca="1">MIN(16777215,AI40+AJ40*($AH$43-1))</f>
        <v>81919</v>
      </c>
      <c r="AL40" s="8">
        <f ca="1">AK40/16384*$AJ53/100</f>
        <v>4.4999450683593754</v>
      </c>
      <c r="AN40" s="5">
        <f t="shared" si="34"/>
        <v>34</v>
      </c>
      <c r="AO40" s="5" t="str">
        <f t="shared" si="33"/>
        <v>22</v>
      </c>
      <c r="AP40" s="7" t="str">
        <f t="shared" si="50"/>
        <v>25DB01000000000000802004FE0B640D4B6473325F326403041200000000000040000000000000000000000000000000</v>
      </c>
      <c r="AQ40" s="8">
        <f t="shared" si="49"/>
        <v>11</v>
      </c>
      <c r="AR40" s="8">
        <f t="shared" si="49"/>
        <v>100</v>
      </c>
      <c r="AS40" s="8">
        <f t="shared" si="49"/>
        <v>13</v>
      </c>
      <c r="AT40" s="8">
        <f t="shared" si="49"/>
        <v>75</v>
      </c>
      <c r="AU40" s="8">
        <f t="shared" si="49"/>
        <v>100</v>
      </c>
      <c r="AV40" s="8">
        <f t="shared" si="49"/>
        <v>115</v>
      </c>
      <c r="AW40" s="8">
        <f t="shared" si="49"/>
        <v>50</v>
      </c>
      <c r="AX40" s="8">
        <f t="shared" si="49"/>
        <v>95</v>
      </c>
      <c r="AY40" s="8">
        <f t="shared" si="49"/>
        <v>50</v>
      </c>
      <c r="AZ40" s="8">
        <f t="shared" si="49"/>
        <v>100</v>
      </c>
      <c r="BA40" s="8">
        <f t="shared" si="49"/>
        <v>3</v>
      </c>
      <c r="BB40" s="8">
        <f t="shared" si="49"/>
        <v>4</v>
      </c>
      <c r="BC40" s="8">
        <f t="shared" si="49"/>
        <v>18</v>
      </c>
    </row>
    <row r="41" spans="34:55">
      <c r="AH41" s="8">
        <f ca="1">IFERROR(RANDBETWEEN(AI48*16384,AK48*16384-1),AI48*16384)</f>
        <v>65536</v>
      </c>
      <c r="AI41" s="8">
        <f ca="1">INT((AK48*16384-1-AH41)*Config!$H$10+AH41)+Config!N17</f>
        <v>65535</v>
      </c>
      <c r="AJ41" s="8">
        <f ca="1">INT(AI41/(1+$AI54))</f>
        <v>1285</v>
      </c>
      <c r="AK41" s="8">
        <f ca="1">MIN(16777215,AI41+AJ41*($AH$43-1))</f>
        <v>65535</v>
      </c>
      <c r="AL41" s="8">
        <f ca="1">AK41/16384*$AJ54/100</f>
        <v>3.199951171875</v>
      </c>
      <c r="AN41" s="5">
        <f t="shared" si="34"/>
        <v>35</v>
      </c>
      <c r="AO41" s="5" t="str">
        <f t="shared" si="33"/>
        <v>23</v>
      </c>
      <c r="AP41" s="7" t="str">
        <f t="shared" si="50"/>
        <v>0000000000000000008000007E0B640B6464643264326403030A00000000000040000000000000000000000000000000</v>
      </c>
      <c r="AQ41" s="8">
        <f t="shared" si="49"/>
        <v>11</v>
      </c>
      <c r="AR41" s="8">
        <f t="shared" si="49"/>
        <v>100</v>
      </c>
      <c r="AS41" s="8">
        <f t="shared" si="49"/>
        <v>11</v>
      </c>
      <c r="AT41" s="8">
        <f t="shared" si="49"/>
        <v>100</v>
      </c>
      <c r="AU41" s="8">
        <f t="shared" si="49"/>
        <v>100</v>
      </c>
      <c r="AV41" s="8">
        <f t="shared" si="49"/>
        <v>100</v>
      </c>
      <c r="AW41" s="8">
        <f t="shared" si="49"/>
        <v>50</v>
      </c>
      <c r="AX41" s="8">
        <f t="shared" si="49"/>
        <v>100</v>
      </c>
      <c r="AY41" s="8">
        <f t="shared" si="49"/>
        <v>50</v>
      </c>
      <c r="AZ41" s="8">
        <f t="shared" si="49"/>
        <v>100</v>
      </c>
      <c r="BA41" s="8">
        <f t="shared" si="49"/>
        <v>3</v>
      </c>
      <c r="BB41" s="8">
        <f t="shared" si="49"/>
        <v>3</v>
      </c>
      <c r="BC41" s="8">
        <f t="shared" si="49"/>
        <v>10</v>
      </c>
    </row>
    <row r="42" spans="34:55">
      <c r="AN42" s="5">
        <f t="shared" si="34"/>
        <v>36</v>
      </c>
      <c r="AO42" s="5" t="str">
        <f t="shared" si="33"/>
        <v>24</v>
      </c>
      <c r="AP42" s="7" t="str">
        <f t="shared" si="50"/>
        <v>400000000000000000980019FE09A509646473257C3264040319000000000030D43E823D000000000000000000000000</v>
      </c>
      <c r="AQ42" s="8">
        <f t="shared" si="49"/>
        <v>9</v>
      </c>
      <c r="AR42" s="8">
        <f t="shared" si="49"/>
        <v>165</v>
      </c>
      <c r="AS42" s="8">
        <f t="shared" si="49"/>
        <v>9</v>
      </c>
      <c r="AT42" s="8">
        <f t="shared" si="49"/>
        <v>100</v>
      </c>
      <c r="AU42" s="8">
        <f t="shared" si="49"/>
        <v>100</v>
      </c>
      <c r="AV42" s="8">
        <f t="shared" si="49"/>
        <v>115</v>
      </c>
      <c r="AW42" s="8">
        <f t="shared" si="49"/>
        <v>37</v>
      </c>
      <c r="AX42" s="8">
        <f t="shared" si="49"/>
        <v>124</v>
      </c>
      <c r="AY42" s="8">
        <f t="shared" si="49"/>
        <v>50</v>
      </c>
      <c r="AZ42" s="8">
        <f t="shared" si="49"/>
        <v>100</v>
      </c>
      <c r="BA42" s="8">
        <f t="shared" si="49"/>
        <v>4</v>
      </c>
      <c r="BB42" s="8">
        <f t="shared" si="49"/>
        <v>3</v>
      </c>
      <c r="BC42" s="8">
        <f t="shared" si="49"/>
        <v>25</v>
      </c>
    </row>
    <row r="43" spans="34:55">
      <c r="AH43" s="5">
        <f ca="1">Config!N18</f>
        <v>1</v>
      </c>
      <c r="AI43" s="1">
        <f>1+(Config!BX4-1)*7</f>
        <v>1</v>
      </c>
      <c r="AJ43" s="1">
        <f>AI43</f>
        <v>1</v>
      </c>
      <c r="AK43" s="1">
        <f>AJ43</f>
        <v>1</v>
      </c>
      <c r="AN43" s="5">
        <f t="shared" si="34"/>
        <v>37</v>
      </c>
      <c r="AO43" s="5" t="str">
        <f t="shared" si="33"/>
        <v>25</v>
      </c>
      <c r="AP43" s="7" t="str">
        <f t="shared" si="50"/>
        <v>3C0000000000000000980019FE0A960A646473267A3264040315000000000030D43E823D000000000000000000000000</v>
      </c>
      <c r="AQ43" s="8">
        <f t="shared" si="49"/>
        <v>10</v>
      </c>
      <c r="AR43" s="8">
        <f t="shared" si="49"/>
        <v>150</v>
      </c>
      <c r="AS43" s="8">
        <f t="shared" si="49"/>
        <v>10</v>
      </c>
      <c r="AT43" s="8">
        <f t="shared" si="49"/>
        <v>100</v>
      </c>
      <c r="AU43" s="8">
        <f t="shared" si="49"/>
        <v>100</v>
      </c>
      <c r="AV43" s="8">
        <f t="shared" si="49"/>
        <v>115</v>
      </c>
      <c r="AW43" s="8">
        <f t="shared" si="49"/>
        <v>38</v>
      </c>
      <c r="AX43" s="8">
        <f t="shared" si="49"/>
        <v>122</v>
      </c>
      <c r="AY43" s="8">
        <f t="shared" si="49"/>
        <v>50</v>
      </c>
      <c r="AZ43" s="8">
        <f t="shared" si="49"/>
        <v>100</v>
      </c>
      <c r="BA43" s="8">
        <f t="shared" si="49"/>
        <v>4</v>
      </c>
      <c r="BB43" s="8">
        <f t="shared" si="49"/>
        <v>3</v>
      </c>
      <c r="BC43" s="8">
        <f t="shared" si="49"/>
        <v>21</v>
      </c>
    </row>
    <row r="44" spans="34:55">
      <c r="AH44" s="5">
        <v>1</v>
      </c>
      <c r="AI44" s="1">
        <f t="shared" ref="AI44:AK48" si="51">INDEX(AD$3:AD$22,AI$43+$AH44)</f>
        <v>30</v>
      </c>
      <c r="AJ44" s="1">
        <f t="shared" si="51"/>
        <v>2</v>
      </c>
      <c r="AK44" s="1">
        <f t="shared" si="51"/>
        <v>32</v>
      </c>
      <c r="AL44" s="8">
        <f>AH25/16384</f>
        <v>30</v>
      </c>
      <c r="AN44" s="5">
        <f t="shared" si="34"/>
        <v>38</v>
      </c>
      <c r="AO44" s="5" t="str">
        <f t="shared" si="33"/>
        <v>26</v>
      </c>
      <c r="AP44" s="7" t="str">
        <f t="shared" si="50"/>
        <v>33D501000000000000B801197E0A9B0B32646E3078323204040A000000000030D43E823D000000000000000000000000</v>
      </c>
      <c r="AQ44" s="8">
        <f t="shared" si="49"/>
        <v>10</v>
      </c>
      <c r="AR44" s="8">
        <f t="shared" si="49"/>
        <v>155</v>
      </c>
      <c r="AS44" s="8">
        <f t="shared" si="49"/>
        <v>11</v>
      </c>
      <c r="AT44" s="8">
        <f t="shared" si="49"/>
        <v>50</v>
      </c>
      <c r="AU44" s="8">
        <f t="shared" si="49"/>
        <v>100</v>
      </c>
      <c r="AV44" s="8">
        <f t="shared" si="49"/>
        <v>110</v>
      </c>
      <c r="AW44" s="8">
        <f t="shared" si="49"/>
        <v>48</v>
      </c>
      <c r="AX44" s="8">
        <f t="shared" si="49"/>
        <v>120</v>
      </c>
      <c r="AY44" s="8">
        <f t="shared" si="49"/>
        <v>50</v>
      </c>
      <c r="AZ44" s="8">
        <f t="shared" si="49"/>
        <v>50</v>
      </c>
      <c r="BA44" s="8">
        <f t="shared" si="49"/>
        <v>4</v>
      </c>
      <c r="BB44" s="8">
        <f t="shared" si="49"/>
        <v>4</v>
      </c>
      <c r="BC44" s="8">
        <f t="shared" si="49"/>
        <v>10</v>
      </c>
    </row>
    <row r="45" spans="34:55">
      <c r="AH45" s="5">
        <v>2</v>
      </c>
      <c r="AI45" s="1">
        <f t="shared" si="51"/>
        <v>14</v>
      </c>
      <c r="AJ45" s="1">
        <f t="shared" si="51"/>
        <v>1</v>
      </c>
      <c r="AK45" s="1">
        <f t="shared" si="51"/>
        <v>15</v>
      </c>
      <c r="AN45" s="5">
        <f t="shared" si="34"/>
        <v>39</v>
      </c>
      <c r="AO45" s="5" t="str">
        <f t="shared" si="33"/>
        <v>27</v>
      </c>
      <c r="AP45" s="7" t="str">
        <f t="shared" si="50"/>
        <v>480000000000000000818084FE0A7D088C64693750317D03030E000000000030D43E8235000000000000000000000000</v>
      </c>
      <c r="AQ45" s="8">
        <f t="shared" si="49"/>
        <v>10</v>
      </c>
      <c r="AR45" s="8">
        <f t="shared" si="49"/>
        <v>125</v>
      </c>
      <c r="AS45" s="8">
        <f t="shared" si="49"/>
        <v>8</v>
      </c>
      <c r="AT45" s="8">
        <f t="shared" si="49"/>
        <v>140</v>
      </c>
      <c r="AU45" s="8">
        <f t="shared" si="49"/>
        <v>100</v>
      </c>
      <c r="AV45" s="8">
        <f t="shared" si="49"/>
        <v>105</v>
      </c>
      <c r="AW45" s="8">
        <f t="shared" si="49"/>
        <v>55</v>
      </c>
      <c r="AX45" s="8">
        <f t="shared" si="49"/>
        <v>80</v>
      </c>
      <c r="AY45" s="8">
        <f t="shared" si="49"/>
        <v>49</v>
      </c>
      <c r="AZ45" s="8">
        <f t="shared" si="49"/>
        <v>125</v>
      </c>
      <c r="BA45" s="8">
        <f t="shared" si="49"/>
        <v>3</v>
      </c>
      <c r="BB45" s="8">
        <f t="shared" si="49"/>
        <v>3</v>
      </c>
      <c r="BC45" s="8">
        <f t="shared" si="49"/>
        <v>14</v>
      </c>
    </row>
    <row r="46" spans="34:55">
      <c r="AH46" s="5">
        <v>3</v>
      </c>
      <c r="AI46" s="1">
        <f t="shared" si="51"/>
        <v>6</v>
      </c>
      <c r="AJ46" s="1">
        <f t="shared" si="51"/>
        <v>0</v>
      </c>
      <c r="AK46" s="1">
        <f t="shared" si="51"/>
        <v>6</v>
      </c>
      <c r="AN46" s="5">
        <f t="shared" si="34"/>
        <v>40</v>
      </c>
      <c r="AO46" s="5" t="str">
        <f t="shared" si="33"/>
        <v>28</v>
      </c>
      <c r="AP46" s="7" t="str">
        <f t="shared" si="50"/>
        <v>3000000000000000009800197E0AA50B96646E3278325F03030F000000000030D43E823D000000000000000000000000</v>
      </c>
      <c r="AQ46" s="8">
        <f t="shared" ref="AQ46:BC55" si="52">HEX2DEC(MID($AP46,AQ$5,2))</f>
        <v>10</v>
      </c>
      <c r="AR46" s="8">
        <f t="shared" si="52"/>
        <v>165</v>
      </c>
      <c r="AS46" s="8">
        <f t="shared" si="52"/>
        <v>11</v>
      </c>
      <c r="AT46" s="8">
        <f t="shared" si="52"/>
        <v>150</v>
      </c>
      <c r="AU46" s="8">
        <f t="shared" si="52"/>
        <v>100</v>
      </c>
      <c r="AV46" s="8">
        <f t="shared" si="52"/>
        <v>110</v>
      </c>
      <c r="AW46" s="8">
        <f t="shared" si="52"/>
        <v>50</v>
      </c>
      <c r="AX46" s="8">
        <f t="shared" si="52"/>
        <v>120</v>
      </c>
      <c r="AY46" s="8">
        <f t="shared" si="52"/>
        <v>50</v>
      </c>
      <c r="AZ46" s="8">
        <f t="shared" si="52"/>
        <v>95</v>
      </c>
      <c r="BA46" s="8">
        <f t="shared" si="52"/>
        <v>3</v>
      </c>
      <c r="BB46" s="8">
        <f t="shared" si="52"/>
        <v>3</v>
      </c>
      <c r="BC46" s="8">
        <f t="shared" si="52"/>
        <v>15</v>
      </c>
    </row>
    <row r="47" spans="34:55">
      <c r="AH47" s="5">
        <v>4</v>
      </c>
      <c r="AI47" s="1">
        <f t="shared" si="51"/>
        <v>5</v>
      </c>
      <c r="AJ47" s="1">
        <f t="shared" si="51"/>
        <v>0</v>
      </c>
      <c r="AK47" s="1">
        <f t="shared" si="51"/>
        <v>5</v>
      </c>
      <c r="AN47" s="5">
        <f t="shared" si="34"/>
        <v>41</v>
      </c>
      <c r="AO47" s="5" t="str">
        <f t="shared" si="33"/>
        <v>29</v>
      </c>
      <c r="AP47" s="7" t="str">
        <f t="shared" si="50"/>
        <v>320000000000000000808084FE0B640B6464733264326403030A00000000000040000000000000000000000000000000</v>
      </c>
      <c r="AQ47" s="8">
        <f t="shared" si="52"/>
        <v>11</v>
      </c>
      <c r="AR47" s="8">
        <f t="shared" si="52"/>
        <v>100</v>
      </c>
      <c r="AS47" s="8">
        <f t="shared" si="52"/>
        <v>11</v>
      </c>
      <c r="AT47" s="8">
        <f t="shared" si="52"/>
        <v>100</v>
      </c>
      <c r="AU47" s="8">
        <f t="shared" si="52"/>
        <v>100</v>
      </c>
      <c r="AV47" s="8">
        <f t="shared" si="52"/>
        <v>115</v>
      </c>
      <c r="AW47" s="8">
        <f t="shared" si="52"/>
        <v>50</v>
      </c>
      <c r="AX47" s="8">
        <f t="shared" si="52"/>
        <v>100</v>
      </c>
      <c r="AY47" s="8">
        <f t="shared" si="52"/>
        <v>50</v>
      </c>
      <c r="AZ47" s="8">
        <f t="shared" si="52"/>
        <v>100</v>
      </c>
      <c r="BA47" s="8">
        <f t="shared" si="52"/>
        <v>3</v>
      </c>
      <c r="BB47" s="8">
        <f t="shared" si="52"/>
        <v>3</v>
      </c>
      <c r="BC47" s="8">
        <f t="shared" si="52"/>
        <v>10</v>
      </c>
    </row>
    <row r="48" spans="34:55">
      <c r="AH48" s="5">
        <v>5</v>
      </c>
      <c r="AI48" s="1">
        <f t="shared" si="51"/>
        <v>4</v>
      </c>
      <c r="AJ48" s="1">
        <f t="shared" si="51"/>
        <v>0</v>
      </c>
      <c r="AK48" s="1">
        <f t="shared" si="51"/>
        <v>4</v>
      </c>
      <c r="AN48" s="5">
        <f t="shared" si="34"/>
        <v>42</v>
      </c>
      <c r="AO48" s="5" t="str">
        <f t="shared" si="33"/>
        <v>2A</v>
      </c>
      <c r="AP48" s="7" t="str">
        <f t="shared" si="50"/>
        <v>430000000000000000981119FE0A7D0F5064692778325A04030C00000000000040000000000000000000000000000000</v>
      </c>
      <c r="AQ48" s="8">
        <f t="shared" si="52"/>
        <v>10</v>
      </c>
      <c r="AR48" s="8">
        <f t="shared" si="52"/>
        <v>125</v>
      </c>
      <c r="AS48" s="8">
        <f t="shared" si="52"/>
        <v>15</v>
      </c>
      <c r="AT48" s="8">
        <f t="shared" si="52"/>
        <v>80</v>
      </c>
      <c r="AU48" s="8">
        <f t="shared" si="52"/>
        <v>100</v>
      </c>
      <c r="AV48" s="8">
        <f t="shared" si="52"/>
        <v>105</v>
      </c>
      <c r="AW48" s="8">
        <f t="shared" si="52"/>
        <v>39</v>
      </c>
      <c r="AX48" s="8">
        <f t="shared" si="52"/>
        <v>120</v>
      </c>
      <c r="AY48" s="8">
        <f t="shared" si="52"/>
        <v>50</v>
      </c>
      <c r="AZ48" s="8">
        <f t="shared" si="52"/>
        <v>90</v>
      </c>
      <c r="BA48" s="8">
        <f t="shared" si="52"/>
        <v>4</v>
      </c>
      <c r="BB48" s="8">
        <f t="shared" si="52"/>
        <v>3</v>
      </c>
      <c r="BC48" s="8">
        <f t="shared" si="52"/>
        <v>12</v>
      </c>
    </row>
    <row r="49" spans="34:55">
      <c r="AH49" s="5"/>
      <c r="AI49" s="1"/>
      <c r="AJ49" s="1"/>
      <c r="AN49" s="5">
        <f t="shared" si="34"/>
        <v>43</v>
      </c>
      <c r="AO49" s="5" t="str">
        <f t="shared" si="33"/>
        <v>2B</v>
      </c>
      <c r="AP49" s="7" t="str">
        <f t="shared" si="50"/>
        <v>44D201D401D9010000C030057E088C0B64647D32642E78040312000000000030D43E8235000000000000000000000000</v>
      </c>
      <c r="AQ49" s="8">
        <f t="shared" si="52"/>
        <v>8</v>
      </c>
      <c r="AR49" s="8">
        <f t="shared" si="52"/>
        <v>140</v>
      </c>
      <c r="AS49" s="8">
        <f t="shared" si="52"/>
        <v>11</v>
      </c>
      <c r="AT49" s="8">
        <f t="shared" si="52"/>
        <v>100</v>
      </c>
      <c r="AU49" s="8">
        <f t="shared" si="52"/>
        <v>100</v>
      </c>
      <c r="AV49" s="8">
        <f t="shared" si="52"/>
        <v>125</v>
      </c>
      <c r="AW49" s="8">
        <f t="shared" si="52"/>
        <v>50</v>
      </c>
      <c r="AX49" s="8">
        <f t="shared" si="52"/>
        <v>100</v>
      </c>
      <c r="AY49" s="8">
        <f t="shared" si="52"/>
        <v>46</v>
      </c>
      <c r="AZ49" s="8">
        <f t="shared" si="52"/>
        <v>120</v>
      </c>
      <c r="BA49" s="8">
        <f t="shared" si="52"/>
        <v>4</v>
      </c>
      <c r="BB49" s="8">
        <f t="shared" si="52"/>
        <v>3</v>
      </c>
      <c r="BC49" s="8">
        <f t="shared" si="52"/>
        <v>18</v>
      </c>
    </row>
    <row r="50" spans="34:55">
      <c r="AH50" s="5"/>
      <c r="AI50" s="8">
        <f>AQ3</f>
        <v>11</v>
      </c>
      <c r="AJ50" s="8">
        <f>AR3</f>
        <v>100</v>
      </c>
      <c r="AN50" s="5">
        <f t="shared" si="34"/>
        <v>44</v>
      </c>
      <c r="AO50" s="5" t="str">
        <f t="shared" si="33"/>
        <v>2C</v>
      </c>
      <c r="AP50" s="7" t="str">
        <f t="shared" si="50"/>
        <v>4C000000000000000080000000000000000000000000000403122000000000DFFDFFFEFF000000000000000000000000</v>
      </c>
      <c r="AQ50" s="8">
        <f t="shared" si="52"/>
        <v>0</v>
      </c>
      <c r="AR50" s="8">
        <f t="shared" si="52"/>
        <v>0</v>
      </c>
      <c r="AS50" s="8">
        <f t="shared" si="52"/>
        <v>0</v>
      </c>
      <c r="AT50" s="8">
        <f t="shared" si="52"/>
        <v>0</v>
      </c>
      <c r="AU50" s="8">
        <f t="shared" si="52"/>
        <v>0</v>
      </c>
      <c r="AV50" s="8">
        <f t="shared" si="52"/>
        <v>0</v>
      </c>
      <c r="AW50" s="8">
        <f t="shared" si="52"/>
        <v>0</v>
      </c>
      <c r="AX50" s="8">
        <f t="shared" si="52"/>
        <v>0</v>
      </c>
      <c r="AY50" s="8">
        <f t="shared" si="52"/>
        <v>0</v>
      </c>
      <c r="AZ50" s="8">
        <f t="shared" si="52"/>
        <v>0</v>
      </c>
      <c r="BA50" s="8">
        <f t="shared" si="52"/>
        <v>4</v>
      </c>
      <c r="BB50" s="8">
        <f t="shared" si="52"/>
        <v>3</v>
      </c>
      <c r="BC50" s="8">
        <f t="shared" si="52"/>
        <v>18</v>
      </c>
    </row>
    <row r="51" spans="34:55">
      <c r="AH51" s="5"/>
      <c r="AI51" s="8">
        <f>AS3</f>
        <v>15</v>
      </c>
      <c r="AJ51" s="8">
        <f>AT3</f>
        <v>75</v>
      </c>
      <c r="AN51" s="5">
        <f t="shared" si="34"/>
        <v>45</v>
      </c>
      <c r="AO51" s="5" t="str">
        <f t="shared" si="33"/>
        <v>2D</v>
      </c>
      <c r="AP51" s="7" t="str">
        <f t="shared" si="50"/>
        <v>36DD01000000000000840004BE09A0087D696E32782D7D04081E000000000020C0160000000000000000000000000000</v>
      </c>
      <c r="AQ51" s="8">
        <f t="shared" si="52"/>
        <v>9</v>
      </c>
      <c r="AR51" s="8">
        <f t="shared" si="52"/>
        <v>160</v>
      </c>
      <c r="AS51" s="8">
        <f t="shared" si="52"/>
        <v>8</v>
      </c>
      <c r="AT51" s="8">
        <f t="shared" si="52"/>
        <v>125</v>
      </c>
      <c r="AU51" s="8">
        <f t="shared" si="52"/>
        <v>105</v>
      </c>
      <c r="AV51" s="8">
        <f t="shared" si="52"/>
        <v>110</v>
      </c>
      <c r="AW51" s="8">
        <f t="shared" si="52"/>
        <v>50</v>
      </c>
      <c r="AX51" s="8">
        <f t="shared" si="52"/>
        <v>120</v>
      </c>
      <c r="AY51" s="8">
        <f t="shared" si="52"/>
        <v>45</v>
      </c>
      <c r="AZ51" s="8">
        <f t="shared" si="52"/>
        <v>125</v>
      </c>
      <c r="BA51" s="8">
        <f t="shared" si="52"/>
        <v>4</v>
      </c>
      <c r="BB51" s="8">
        <f t="shared" si="52"/>
        <v>8</v>
      </c>
      <c r="BC51" s="8">
        <f t="shared" si="52"/>
        <v>30</v>
      </c>
    </row>
    <row r="52" spans="34:55">
      <c r="AH52" s="5"/>
      <c r="AI52" s="8">
        <f>AU3</f>
        <v>100</v>
      </c>
      <c r="AJ52" s="8">
        <f>AV3</f>
        <v>100</v>
      </c>
      <c r="AN52" s="5">
        <f t="shared" si="34"/>
        <v>46</v>
      </c>
      <c r="AO52" s="5" t="str">
        <f t="shared" si="33"/>
        <v>2E</v>
      </c>
      <c r="AP52" s="7" t="str">
        <f t="shared" si="50"/>
        <v>37DD01000000000000A00004BE099B087D6E7332782D7D04081C000000000020C0160000000000000000000000000000</v>
      </c>
      <c r="AQ52" s="8">
        <f t="shared" si="52"/>
        <v>9</v>
      </c>
      <c r="AR52" s="8">
        <f t="shared" si="52"/>
        <v>155</v>
      </c>
      <c r="AS52" s="8">
        <f t="shared" si="52"/>
        <v>8</v>
      </c>
      <c r="AT52" s="8">
        <f t="shared" si="52"/>
        <v>125</v>
      </c>
      <c r="AU52" s="8">
        <f t="shared" si="52"/>
        <v>110</v>
      </c>
      <c r="AV52" s="8">
        <f t="shared" si="52"/>
        <v>115</v>
      </c>
      <c r="AW52" s="8">
        <f t="shared" si="52"/>
        <v>50</v>
      </c>
      <c r="AX52" s="8">
        <f t="shared" si="52"/>
        <v>120</v>
      </c>
      <c r="AY52" s="8">
        <f t="shared" si="52"/>
        <v>45</v>
      </c>
      <c r="AZ52" s="8">
        <f t="shared" si="52"/>
        <v>125</v>
      </c>
      <c r="BA52" s="8">
        <f t="shared" si="52"/>
        <v>4</v>
      </c>
      <c r="BB52" s="8">
        <f t="shared" si="52"/>
        <v>8</v>
      </c>
      <c r="BC52" s="8">
        <f t="shared" si="52"/>
        <v>28</v>
      </c>
    </row>
    <row r="53" spans="34:55">
      <c r="AH53" s="5"/>
      <c r="AI53" s="8">
        <f>AW3</f>
        <v>60</v>
      </c>
      <c r="AJ53" s="8">
        <f>AX3</f>
        <v>90</v>
      </c>
      <c r="AN53" s="5">
        <f t="shared" si="34"/>
        <v>47</v>
      </c>
      <c r="AO53" s="5" t="str">
        <f t="shared" si="33"/>
        <v>2F</v>
      </c>
      <c r="AP53" s="7" t="str">
        <f t="shared" si="50"/>
        <v>420000000000000000981019FE0A7D0F5064692778325A04030C000000000020C0000000000000000000000000000000</v>
      </c>
      <c r="AQ53" s="8">
        <f t="shared" si="52"/>
        <v>10</v>
      </c>
      <c r="AR53" s="8">
        <f t="shared" si="52"/>
        <v>125</v>
      </c>
      <c r="AS53" s="8">
        <f t="shared" si="52"/>
        <v>15</v>
      </c>
      <c r="AT53" s="8">
        <f t="shared" si="52"/>
        <v>80</v>
      </c>
      <c r="AU53" s="8">
        <f t="shared" si="52"/>
        <v>100</v>
      </c>
      <c r="AV53" s="8">
        <f t="shared" si="52"/>
        <v>105</v>
      </c>
      <c r="AW53" s="8">
        <f t="shared" si="52"/>
        <v>39</v>
      </c>
      <c r="AX53" s="8">
        <f t="shared" si="52"/>
        <v>120</v>
      </c>
      <c r="AY53" s="8">
        <f t="shared" si="52"/>
        <v>50</v>
      </c>
      <c r="AZ53" s="8">
        <f t="shared" si="52"/>
        <v>90</v>
      </c>
      <c r="BA53" s="8">
        <f t="shared" si="52"/>
        <v>4</v>
      </c>
      <c r="BB53" s="8">
        <f t="shared" si="52"/>
        <v>3</v>
      </c>
      <c r="BC53" s="8">
        <f t="shared" si="52"/>
        <v>12</v>
      </c>
    </row>
    <row r="54" spans="34:55">
      <c r="AH54" s="5"/>
      <c r="AI54" s="8">
        <f>AY3</f>
        <v>50</v>
      </c>
      <c r="AJ54" s="8">
        <f>AZ3</f>
        <v>80</v>
      </c>
      <c r="AN54" s="5">
        <f t="shared" si="34"/>
        <v>48</v>
      </c>
      <c r="AO54" s="5" t="str">
        <f t="shared" si="33"/>
        <v>30</v>
      </c>
      <c r="AP54" s="7" t="str">
        <f t="shared" si="50"/>
        <v>310000000000000000808004FE0B5A0B646469326432A004031200000000000040000000000000000000000000000000</v>
      </c>
      <c r="AQ54" s="8">
        <f t="shared" si="52"/>
        <v>11</v>
      </c>
      <c r="AR54" s="8">
        <f t="shared" si="52"/>
        <v>90</v>
      </c>
      <c r="AS54" s="8">
        <f t="shared" si="52"/>
        <v>11</v>
      </c>
      <c r="AT54" s="8">
        <f t="shared" si="52"/>
        <v>100</v>
      </c>
      <c r="AU54" s="8">
        <f t="shared" si="52"/>
        <v>100</v>
      </c>
      <c r="AV54" s="8">
        <f t="shared" si="52"/>
        <v>105</v>
      </c>
      <c r="AW54" s="8">
        <f t="shared" si="52"/>
        <v>50</v>
      </c>
      <c r="AX54" s="8">
        <f t="shared" si="52"/>
        <v>100</v>
      </c>
      <c r="AY54" s="8">
        <f t="shared" si="52"/>
        <v>50</v>
      </c>
      <c r="AZ54" s="8">
        <f t="shared" si="52"/>
        <v>160</v>
      </c>
      <c r="BA54" s="8">
        <f t="shared" si="52"/>
        <v>4</v>
      </c>
      <c r="BB54" s="8">
        <f t="shared" si="52"/>
        <v>3</v>
      </c>
      <c r="BC54" s="8">
        <f t="shared" si="52"/>
        <v>18</v>
      </c>
    </row>
    <row r="55" spans="34:55">
      <c r="AH55" s="5"/>
      <c r="AN55" s="5">
        <f t="shared" si="34"/>
        <v>49</v>
      </c>
      <c r="AO55" s="5" t="str">
        <f t="shared" si="33"/>
        <v>31</v>
      </c>
      <c r="AP55" s="7" t="str">
        <f t="shared" si="50"/>
        <v>0000000000000000008000007E0B640B6464643264326403030A00000000000040000000000000000000000000000000</v>
      </c>
      <c r="AQ55" s="8">
        <f t="shared" si="52"/>
        <v>11</v>
      </c>
      <c r="AR55" s="8">
        <f t="shared" si="52"/>
        <v>100</v>
      </c>
      <c r="AS55" s="8">
        <f t="shared" si="52"/>
        <v>11</v>
      </c>
      <c r="AT55" s="8">
        <f t="shared" si="52"/>
        <v>100</v>
      </c>
      <c r="AU55" s="8">
        <f t="shared" si="52"/>
        <v>100</v>
      </c>
      <c r="AV55" s="8">
        <f t="shared" si="52"/>
        <v>100</v>
      </c>
      <c r="AW55" s="8">
        <f t="shared" si="52"/>
        <v>50</v>
      </c>
      <c r="AX55" s="8">
        <f t="shared" si="52"/>
        <v>100</v>
      </c>
      <c r="AY55" s="8">
        <f t="shared" si="52"/>
        <v>50</v>
      </c>
      <c r="AZ55" s="8">
        <f t="shared" si="52"/>
        <v>100</v>
      </c>
      <c r="BA55" s="8">
        <f t="shared" si="52"/>
        <v>3</v>
      </c>
      <c r="BB55" s="8">
        <f t="shared" si="52"/>
        <v>3</v>
      </c>
      <c r="BC55" s="8">
        <f t="shared" si="52"/>
        <v>10</v>
      </c>
    </row>
    <row r="56" spans="34:55">
      <c r="AH56" s="5"/>
      <c r="AN56" s="5">
        <f t="shared" si="34"/>
        <v>50</v>
      </c>
      <c r="AO56" s="5" t="str">
        <f t="shared" si="33"/>
        <v>32</v>
      </c>
      <c r="AP56" s="7" t="str">
        <f t="shared" si="50"/>
        <v>290000000000000000900006BE0B7D0A7464642A7B2E7803031400000000000040000000000000000000000000000000</v>
      </c>
      <c r="AQ56" s="8">
        <f t="shared" ref="AQ56:BC65" si="53">HEX2DEC(MID($AP56,AQ$5,2))</f>
        <v>11</v>
      </c>
      <c r="AR56" s="8">
        <f t="shared" si="53"/>
        <v>125</v>
      </c>
      <c r="AS56" s="8">
        <f t="shared" si="53"/>
        <v>10</v>
      </c>
      <c r="AT56" s="8">
        <f t="shared" si="53"/>
        <v>116</v>
      </c>
      <c r="AU56" s="8">
        <f t="shared" si="53"/>
        <v>100</v>
      </c>
      <c r="AV56" s="8">
        <f t="shared" si="53"/>
        <v>100</v>
      </c>
      <c r="AW56" s="8">
        <f t="shared" si="53"/>
        <v>42</v>
      </c>
      <c r="AX56" s="8">
        <f t="shared" si="53"/>
        <v>123</v>
      </c>
      <c r="AY56" s="8">
        <f t="shared" si="53"/>
        <v>46</v>
      </c>
      <c r="AZ56" s="8">
        <f t="shared" si="53"/>
        <v>120</v>
      </c>
      <c r="BA56" s="8">
        <f t="shared" si="53"/>
        <v>3</v>
      </c>
      <c r="BB56" s="8">
        <f t="shared" si="53"/>
        <v>3</v>
      </c>
      <c r="BC56" s="8">
        <f t="shared" si="53"/>
        <v>20</v>
      </c>
    </row>
    <row r="57" spans="34:55">
      <c r="AH57" s="5"/>
      <c r="AN57" s="5">
        <f t="shared" si="34"/>
        <v>51</v>
      </c>
      <c r="AO57" s="5" t="str">
        <f t="shared" si="33"/>
        <v>33</v>
      </c>
      <c r="AP57" s="7" t="str">
        <f t="shared" si="50"/>
        <v>4B00000000000000009800197E08AA0A69617D267D306904031600000000000040000000000000000000000000000000</v>
      </c>
      <c r="AQ57" s="8">
        <f t="shared" si="53"/>
        <v>8</v>
      </c>
      <c r="AR57" s="8">
        <f t="shared" si="53"/>
        <v>170</v>
      </c>
      <c r="AS57" s="8">
        <f t="shared" si="53"/>
        <v>10</v>
      </c>
      <c r="AT57" s="8">
        <f t="shared" si="53"/>
        <v>105</v>
      </c>
      <c r="AU57" s="8">
        <f t="shared" si="53"/>
        <v>97</v>
      </c>
      <c r="AV57" s="8">
        <f t="shared" si="53"/>
        <v>125</v>
      </c>
      <c r="AW57" s="8">
        <f t="shared" si="53"/>
        <v>38</v>
      </c>
      <c r="AX57" s="8">
        <f t="shared" si="53"/>
        <v>125</v>
      </c>
      <c r="AY57" s="8">
        <f t="shared" si="53"/>
        <v>48</v>
      </c>
      <c r="AZ57" s="8">
        <f t="shared" si="53"/>
        <v>105</v>
      </c>
      <c r="BA57" s="8">
        <f t="shared" si="53"/>
        <v>4</v>
      </c>
      <c r="BB57" s="8">
        <f t="shared" si="53"/>
        <v>3</v>
      </c>
      <c r="BC57" s="8">
        <f t="shared" si="53"/>
        <v>22</v>
      </c>
    </row>
    <row r="58" spans="34:55">
      <c r="AH58" s="5"/>
      <c r="AN58" s="5">
        <f t="shared" si="34"/>
        <v>52</v>
      </c>
      <c r="AO58" s="5" t="str">
        <f t="shared" si="33"/>
        <v>34</v>
      </c>
      <c r="AP58" s="7" t="str">
        <f t="shared" si="50"/>
        <v>2100000000000000009800197E0B960B64646432642E6403031900000000000040000000000000000000000000000000</v>
      </c>
      <c r="AQ58" s="8">
        <f t="shared" si="53"/>
        <v>11</v>
      </c>
      <c r="AR58" s="8">
        <f t="shared" si="53"/>
        <v>150</v>
      </c>
      <c r="AS58" s="8">
        <f t="shared" si="53"/>
        <v>11</v>
      </c>
      <c r="AT58" s="8">
        <f t="shared" si="53"/>
        <v>100</v>
      </c>
      <c r="AU58" s="8">
        <f t="shared" si="53"/>
        <v>100</v>
      </c>
      <c r="AV58" s="8">
        <f t="shared" si="53"/>
        <v>100</v>
      </c>
      <c r="AW58" s="8">
        <f t="shared" si="53"/>
        <v>50</v>
      </c>
      <c r="AX58" s="8">
        <f t="shared" si="53"/>
        <v>100</v>
      </c>
      <c r="AY58" s="8">
        <f t="shared" si="53"/>
        <v>46</v>
      </c>
      <c r="AZ58" s="8">
        <f t="shared" si="53"/>
        <v>100</v>
      </c>
      <c r="BA58" s="8">
        <f t="shared" si="53"/>
        <v>3</v>
      </c>
      <c r="BB58" s="8">
        <f t="shared" si="53"/>
        <v>3</v>
      </c>
      <c r="BC58" s="8">
        <f t="shared" si="53"/>
        <v>25</v>
      </c>
    </row>
    <row r="59" spans="34:55">
      <c r="AH59" s="5"/>
      <c r="AN59" s="5">
        <f t="shared" si="34"/>
        <v>53</v>
      </c>
      <c r="AO59" s="5" t="str">
        <f t="shared" si="33"/>
        <v>35</v>
      </c>
      <c r="AP59" s="7" t="str">
        <f t="shared" si="50"/>
        <v>060000000000000000FFFFFFFF0C4B104B64644B4B325003030000000000000040000000000000000000000000000000</v>
      </c>
      <c r="AQ59" s="8">
        <f t="shared" si="53"/>
        <v>12</v>
      </c>
      <c r="AR59" s="8">
        <f t="shared" si="53"/>
        <v>75</v>
      </c>
      <c r="AS59" s="8">
        <f t="shared" si="53"/>
        <v>16</v>
      </c>
      <c r="AT59" s="8">
        <f t="shared" si="53"/>
        <v>75</v>
      </c>
      <c r="AU59" s="8">
        <f t="shared" si="53"/>
        <v>100</v>
      </c>
      <c r="AV59" s="8">
        <f t="shared" si="53"/>
        <v>100</v>
      </c>
      <c r="AW59" s="8">
        <f t="shared" si="53"/>
        <v>75</v>
      </c>
      <c r="AX59" s="8">
        <f t="shared" si="53"/>
        <v>75</v>
      </c>
      <c r="AY59" s="8">
        <f t="shared" si="53"/>
        <v>50</v>
      </c>
      <c r="AZ59" s="8">
        <f t="shared" si="53"/>
        <v>80</v>
      </c>
      <c r="BA59" s="8">
        <f t="shared" si="53"/>
        <v>3</v>
      </c>
      <c r="BB59" s="8">
        <f t="shared" si="53"/>
        <v>3</v>
      </c>
      <c r="BC59" s="8">
        <f t="shared" si="53"/>
        <v>0</v>
      </c>
    </row>
    <row r="60" spans="34:55">
      <c r="AH60" s="5"/>
      <c r="AN60" s="5">
        <f t="shared" si="34"/>
        <v>54</v>
      </c>
      <c r="AO60" s="5" t="str">
        <f t="shared" si="33"/>
        <v>36</v>
      </c>
      <c r="AP60" s="7" t="str">
        <f t="shared" si="50"/>
        <v>0A0000000000000000FFFFFFFF0A500A78646E325A326E03030000000000000040000000000000000000000000000000</v>
      </c>
      <c r="AQ60" s="8">
        <f t="shared" si="53"/>
        <v>10</v>
      </c>
      <c r="AR60" s="8">
        <f t="shared" si="53"/>
        <v>80</v>
      </c>
      <c r="AS60" s="8">
        <f t="shared" si="53"/>
        <v>10</v>
      </c>
      <c r="AT60" s="8">
        <f t="shared" si="53"/>
        <v>120</v>
      </c>
      <c r="AU60" s="8">
        <f t="shared" si="53"/>
        <v>100</v>
      </c>
      <c r="AV60" s="8">
        <f t="shared" si="53"/>
        <v>110</v>
      </c>
      <c r="AW60" s="8">
        <f t="shared" si="53"/>
        <v>50</v>
      </c>
      <c r="AX60" s="8">
        <f t="shared" si="53"/>
        <v>90</v>
      </c>
      <c r="AY60" s="8">
        <f t="shared" si="53"/>
        <v>50</v>
      </c>
      <c r="AZ60" s="8">
        <f t="shared" si="53"/>
        <v>110</v>
      </c>
      <c r="BA60" s="8">
        <f t="shared" si="53"/>
        <v>3</v>
      </c>
      <c r="BB60" s="8">
        <f t="shared" si="53"/>
        <v>3</v>
      </c>
      <c r="BC60" s="8">
        <f t="shared" si="53"/>
        <v>0</v>
      </c>
    </row>
    <row r="61" spans="34:55">
      <c r="AH61" s="5"/>
      <c r="AN61" s="5">
        <f t="shared" si="34"/>
        <v>55</v>
      </c>
      <c r="AO61" s="5" t="str">
        <f t="shared" si="33"/>
        <v>37</v>
      </c>
      <c r="AP61" s="7" t="str">
        <f t="shared" si="50"/>
        <v>0B0000000000000000FFFFFFFF0C4B097864643C3C329603030000000000000040000000000000000000000000000000</v>
      </c>
      <c r="AQ61" s="8">
        <f t="shared" si="53"/>
        <v>12</v>
      </c>
      <c r="AR61" s="8">
        <f t="shared" si="53"/>
        <v>75</v>
      </c>
      <c r="AS61" s="8">
        <f t="shared" si="53"/>
        <v>9</v>
      </c>
      <c r="AT61" s="8">
        <f t="shared" si="53"/>
        <v>120</v>
      </c>
      <c r="AU61" s="8">
        <f t="shared" si="53"/>
        <v>100</v>
      </c>
      <c r="AV61" s="8">
        <f t="shared" si="53"/>
        <v>100</v>
      </c>
      <c r="AW61" s="8">
        <f t="shared" si="53"/>
        <v>60</v>
      </c>
      <c r="AX61" s="8">
        <f t="shared" si="53"/>
        <v>60</v>
      </c>
      <c r="AY61" s="8">
        <f t="shared" si="53"/>
        <v>50</v>
      </c>
      <c r="AZ61" s="8">
        <f t="shared" si="53"/>
        <v>150</v>
      </c>
      <c r="BA61" s="8">
        <f t="shared" si="53"/>
        <v>3</v>
      </c>
      <c r="BB61" s="8">
        <f t="shared" si="53"/>
        <v>3</v>
      </c>
      <c r="BC61" s="8">
        <f t="shared" si="53"/>
        <v>0</v>
      </c>
    </row>
    <row r="62" spans="34:55">
      <c r="AH62" s="5"/>
      <c r="AN62" s="5">
        <f t="shared" si="34"/>
        <v>56</v>
      </c>
      <c r="AO62" s="5" t="str">
        <f t="shared" si="33"/>
        <v>38</v>
      </c>
      <c r="AP62" s="7" t="str">
        <f t="shared" si="50"/>
        <v>100000000000000000FFFFFFFF0C4B0A6E64643C32327803030000000000000040000000000000000000000000000000</v>
      </c>
      <c r="AQ62" s="8">
        <f t="shared" si="53"/>
        <v>12</v>
      </c>
      <c r="AR62" s="8">
        <f t="shared" si="53"/>
        <v>75</v>
      </c>
      <c r="AS62" s="8">
        <f t="shared" si="53"/>
        <v>10</v>
      </c>
      <c r="AT62" s="8">
        <f t="shared" si="53"/>
        <v>110</v>
      </c>
      <c r="AU62" s="8">
        <f t="shared" si="53"/>
        <v>100</v>
      </c>
      <c r="AV62" s="8">
        <f t="shared" si="53"/>
        <v>100</v>
      </c>
      <c r="AW62" s="8">
        <f t="shared" si="53"/>
        <v>60</v>
      </c>
      <c r="AX62" s="8">
        <f t="shared" si="53"/>
        <v>50</v>
      </c>
      <c r="AY62" s="8">
        <f t="shared" si="53"/>
        <v>50</v>
      </c>
      <c r="AZ62" s="8">
        <f t="shared" si="53"/>
        <v>120</v>
      </c>
      <c r="BA62" s="8">
        <f t="shared" si="53"/>
        <v>3</v>
      </c>
      <c r="BB62" s="8">
        <f t="shared" si="53"/>
        <v>3</v>
      </c>
      <c r="BC62" s="8">
        <f t="shared" si="53"/>
        <v>0</v>
      </c>
    </row>
    <row r="63" spans="34:55">
      <c r="AH63"/>
      <c r="AN63" s="5">
        <f t="shared" si="34"/>
        <v>57</v>
      </c>
      <c r="AO63" s="5" t="str">
        <f t="shared" si="33"/>
        <v>39</v>
      </c>
      <c r="AP63" s="7" t="str">
        <f t="shared" si="50"/>
        <v>0000000000000000000000007E0B640B6464643264326400000000000000000040000000000000000000000000000000</v>
      </c>
      <c r="AQ63" s="8">
        <f t="shared" si="53"/>
        <v>11</v>
      </c>
      <c r="AR63" s="8">
        <f t="shared" si="53"/>
        <v>100</v>
      </c>
      <c r="AS63" s="8">
        <f t="shared" si="53"/>
        <v>11</v>
      </c>
      <c r="AT63" s="8">
        <f t="shared" si="53"/>
        <v>100</v>
      </c>
      <c r="AU63" s="8">
        <f t="shared" si="53"/>
        <v>100</v>
      </c>
      <c r="AV63" s="8">
        <f t="shared" si="53"/>
        <v>100</v>
      </c>
      <c r="AW63" s="8">
        <f t="shared" si="53"/>
        <v>50</v>
      </c>
      <c r="AX63" s="8">
        <f t="shared" si="53"/>
        <v>100</v>
      </c>
      <c r="AY63" s="8">
        <f t="shared" si="53"/>
        <v>50</v>
      </c>
      <c r="AZ63" s="8">
        <f t="shared" si="53"/>
        <v>100</v>
      </c>
      <c r="BA63" s="8">
        <f t="shared" si="53"/>
        <v>0</v>
      </c>
      <c r="BB63" s="8">
        <f t="shared" si="53"/>
        <v>0</v>
      </c>
      <c r="BC63" s="8">
        <f t="shared" si="53"/>
        <v>0</v>
      </c>
    </row>
    <row r="64" spans="34:55">
      <c r="AH64"/>
      <c r="AN64" s="5">
        <f t="shared" si="34"/>
        <v>58</v>
      </c>
      <c r="AO64" s="5" t="str">
        <f t="shared" si="33"/>
        <v>3A</v>
      </c>
      <c r="AP64" s="7" t="str">
        <f t="shared" si="50"/>
        <v>000000000000000000C000007E0B640B6464643264326403030A00000000000040000000000000000000000000000000</v>
      </c>
      <c r="AQ64" s="8">
        <f t="shared" si="53"/>
        <v>11</v>
      </c>
      <c r="AR64" s="8">
        <f t="shared" si="53"/>
        <v>100</v>
      </c>
      <c r="AS64" s="8">
        <f t="shared" si="53"/>
        <v>11</v>
      </c>
      <c r="AT64" s="8">
        <f t="shared" si="53"/>
        <v>100</v>
      </c>
      <c r="AU64" s="8">
        <f t="shared" si="53"/>
        <v>100</v>
      </c>
      <c r="AV64" s="8">
        <f t="shared" si="53"/>
        <v>100</v>
      </c>
      <c r="AW64" s="8">
        <f t="shared" si="53"/>
        <v>50</v>
      </c>
      <c r="AX64" s="8">
        <f t="shared" si="53"/>
        <v>100</v>
      </c>
      <c r="AY64" s="8">
        <f t="shared" si="53"/>
        <v>50</v>
      </c>
      <c r="AZ64" s="8">
        <f t="shared" si="53"/>
        <v>100</v>
      </c>
      <c r="BA64" s="8">
        <f t="shared" si="53"/>
        <v>3</v>
      </c>
      <c r="BB64" s="8">
        <f t="shared" si="53"/>
        <v>3</v>
      </c>
      <c r="BC64" s="8">
        <f t="shared" si="53"/>
        <v>10</v>
      </c>
    </row>
    <row r="65" spans="34:55">
      <c r="AH65"/>
      <c r="AN65" s="5">
        <f t="shared" si="34"/>
        <v>59</v>
      </c>
      <c r="AO65" s="5" t="str">
        <f t="shared" si="33"/>
        <v>3B</v>
      </c>
      <c r="AP65" s="7" t="str">
        <f t="shared" si="50"/>
        <v>2900000000000000008000000007641E1E64641E64066408080A00000000000040000000000000000000000000000000</v>
      </c>
      <c r="AQ65" s="8">
        <f t="shared" si="53"/>
        <v>7</v>
      </c>
      <c r="AR65" s="8">
        <f t="shared" si="53"/>
        <v>100</v>
      </c>
      <c r="AS65" s="8">
        <f t="shared" si="53"/>
        <v>30</v>
      </c>
      <c r="AT65" s="8">
        <f t="shared" si="53"/>
        <v>30</v>
      </c>
      <c r="AU65" s="8">
        <f t="shared" si="53"/>
        <v>100</v>
      </c>
      <c r="AV65" s="8">
        <f t="shared" si="53"/>
        <v>100</v>
      </c>
      <c r="AW65" s="8">
        <f t="shared" si="53"/>
        <v>30</v>
      </c>
      <c r="AX65" s="8">
        <f t="shared" si="53"/>
        <v>100</v>
      </c>
      <c r="AY65" s="8">
        <f t="shared" si="53"/>
        <v>6</v>
      </c>
      <c r="AZ65" s="8">
        <f t="shared" si="53"/>
        <v>100</v>
      </c>
      <c r="BA65" s="8">
        <f t="shared" si="53"/>
        <v>8</v>
      </c>
      <c r="BB65" s="8">
        <f t="shared" si="53"/>
        <v>8</v>
      </c>
      <c r="BC65" s="8">
        <f t="shared" si="53"/>
        <v>10</v>
      </c>
    </row>
    <row r="66" spans="34:55">
      <c r="AH66"/>
      <c r="AN66" s="5">
        <f t="shared" si="34"/>
        <v>60</v>
      </c>
      <c r="AO66" s="5" t="str">
        <f t="shared" si="33"/>
        <v>3C</v>
      </c>
      <c r="AP66" s="7" t="str">
        <f t="shared" si="50"/>
        <v>67F101D801E2010000800000000C500A565F84268E2E8C050512000000000070D5FEC2F5000000000000000000000000</v>
      </c>
      <c r="AQ66" s="8">
        <f t="shared" ref="AQ66:BC75" si="54">HEX2DEC(MID($AP66,AQ$5,2))</f>
        <v>12</v>
      </c>
      <c r="AR66" s="8">
        <f t="shared" si="54"/>
        <v>80</v>
      </c>
      <c r="AS66" s="8">
        <f t="shared" si="54"/>
        <v>10</v>
      </c>
      <c r="AT66" s="8">
        <f t="shared" si="54"/>
        <v>86</v>
      </c>
      <c r="AU66" s="8">
        <f t="shared" si="54"/>
        <v>95</v>
      </c>
      <c r="AV66" s="8">
        <f t="shared" si="54"/>
        <v>132</v>
      </c>
      <c r="AW66" s="8">
        <f t="shared" si="54"/>
        <v>38</v>
      </c>
      <c r="AX66" s="8">
        <f t="shared" si="54"/>
        <v>142</v>
      </c>
      <c r="AY66" s="8">
        <f t="shared" si="54"/>
        <v>46</v>
      </c>
      <c r="AZ66" s="8">
        <f t="shared" si="54"/>
        <v>140</v>
      </c>
      <c r="BA66" s="8">
        <f t="shared" si="54"/>
        <v>5</v>
      </c>
      <c r="BB66" s="8">
        <f t="shared" si="54"/>
        <v>5</v>
      </c>
      <c r="BC66" s="8">
        <f t="shared" si="54"/>
        <v>18</v>
      </c>
    </row>
    <row r="67" spans="34:55">
      <c r="AH67">
        <f>AVERAGE(AD4,AF4)</f>
        <v>31</v>
      </c>
      <c r="AI67">
        <f>AVERAGE(AD11,AF11)</f>
        <v>29</v>
      </c>
      <c r="AJ67">
        <f>AVERAGE(AD18,AF18)</f>
        <v>36.5</v>
      </c>
      <c r="AN67" s="5">
        <f t="shared" si="34"/>
        <v>61</v>
      </c>
      <c r="AO67" s="5" t="str">
        <f t="shared" si="33"/>
        <v>3D</v>
      </c>
      <c r="AP67" s="7" t="str">
        <f t="shared" si="50"/>
        <v>9BDE010000000000009840197E09820F50646E287D325003030A1000000000006430C021000000000000000000000000</v>
      </c>
      <c r="AQ67" s="8">
        <f t="shared" si="54"/>
        <v>9</v>
      </c>
      <c r="AR67" s="8">
        <f t="shared" si="54"/>
        <v>130</v>
      </c>
      <c r="AS67" s="8">
        <f t="shared" si="54"/>
        <v>15</v>
      </c>
      <c r="AT67" s="8">
        <f t="shared" si="54"/>
        <v>80</v>
      </c>
      <c r="AU67" s="8">
        <f t="shared" si="54"/>
        <v>100</v>
      </c>
      <c r="AV67" s="8">
        <f t="shared" si="54"/>
        <v>110</v>
      </c>
      <c r="AW67" s="8">
        <f t="shared" si="54"/>
        <v>40</v>
      </c>
      <c r="AX67" s="8">
        <f t="shared" si="54"/>
        <v>125</v>
      </c>
      <c r="AY67" s="8">
        <f t="shared" si="54"/>
        <v>50</v>
      </c>
      <c r="AZ67" s="8">
        <f t="shared" si="54"/>
        <v>80</v>
      </c>
      <c r="BA67" s="8">
        <f t="shared" si="54"/>
        <v>3</v>
      </c>
      <c r="BB67" s="8">
        <f t="shared" si="54"/>
        <v>3</v>
      </c>
      <c r="BC67" s="8">
        <f t="shared" si="54"/>
        <v>10</v>
      </c>
    </row>
    <row r="68" spans="34:55">
      <c r="AH68">
        <f>AVERAGE(AD5,AF5)</f>
        <v>14.5</v>
      </c>
      <c r="AI68">
        <f>AVERAGE(AD12,AF12)</f>
        <v>15.5</v>
      </c>
      <c r="AJ68">
        <f>AVERAGE(AD19,AF19)</f>
        <v>8.5</v>
      </c>
      <c r="AN68" s="5">
        <f t="shared" ref="AN68:AN131" si="55">AN67+1</f>
        <v>62</v>
      </c>
      <c r="AO68" s="5" t="str">
        <f t="shared" si="33"/>
        <v>3E</v>
      </c>
      <c r="AP68" s="7" t="str">
        <f t="shared" si="50"/>
        <v>6BF101FB01E201DE01800000000C550A645A8526912E8C050418000040000070DDBEC2FD000000000000080000000000</v>
      </c>
      <c r="AQ68" s="8">
        <f t="shared" si="54"/>
        <v>12</v>
      </c>
      <c r="AR68" s="8">
        <f t="shared" si="54"/>
        <v>85</v>
      </c>
      <c r="AS68" s="8">
        <f t="shared" si="54"/>
        <v>10</v>
      </c>
      <c r="AT68" s="8">
        <f t="shared" si="54"/>
        <v>100</v>
      </c>
      <c r="AU68" s="8">
        <f t="shared" si="54"/>
        <v>90</v>
      </c>
      <c r="AV68" s="8">
        <f t="shared" si="54"/>
        <v>133</v>
      </c>
      <c r="AW68" s="8">
        <f t="shared" si="54"/>
        <v>38</v>
      </c>
      <c r="AX68" s="8">
        <f t="shared" si="54"/>
        <v>145</v>
      </c>
      <c r="AY68" s="8">
        <f t="shared" si="54"/>
        <v>46</v>
      </c>
      <c r="AZ68" s="8">
        <f t="shared" si="54"/>
        <v>140</v>
      </c>
      <c r="BA68" s="8">
        <f t="shared" si="54"/>
        <v>5</v>
      </c>
      <c r="BB68" s="8">
        <f t="shared" si="54"/>
        <v>4</v>
      </c>
      <c r="BC68" s="8">
        <f t="shared" si="54"/>
        <v>24</v>
      </c>
    </row>
    <row r="69" spans="34:55">
      <c r="AH69">
        <f>AVERAGE(AD6,AF6)</f>
        <v>6</v>
      </c>
      <c r="AI69">
        <f>AVERAGE(AD13,AF13)</f>
        <v>6</v>
      </c>
      <c r="AJ69">
        <f>AVERAGE(AD20,AF20)</f>
        <v>5</v>
      </c>
      <c r="AN69" s="5">
        <f t="shared" si="55"/>
        <v>63</v>
      </c>
      <c r="AO69" s="5" t="str">
        <f t="shared" si="33"/>
        <v>3F</v>
      </c>
      <c r="AP69" s="7" t="str">
        <f t="shared" si="50"/>
        <v>9CDE01000000000000801814FE0A6E104164692D73325003030A1000400000006430C021000000000000000000000000</v>
      </c>
      <c r="AQ69" s="8">
        <f t="shared" si="54"/>
        <v>10</v>
      </c>
      <c r="AR69" s="8">
        <f t="shared" si="54"/>
        <v>110</v>
      </c>
      <c r="AS69" s="8">
        <f t="shared" si="54"/>
        <v>16</v>
      </c>
      <c r="AT69" s="8">
        <f t="shared" si="54"/>
        <v>65</v>
      </c>
      <c r="AU69" s="8">
        <f t="shared" si="54"/>
        <v>100</v>
      </c>
      <c r="AV69" s="8">
        <f t="shared" si="54"/>
        <v>105</v>
      </c>
      <c r="AW69" s="8">
        <f t="shared" si="54"/>
        <v>45</v>
      </c>
      <c r="AX69" s="8">
        <f t="shared" si="54"/>
        <v>115</v>
      </c>
      <c r="AY69" s="8">
        <f t="shared" si="54"/>
        <v>50</v>
      </c>
      <c r="AZ69" s="8">
        <f t="shared" si="54"/>
        <v>80</v>
      </c>
      <c r="BA69" s="8">
        <f t="shared" si="54"/>
        <v>3</v>
      </c>
      <c r="BB69" s="8">
        <f t="shared" si="54"/>
        <v>3</v>
      </c>
      <c r="BC69" s="8">
        <f t="shared" si="54"/>
        <v>10</v>
      </c>
    </row>
    <row r="70" spans="34:55">
      <c r="AH70">
        <f>AVERAGE(AD7,AF7)</f>
        <v>5</v>
      </c>
      <c r="AI70">
        <f>AVERAGE(AD14,AF14)</f>
        <v>4</v>
      </c>
      <c r="AJ70">
        <f>AVERAGE(AD21,AF21)</f>
        <v>5.5</v>
      </c>
      <c r="AN70" s="5">
        <f t="shared" si="55"/>
        <v>64</v>
      </c>
      <c r="AO70" s="5" t="str">
        <f t="shared" si="33"/>
        <v>40</v>
      </c>
      <c r="AP70" s="7" t="str">
        <f t="shared" ref="AP70:AP101" si="56">MID(MID($B$3,18833+2016,999999)&amp;$B$4,1+96*AN70,96)</f>
        <v>6FF1010000E2010000800000000C530A576494268D2E7E05040C000000000070DDFEC2F5000000000000000000000000</v>
      </c>
      <c r="AQ70" s="8">
        <f t="shared" si="54"/>
        <v>12</v>
      </c>
      <c r="AR70" s="8">
        <f t="shared" si="54"/>
        <v>83</v>
      </c>
      <c r="AS70" s="8">
        <f t="shared" si="54"/>
        <v>10</v>
      </c>
      <c r="AT70" s="8">
        <f t="shared" si="54"/>
        <v>87</v>
      </c>
      <c r="AU70" s="8">
        <f t="shared" si="54"/>
        <v>100</v>
      </c>
      <c r="AV70" s="8">
        <f t="shared" si="54"/>
        <v>148</v>
      </c>
      <c r="AW70" s="8">
        <f t="shared" si="54"/>
        <v>38</v>
      </c>
      <c r="AX70" s="8">
        <f t="shared" si="54"/>
        <v>141</v>
      </c>
      <c r="AY70" s="8">
        <f t="shared" si="54"/>
        <v>46</v>
      </c>
      <c r="AZ70" s="8">
        <f t="shared" si="54"/>
        <v>126</v>
      </c>
      <c r="BA70" s="8">
        <f t="shared" si="54"/>
        <v>5</v>
      </c>
      <c r="BB70" s="8">
        <f t="shared" si="54"/>
        <v>4</v>
      </c>
      <c r="BC70" s="8">
        <f t="shared" si="54"/>
        <v>12</v>
      </c>
    </row>
    <row r="71" spans="34:55">
      <c r="AH71">
        <f>AVERAGE(AD8,AF8)</f>
        <v>4</v>
      </c>
      <c r="AI71">
        <f>AVERAGE(AD15,AF15)</f>
        <v>5</v>
      </c>
      <c r="AJ71">
        <f>AVERAGE(AD22,AF22)</f>
        <v>5.5</v>
      </c>
      <c r="AN71" s="5">
        <f t="shared" si="55"/>
        <v>65</v>
      </c>
      <c r="AO71" s="5" t="str">
        <f t="shared" ref="AO71:AO134" si="57">DEC2HEX(AN71,2)</f>
        <v>41</v>
      </c>
      <c r="AP71" s="7" t="str">
        <f t="shared" si="56"/>
        <v>590000D801E201F301800000000C460A5A647628712E7805040B000040000070DDBEC2F9000000000000080000000000</v>
      </c>
      <c r="AQ71" s="8">
        <f t="shared" si="54"/>
        <v>12</v>
      </c>
      <c r="AR71" s="8">
        <f t="shared" si="54"/>
        <v>70</v>
      </c>
      <c r="AS71" s="8">
        <f t="shared" si="54"/>
        <v>10</v>
      </c>
      <c r="AT71" s="8">
        <f t="shared" si="54"/>
        <v>90</v>
      </c>
      <c r="AU71" s="8">
        <f t="shared" si="54"/>
        <v>100</v>
      </c>
      <c r="AV71" s="8">
        <f t="shared" si="54"/>
        <v>118</v>
      </c>
      <c r="AW71" s="8">
        <f t="shared" si="54"/>
        <v>40</v>
      </c>
      <c r="AX71" s="8">
        <f t="shared" si="54"/>
        <v>113</v>
      </c>
      <c r="AY71" s="8">
        <f t="shared" si="54"/>
        <v>46</v>
      </c>
      <c r="AZ71" s="8">
        <f t="shared" si="54"/>
        <v>120</v>
      </c>
      <c r="BA71" s="8">
        <f t="shared" si="54"/>
        <v>5</v>
      </c>
      <c r="BB71" s="8">
        <f t="shared" si="54"/>
        <v>4</v>
      </c>
      <c r="BC71" s="8">
        <f t="shared" si="54"/>
        <v>11</v>
      </c>
    </row>
    <row r="72" spans="34:55">
      <c r="AH72" s="5"/>
      <c r="AN72" s="5">
        <f t="shared" si="55"/>
        <v>66</v>
      </c>
      <c r="AO72" s="5" t="str">
        <f t="shared" si="57"/>
        <v>42</v>
      </c>
      <c r="AP72" s="7" t="str">
        <f t="shared" si="56"/>
        <v>9DDE01000000000000810004FE0B64097864693C3C30960303051000400000006430C021000000000000000000000000</v>
      </c>
      <c r="AQ72" s="8">
        <f t="shared" si="54"/>
        <v>11</v>
      </c>
      <c r="AR72" s="8">
        <f t="shared" si="54"/>
        <v>100</v>
      </c>
      <c r="AS72" s="8">
        <f t="shared" si="54"/>
        <v>9</v>
      </c>
      <c r="AT72" s="8">
        <f t="shared" si="54"/>
        <v>120</v>
      </c>
      <c r="AU72" s="8">
        <f t="shared" si="54"/>
        <v>100</v>
      </c>
      <c r="AV72" s="8">
        <f t="shared" si="54"/>
        <v>105</v>
      </c>
      <c r="AW72" s="8">
        <f t="shared" si="54"/>
        <v>60</v>
      </c>
      <c r="AX72" s="8">
        <f t="shared" si="54"/>
        <v>60</v>
      </c>
      <c r="AY72" s="8">
        <f t="shared" si="54"/>
        <v>48</v>
      </c>
      <c r="AZ72" s="8">
        <f t="shared" si="54"/>
        <v>150</v>
      </c>
      <c r="BA72" s="8">
        <f t="shared" si="54"/>
        <v>3</v>
      </c>
      <c r="BB72" s="8">
        <f t="shared" si="54"/>
        <v>3</v>
      </c>
      <c r="BC72" s="8">
        <f t="shared" si="54"/>
        <v>5</v>
      </c>
    </row>
    <row r="73" spans="34:55">
      <c r="AH73" s="5"/>
      <c r="AN73" s="5">
        <f t="shared" si="55"/>
        <v>67</v>
      </c>
      <c r="AO73" s="5" t="str">
        <f t="shared" si="57"/>
        <v>43</v>
      </c>
      <c r="AP73" s="7" t="str">
        <f t="shared" si="56"/>
        <v>730000D801E2010000800000000C320A5A64822A902E8204040C000000000070DDFEC2F5000000000000000000000000</v>
      </c>
      <c r="AQ73" s="8">
        <f t="shared" si="54"/>
        <v>12</v>
      </c>
      <c r="AR73" s="8">
        <f t="shared" si="54"/>
        <v>50</v>
      </c>
      <c r="AS73" s="8">
        <f t="shared" si="54"/>
        <v>10</v>
      </c>
      <c r="AT73" s="8">
        <f t="shared" si="54"/>
        <v>90</v>
      </c>
      <c r="AU73" s="8">
        <f t="shared" si="54"/>
        <v>100</v>
      </c>
      <c r="AV73" s="8">
        <f t="shared" si="54"/>
        <v>130</v>
      </c>
      <c r="AW73" s="8">
        <f t="shared" si="54"/>
        <v>42</v>
      </c>
      <c r="AX73" s="8">
        <f t="shared" si="54"/>
        <v>144</v>
      </c>
      <c r="AY73" s="8">
        <f t="shared" si="54"/>
        <v>46</v>
      </c>
      <c r="AZ73" s="8">
        <f t="shared" si="54"/>
        <v>130</v>
      </c>
      <c r="BA73" s="8">
        <f t="shared" si="54"/>
        <v>4</v>
      </c>
      <c r="BB73" s="8">
        <f t="shared" si="54"/>
        <v>4</v>
      </c>
      <c r="BC73" s="8">
        <f t="shared" si="54"/>
        <v>12</v>
      </c>
    </row>
    <row r="74" spans="34:55">
      <c r="AH74" s="5"/>
      <c r="AN74" s="5">
        <f t="shared" si="55"/>
        <v>68</v>
      </c>
      <c r="AO74" s="5" t="str">
        <f t="shared" si="57"/>
        <v>44</v>
      </c>
      <c r="AP74" s="7" t="str">
        <f t="shared" si="56"/>
        <v>9EDE01000000000000808004FE0B640A78646E413230870303051000400000006430C021000000000000000000000000</v>
      </c>
      <c r="AQ74" s="8">
        <f t="shared" si="54"/>
        <v>11</v>
      </c>
      <c r="AR74" s="8">
        <f t="shared" si="54"/>
        <v>100</v>
      </c>
      <c r="AS74" s="8">
        <f t="shared" si="54"/>
        <v>10</v>
      </c>
      <c r="AT74" s="8">
        <f t="shared" si="54"/>
        <v>120</v>
      </c>
      <c r="AU74" s="8">
        <f t="shared" si="54"/>
        <v>100</v>
      </c>
      <c r="AV74" s="8">
        <f t="shared" si="54"/>
        <v>110</v>
      </c>
      <c r="AW74" s="8">
        <f t="shared" si="54"/>
        <v>65</v>
      </c>
      <c r="AX74" s="8">
        <f t="shared" si="54"/>
        <v>50</v>
      </c>
      <c r="AY74" s="8">
        <f t="shared" si="54"/>
        <v>48</v>
      </c>
      <c r="AZ74" s="8">
        <f t="shared" si="54"/>
        <v>135</v>
      </c>
      <c r="BA74" s="8">
        <f t="shared" si="54"/>
        <v>3</v>
      </c>
      <c r="BB74" s="8">
        <f t="shared" si="54"/>
        <v>3</v>
      </c>
      <c r="BC74" s="8">
        <f t="shared" si="54"/>
        <v>5</v>
      </c>
    </row>
    <row r="75" spans="34:55">
      <c r="AH75" s="5"/>
      <c r="AN75" s="5">
        <f t="shared" si="55"/>
        <v>69</v>
      </c>
      <c r="AO75" s="5" t="str">
        <f t="shared" si="57"/>
        <v>45</v>
      </c>
      <c r="AP75" s="7" t="str">
        <f t="shared" si="56"/>
        <v>77F1010000E2010000800000000C5A0A5F64962B8B2F6E050413000000000070D5FEC2F5000000000000000000000000</v>
      </c>
      <c r="AQ75" s="8">
        <f t="shared" si="54"/>
        <v>12</v>
      </c>
      <c r="AR75" s="8">
        <f t="shared" si="54"/>
        <v>90</v>
      </c>
      <c r="AS75" s="8">
        <f t="shared" si="54"/>
        <v>10</v>
      </c>
      <c r="AT75" s="8">
        <f t="shared" si="54"/>
        <v>95</v>
      </c>
      <c r="AU75" s="8">
        <f t="shared" si="54"/>
        <v>100</v>
      </c>
      <c r="AV75" s="8">
        <f t="shared" si="54"/>
        <v>150</v>
      </c>
      <c r="AW75" s="8">
        <f t="shared" si="54"/>
        <v>43</v>
      </c>
      <c r="AX75" s="8">
        <f t="shared" si="54"/>
        <v>139</v>
      </c>
      <c r="AY75" s="8">
        <f t="shared" si="54"/>
        <v>47</v>
      </c>
      <c r="AZ75" s="8">
        <f t="shared" si="54"/>
        <v>110</v>
      </c>
      <c r="BA75" s="8">
        <f t="shared" si="54"/>
        <v>5</v>
      </c>
      <c r="BB75" s="8">
        <f t="shared" si="54"/>
        <v>4</v>
      </c>
      <c r="BC75" s="8">
        <f t="shared" si="54"/>
        <v>19</v>
      </c>
    </row>
    <row r="76" spans="34:55">
      <c r="AH76" s="5"/>
      <c r="AN76" s="5">
        <f t="shared" si="55"/>
        <v>70</v>
      </c>
      <c r="AO76" s="5" t="str">
        <f t="shared" si="57"/>
        <v>46</v>
      </c>
      <c r="AP76" s="7" t="str">
        <f t="shared" si="56"/>
        <v>9FDE01000000000000818284FE0B5A0A6E646E3C322D780303051000400000006430C021000000000000000000000000</v>
      </c>
      <c r="AQ76" s="8">
        <f t="shared" ref="AQ76:BC85" si="58">HEX2DEC(MID($AP76,AQ$5,2))</f>
        <v>11</v>
      </c>
      <c r="AR76" s="8">
        <f t="shared" si="58"/>
        <v>90</v>
      </c>
      <c r="AS76" s="8">
        <f t="shared" si="58"/>
        <v>10</v>
      </c>
      <c r="AT76" s="8">
        <f t="shared" si="58"/>
        <v>110</v>
      </c>
      <c r="AU76" s="8">
        <f t="shared" si="58"/>
        <v>100</v>
      </c>
      <c r="AV76" s="8">
        <f t="shared" si="58"/>
        <v>110</v>
      </c>
      <c r="AW76" s="8">
        <f t="shared" si="58"/>
        <v>60</v>
      </c>
      <c r="AX76" s="8">
        <f t="shared" si="58"/>
        <v>50</v>
      </c>
      <c r="AY76" s="8">
        <f t="shared" si="58"/>
        <v>45</v>
      </c>
      <c r="AZ76" s="8">
        <f t="shared" si="58"/>
        <v>120</v>
      </c>
      <c r="BA76" s="8">
        <f t="shared" si="58"/>
        <v>3</v>
      </c>
      <c r="BB76" s="8">
        <f t="shared" si="58"/>
        <v>3</v>
      </c>
      <c r="BC76" s="8">
        <f t="shared" si="58"/>
        <v>5</v>
      </c>
    </row>
    <row r="77" spans="34:55">
      <c r="AH77" s="5"/>
      <c r="AN77" s="5">
        <f t="shared" si="55"/>
        <v>71</v>
      </c>
      <c r="AO77" s="5" t="str">
        <f t="shared" si="57"/>
        <v>47</v>
      </c>
      <c r="AP77" s="7" t="str">
        <f t="shared" si="56"/>
        <v>A0DE01000000000000818004FE0C55087D64644632287D0303051000400000006430C021000000000000000000000000</v>
      </c>
      <c r="AQ77" s="8">
        <f t="shared" si="58"/>
        <v>12</v>
      </c>
      <c r="AR77" s="8">
        <f t="shared" si="58"/>
        <v>85</v>
      </c>
      <c r="AS77" s="8">
        <f t="shared" si="58"/>
        <v>8</v>
      </c>
      <c r="AT77" s="8">
        <f t="shared" si="58"/>
        <v>125</v>
      </c>
      <c r="AU77" s="8">
        <f t="shared" si="58"/>
        <v>100</v>
      </c>
      <c r="AV77" s="8">
        <f t="shared" si="58"/>
        <v>100</v>
      </c>
      <c r="AW77" s="8">
        <f t="shared" si="58"/>
        <v>70</v>
      </c>
      <c r="AX77" s="8">
        <f t="shared" si="58"/>
        <v>50</v>
      </c>
      <c r="AY77" s="8">
        <f t="shared" si="58"/>
        <v>40</v>
      </c>
      <c r="AZ77" s="8">
        <f t="shared" si="58"/>
        <v>125</v>
      </c>
      <c r="BA77" s="8">
        <f t="shared" si="58"/>
        <v>3</v>
      </c>
      <c r="BB77" s="8">
        <f t="shared" si="58"/>
        <v>3</v>
      </c>
      <c r="BC77" s="8">
        <f t="shared" si="58"/>
        <v>5</v>
      </c>
    </row>
    <row r="78" spans="34:55">
      <c r="AH78" s="5"/>
      <c r="AN78" s="5">
        <f t="shared" si="55"/>
        <v>72</v>
      </c>
      <c r="AO78" s="5" t="str">
        <f t="shared" si="57"/>
        <v>48</v>
      </c>
      <c r="AP78" s="7" t="str">
        <f t="shared" si="56"/>
        <v>2CF1010000000000008000000006821E735A842793066E0583050000000000004400000000000000000200000094030F</v>
      </c>
      <c r="AQ78" s="8">
        <f t="shared" si="58"/>
        <v>6</v>
      </c>
      <c r="AR78" s="8">
        <f t="shared" si="58"/>
        <v>130</v>
      </c>
      <c r="AS78" s="8">
        <f t="shared" si="58"/>
        <v>30</v>
      </c>
      <c r="AT78" s="8">
        <f t="shared" si="58"/>
        <v>115</v>
      </c>
      <c r="AU78" s="8">
        <f t="shared" si="58"/>
        <v>90</v>
      </c>
      <c r="AV78" s="8">
        <f t="shared" si="58"/>
        <v>132</v>
      </c>
      <c r="AW78" s="8">
        <f t="shared" si="58"/>
        <v>39</v>
      </c>
      <c r="AX78" s="8">
        <f t="shared" si="58"/>
        <v>147</v>
      </c>
      <c r="AY78" s="8">
        <f t="shared" si="58"/>
        <v>6</v>
      </c>
      <c r="AZ78" s="8">
        <f t="shared" si="58"/>
        <v>110</v>
      </c>
      <c r="BA78" s="8">
        <f t="shared" si="58"/>
        <v>5</v>
      </c>
      <c r="BB78" s="8">
        <f t="shared" si="58"/>
        <v>131</v>
      </c>
      <c r="BC78" s="8">
        <f t="shared" si="58"/>
        <v>5</v>
      </c>
    </row>
    <row r="79" spans="34:55">
      <c r="AH79" s="5"/>
      <c r="AN79" s="5">
        <f t="shared" si="55"/>
        <v>73</v>
      </c>
      <c r="AO79" s="5" t="str">
        <f t="shared" si="57"/>
        <v>49</v>
      </c>
      <c r="AP79" s="7" t="str">
        <f t="shared" si="56"/>
        <v>7D0000AE01E201F301800000000A7D0F645F962678308208050A000040000070FDBEC2F5000000000000080002000000</v>
      </c>
      <c r="AQ79" s="8">
        <f t="shared" si="58"/>
        <v>10</v>
      </c>
      <c r="AR79" s="8">
        <f t="shared" si="58"/>
        <v>125</v>
      </c>
      <c r="AS79" s="8">
        <f t="shared" si="58"/>
        <v>15</v>
      </c>
      <c r="AT79" s="8">
        <f t="shared" si="58"/>
        <v>100</v>
      </c>
      <c r="AU79" s="8">
        <f t="shared" si="58"/>
        <v>95</v>
      </c>
      <c r="AV79" s="8">
        <f t="shared" si="58"/>
        <v>150</v>
      </c>
      <c r="AW79" s="8">
        <f t="shared" si="58"/>
        <v>38</v>
      </c>
      <c r="AX79" s="8">
        <f t="shared" si="58"/>
        <v>120</v>
      </c>
      <c r="AY79" s="8">
        <f t="shared" si="58"/>
        <v>48</v>
      </c>
      <c r="AZ79" s="8">
        <f t="shared" si="58"/>
        <v>130</v>
      </c>
      <c r="BA79" s="8">
        <f t="shared" si="58"/>
        <v>8</v>
      </c>
      <c r="BB79" s="8">
        <f t="shared" si="58"/>
        <v>5</v>
      </c>
      <c r="BC79" s="8">
        <f t="shared" si="58"/>
        <v>10</v>
      </c>
    </row>
    <row r="80" spans="34:55">
      <c r="AH80" s="5"/>
      <c r="AN80" s="5">
        <f t="shared" si="55"/>
        <v>74</v>
      </c>
      <c r="AO80" s="5" t="str">
        <f t="shared" si="57"/>
        <v>4A</v>
      </c>
      <c r="AP80" s="7" t="str">
        <f t="shared" si="56"/>
        <v>050000000000000000D24004BE0B640F4B64643C5A325004030500000000000000000000000000000000000000000000</v>
      </c>
      <c r="AQ80" s="8">
        <f t="shared" si="58"/>
        <v>11</v>
      </c>
      <c r="AR80" s="8">
        <f t="shared" si="58"/>
        <v>100</v>
      </c>
      <c r="AS80" s="8">
        <f t="shared" si="58"/>
        <v>15</v>
      </c>
      <c r="AT80" s="8">
        <f t="shared" si="58"/>
        <v>75</v>
      </c>
      <c r="AU80" s="8">
        <f t="shared" si="58"/>
        <v>100</v>
      </c>
      <c r="AV80" s="8">
        <f t="shared" si="58"/>
        <v>100</v>
      </c>
      <c r="AW80" s="8">
        <f t="shared" si="58"/>
        <v>60</v>
      </c>
      <c r="AX80" s="8">
        <f t="shared" si="58"/>
        <v>90</v>
      </c>
      <c r="AY80" s="8">
        <f t="shared" si="58"/>
        <v>50</v>
      </c>
      <c r="AZ80" s="8">
        <f t="shared" si="58"/>
        <v>80</v>
      </c>
      <c r="BA80" s="8">
        <f t="shared" si="58"/>
        <v>4</v>
      </c>
      <c r="BB80" s="8">
        <f t="shared" si="58"/>
        <v>3</v>
      </c>
      <c r="BC80" s="8">
        <f t="shared" si="58"/>
        <v>5</v>
      </c>
    </row>
    <row r="81" spans="34:55">
      <c r="AH81" s="5"/>
      <c r="AN81" s="5">
        <f t="shared" si="55"/>
        <v>75</v>
      </c>
      <c r="AO81" s="5" t="str">
        <f t="shared" si="57"/>
        <v>4B</v>
      </c>
      <c r="AP81" s="7" t="str">
        <f t="shared" si="56"/>
        <v>06DA01000000000000C02004BE0C50104B64644B4B325003030500000000000000000000000000000000000000000000</v>
      </c>
      <c r="AQ81" s="8">
        <f t="shared" si="58"/>
        <v>12</v>
      </c>
      <c r="AR81" s="8">
        <f t="shared" si="58"/>
        <v>80</v>
      </c>
      <c r="AS81" s="8">
        <f t="shared" si="58"/>
        <v>16</v>
      </c>
      <c r="AT81" s="8">
        <f t="shared" si="58"/>
        <v>75</v>
      </c>
      <c r="AU81" s="8">
        <f t="shared" si="58"/>
        <v>100</v>
      </c>
      <c r="AV81" s="8">
        <f t="shared" si="58"/>
        <v>100</v>
      </c>
      <c r="AW81" s="8">
        <f t="shared" si="58"/>
        <v>75</v>
      </c>
      <c r="AX81" s="8">
        <f t="shared" si="58"/>
        <v>75</v>
      </c>
      <c r="AY81" s="8">
        <f t="shared" si="58"/>
        <v>50</v>
      </c>
      <c r="AZ81" s="8">
        <f t="shared" si="58"/>
        <v>80</v>
      </c>
      <c r="BA81" s="8">
        <f t="shared" si="58"/>
        <v>3</v>
      </c>
      <c r="BB81" s="8">
        <f t="shared" si="58"/>
        <v>3</v>
      </c>
      <c r="BC81" s="8">
        <f t="shared" si="58"/>
        <v>5</v>
      </c>
    </row>
    <row r="82" spans="34:55">
      <c r="AH82" s="5"/>
      <c r="AN82" s="5">
        <f t="shared" si="55"/>
        <v>76</v>
      </c>
      <c r="AO82" s="5" t="str">
        <f t="shared" si="57"/>
        <v>4C</v>
      </c>
      <c r="AP82" s="7" t="str">
        <f t="shared" si="56"/>
        <v>0700000000000000009800197E0A780F5064642878325003030A00000000000000000000000000000000000000000000</v>
      </c>
      <c r="AQ82" s="8">
        <f t="shared" si="58"/>
        <v>10</v>
      </c>
      <c r="AR82" s="8">
        <f t="shared" si="58"/>
        <v>120</v>
      </c>
      <c r="AS82" s="8">
        <f t="shared" si="58"/>
        <v>15</v>
      </c>
      <c r="AT82" s="8">
        <f t="shared" si="58"/>
        <v>80</v>
      </c>
      <c r="AU82" s="8">
        <f t="shared" si="58"/>
        <v>100</v>
      </c>
      <c r="AV82" s="8">
        <f t="shared" si="58"/>
        <v>100</v>
      </c>
      <c r="AW82" s="8">
        <f t="shared" si="58"/>
        <v>40</v>
      </c>
      <c r="AX82" s="8">
        <f t="shared" si="58"/>
        <v>120</v>
      </c>
      <c r="AY82" s="8">
        <f t="shared" si="58"/>
        <v>50</v>
      </c>
      <c r="AZ82" s="8">
        <f t="shared" si="58"/>
        <v>80</v>
      </c>
      <c r="BA82" s="8">
        <f t="shared" si="58"/>
        <v>3</v>
      </c>
      <c r="BB82" s="8">
        <f t="shared" si="58"/>
        <v>3</v>
      </c>
      <c r="BC82" s="8">
        <f t="shared" si="58"/>
        <v>10</v>
      </c>
    </row>
    <row r="83" spans="34:55">
      <c r="AH83" s="5"/>
      <c r="AN83" s="5">
        <f t="shared" si="55"/>
        <v>77</v>
      </c>
      <c r="AO83" s="5" t="str">
        <f t="shared" si="57"/>
        <v>4D</v>
      </c>
      <c r="AP83" s="7" t="str">
        <f t="shared" si="56"/>
        <v>080000000000000000801814BE0B64104164642D6E325003030A00000000000000000000000000000000000000000000</v>
      </c>
      <c r="AQ83" s="8">
        <f t="shared" si="58"/>
        <v>11</v>
      </c>
      <c r="AR83" s="8">
        <f t="shared" si="58"/>
        <v>100</v>
      </c>
      <c r="AS83" s="8">
        <f t="shared" si="58"/>
        <v>16</v>
      </c>
      <c r="AT83" s="8">
        <f t="shared" si="58"/>
        <v>65</v>
      </c>
      <c r="AU83" s="8">
        <f t="shared" si="58"/>
        <v>100</v>
      </c>
      <c r="AV83" s="8">
        <f t="shared" si="58"/>
        <v>100</v>
      </c>
      <c r="AW83" s="8">
        <f t="shared" si="58"/>
        <v>45</v>
      </c>
      <c r="AX83" s="8">
        <f t="shared" si="58"/>
        <v>110</v>
      </c>
      <c r="AY83" s="8">
        <f t="shared" si="58"/>
        <v>50</v>
      </c>
      <c r="AZ83" s="8">
        <f t="shared" si="58"/>
        <v>80</v>
      </c>
      <c r="BA83" s="8">
        <f t="shared" si="58"/>
        <v>3</v>
      </c>
      <c r="BB83" s="8">
        <f t="shared" si="58"/>
        <v>3</v>
      </c>
      <c r="BC83" s="8">
        <f t="shared" si="58"/>
        <v>10</v>
      </c>
    </row>
    <row r="84" spans="34:55">
      <c r="AH84" s="5"/>
      <c r="AN84" s="5">
        <f t="shared" si="55"/>
        <v>78</v>
      </c>
      <c r="AO84" s="5" t="str">
        <f t="shared" si="57"/>
        <v>4E</v>
      </c>
      <c r="AP84" s="7" t="str">
        <f t="shared" si="56"/>
        <v>09D801000000000000800000BE09870D50646E3081325003041400000000000000000000000000000000000000000000</v>
      </c>
      <c r="AQ84" s="8">
        <f t="shared" si="58"/>
        <v>9</v>
      </c>
      <c r="AR84" s="8">
        <f t="shared" si="58"/>
        <v>135</v>
      </c>
      <c r="AS84" s="8">
        <f t="shared" si="58"/>
        <v>13</v>
      </c>
      <c r="AT84" s="8">
        <f t="shared" si="58"/>
        <v>80</v>
      </c>
      <c r="AU84" s="8">
        <f t="shared" si="58"/>
        <v>100</v>
      </c>
      <c r="AV84" s="8">
        <f t="shared" si="58"/>
        <v>110</v>
      </c>
      <c r="AW84" s="8">
        <f t="shared" si="58"/>
        <v>48</v>
      </c>
      <c r="AX84" s="8">
        <f t="shared" si="58"/>
        <v>129</v>
      </c>
      <c r="AY84" s="8">
        <f t="shared" si="58"/>
        <v>50</v>
      </c>
      <c r="AZ84" s="8">
        <f t="shared" si="58"/>
        <v>80</v>
      </c>
      <c r="BA84" s="8">
        <f t="shared" si="58"/>
        <v>3</v>
      </c>
      <c r="BB84" s="8">
        <f t="shared" si="58"/>
        <v>4</v>
      </c>
      <c r="BC84" s="8">
        <f t="shared" si="58"/>
        <v>20</v>
      </c>
    </row>
    <row r="85" spans="34:55">
      <c r="AH85" s="5"/>
      <c r="AN85" s="5">
        <f t="shared" si="55"/>
        <v>79</v>
      </c>
      <c r="AO85" s="5" t="str">
        <f t="shared" si="57"/>
        <v>4F</v>
      </c>
      <c r="AP85" s="7" t="str">
        <f t="shared" si="56"/>
        <v>0A0000000000000000808004FE0A500A78646E325A326E03030500000000000000000000000000000000000000000000</v>
      </c>
      <c r="AQ85" s="8">
        <f t="shared" si="58"/>
        <v>10</v>
      </c>
      <c r="AR85" s="8">
        <f t="shared" si="58"/>
        <v>80</v>
      </c>
      <c r="AS85" s="8">
        <f t="shared" si="58"/>
        <v>10</v>
      </c>
      <c r="AT85" s="8">
        <f t="shared" si="58"/>
        <v>120</v>
      </c>
      <c r="AU85" s="8">
        <f t="shared" si="58"/>
        <v>100</v>
      </c>
      <c r="AV85" s="8">
        <f t="shared" si="58"/>
        <v>110</v>
      </c>
      <c r="AW85" s="8">
        <f t="shared" si="58"/>
        <v>50</v>
      </c>
      <c r="AX85" s="8">
        <f t="shared" si="58"/>
        <v>90</v>
      </c>
      <c r="AY85" s="8">
        <f t="shared" si="58"/>
        <v>50</v>
      </c>
      <c r="AZ85" s="8">
        <f t="shared" si="58"/>
        <v>110</v>
      </c>
      <c r="BA85" s="8">
        <f t="shared" si="58"/>
        <v>3</v>
      </c>
      <c r="BB85" s="8">
        <f t="shared" si="58"/>
        <v>3</v>
      </c>
      <c r="BC85" s="8">
        <f t="shared" si="58"/>
        <v>5</v>
      </c>
    </row>
    <row r="86" spans="34:55">
      <c r="AH86" s="5"/>
      <c r="AN86" s="5">
        <f t="shared" si="55"/>
        <v>80</v>
      </c>
      <c r="AO86" s="5" t="str">
        <f t="shared" si="57"/>
        <v>50</v>
      </c>
      <c r="AP86" s="7" t="str">
        <f t="shared" si="56"/>
        <v>0B0000000000000000810004FE0C4B097864643C3C329603030500000000000000000000000000000000000000000000</v>
      </c>
      <c r="AQ86" s="8">
        <f t="shared" ref="AQ86:BC95" si="59">HEX2DEC(MID($AP86,AQ$5,2))</f>
        <v>12</v>
      </c>
      <c r="AR86" s="8">
        <f t="shared" si="59"/>
        <v>75</v>
      </c>
      <c r="AS86" s="8">
        <f t="shared" si="59"/>
        <v>9</v>
      </c>
      <c r="AT86" s="8">
        <f t="shared" si="59"/>
        <v>120</v>
      </c>
      <c r="AU86" s="8">
        <f t="shared" si="59"/>
        <v>100</v>
      </c>
      <c r="AV86" s="8">
        <f t="shared" si="59"/>
        <v>100</v>
      </c>
      <c r="AW86" s="8">
        <f t="shared" si="59"/>
        <v>60</v>
      </c>
      <c r="AX86" s="8">
        <f t="shared" si="59"/>
        <v>60</v>
      </c>
      <c r="AY86" s="8">
        <f t="shared" si="59"/>
        <v>50</v>
      </c>
      <c r="AZ86" s="8">
        <f t="shared" si="59"/>
        <v>150</v>
      </c>
      <c r="BA86" s="8">
        <f t="shared" si="59"/>
        <v>3</v>
      </c>
      <c r="BB86" s="8">
        <f t="shared" si="59"/>
        <v>3</v>
      </c>
      <c r="BC86" s="8">
        <f t="shared" si="59"/>
        <v>5</v>
      </c>
    </row>
    <row r="87" spans="34:55">
      <c r="AH87" s="5"/>
      <c r="AN87" s="5">
        <f t="shared" si="55"/>
        <v>81</v>
      </c>
      <c r="AO87" s="5" t="str">
        <f t="shared" si="57"/>
        <v>51</v>
      </c>
      <c r="AP87" s="7" t="str">
        <f t="shared" si="56"/>
        <v>0C0000000000000000808004FE0C4B0A7864644132328203030500000000000000000000000000000000000000000000</v>
      </c>
      <c r="AQ87" s="8">
        <f t="shared" si="59"/>
        <v>12</v>
      </c>
      <c r="AR87" s="8">
        <f t="shared" si="59"/>
        <v>75</v>
      </c>
      <c r="AS87" s="8">
        <f t="shared" si="59"/>
        <v>10</v>
      </c>
      <c r="AT87" s="8">
        <f t="shared" si="59"/>
        <v>120</v>
      </c>
      <c r="AU87" s="8">
        <f t="shared" si="59"/>
        <v>100</v>
      </c>
      <c r="AV87" s="8">
        <f t="shared" si="59"/>
        <v>100</v>
      </c>
      <c r="AW87" s="8">
        <f t="shared" si="59"/>
        <v>65</v>
      </c>
      <c r="AX87" s="8">
        <f t="shared" si="59"/>
        <v>50</v>
      </c>
      <c r="AY87" s="8">
        <f t="shared" si="59"/>
        <v>50</v>
      </c>
      <c r="AZ87" s="8">
        <f t="shared" si="59"/>
        <v>130</v>
      </c>
      <c r="BA87" s="8">
        <f t="shared" si="59"/>
        <v>3</v>
      </c>
      <c r="BB87" s="8">
        <f t="shared" si="59"/>
        <v>3</v>
      </c>
      <c r="BC87" s="8">
        <f t="shared" si="59"/>
        <v>5</v>
      </c>
    </row>
    <row r="88" spans="34:55">
      <c r="AH88" s="5"/>
      <c r="AN88" s="5">
        <f t="shared" si="55"/>
        <v>82</v>
      </c>
      <c r="AO88" s="5" t="str">
        <f t="shared" si="57"/>
        <v>52</v>
      </c>
      <c r="AP88" s="7" t="str">
        <f t="shared" si="56"/>
        <v>0D0000000000000000818004FE0D46087D645A4632327D03030500000000000000000000000000000000000000000000</v>
      </c>
      <c r="AQ88" s="8">
        <f t="shared" si="59"/>
        <v>13</v>
      </c>
      <c r="AR88" s="8">
        <f t="shared" si="59"/>
        <v>70</v>
      </c>
      <c r="AS88" s="8">
        <f t="shared" si="59"/>
        <v>8</v>
      </c>
      <c r="AT88" s="8">
        <f t="shared" si="59"/>
        <v>125</v>
      </c>
      <c r="AU88" s="8">
        <f t="shared" si="59"/>
        <v>100</v>
      </c>
      <c r="AV88" s="8">
        <f t="shared" si="59"/>
        <v>90</v>
      </c>
      <c r="AW88" s="8">
        <f t="shared" si="59"/>
        <v>70</v>
      </c>
      <c r="AX88" s="8">
        <f t="shared" si="59"/>
        <v>50</v>
      </c>
      <c r="AY88" s="8">
        <f t="shared" si="59"/>
        <v>50</v>
      </c>
      <c r="AZ88" s="8">
        <f t="shared" si="59"/>
        <v>125</v>
      </c>
      <c r="BA88" s="8">
        <f t="shared" si="59"/>
        <v>3</v>
      </c>
      <c r="BB88" s="8">
        <f t="shared" si="59"/>
        <v>3</v>
      </c>
      <c r="BC88" s="8">
        <f t="shared" si="59"/>
        <v>5</v>
      </c>
    </row>
    <row r="89" spans="34:55">
      <c r="AH89" s="5"/>
      <c r="AN89" s="5">
        <f t="shared" si="55"/>
        <v>83</v>
      </c>
      <c r="AO89" s="5" t="str">
        <f t="shared" si="57"/>
        <v>53</v>
      </c>
      <c r="AP89" s="7" t="str">
        <f t="shared" si="56"/>
        <v>0E0000000000000000C00004BE0B5A10325A6E3264323C04041900000000000000000000000000000000000000000000</v>
      </c>
      <c r="AQ89" s="8">
        <f t="shared" si="59"/>
        <v>11</v>
      </c>
      <c r="AR89" s="8">
        <f t="shared" si="59"/>
        <v>90</v>
      </c>
      <c r="AS89" s="8">
        <f t="shared" si="59"/>
        <v>16</v>
      </c>
      <c r="AT89" s="8">
        <f t="shared" si="59"/>
        <v>50</v>
      </c>
      <c r="AU89" s="8">
        <f t="shared" si="59"/>
        <v>90</v>
      </c>
      <c r="AV89" s="8">
        <f t="shared" si="59"/>
        <v>110</v>
      </c>
      <c r="AW89" s="8">
        <f t="shared" si="59"/>
        <v>50</v>
      </c>
      <c r="AX89" s="8">
        <f t="shared" si="59"/>
        <v>100</v>
      </c>
      <c r="AY89" s="8">
        <f t="shared" si="59"/>
        <v>50</v>
      </c>
      <c r="AZ89" s="8">
        <f t="shared" si="59"/>
        <v>60</v>
      </c>
      <c r="BA89" s="8">
        <f t="shared" si="59"/>
        <v>4</v>
      </c>
      <c r="BB89" s="8">
        <f t="shared" si="59"/>
        <v>4</v>
      </c>
      <c r="BC89" s="8">
        <f t="shared" si="59"/>
        <v>25</v>
      </c>
    </row>
    <row r="90" spans="34:55">
      <c r="AH90" s="5"/>
      <c r="AN90" s="5">
        <f t="shared" si="55"/>
        <v>84</v>
      </c>
      <c r="AO90" s="5" t="str">
        <f t="shared" si="57"/>
        <v>54</v>
      </c>
      <c r="AP90" s="7" t="str">
        <f t="shared" si="56"/>
        <v>0FD901000000000000C02004FE0B5012466464374B324B03030500000000000000000000000000000000000000000000</v>
      </c>
      <c r="AQ90" s="8">
        <f t="shared" si="59"/>
        <v>11</v>
      </c>
      <c r="AR90" s="8">
        <f t="shared" si="59"/>
        <v>80</v>
      </c>
      <c r="AS90" s="8">
        <f t="shared" si="59"/>
        <v>18</v>
      </c>
      <c r="AT90" s="8">
        <f t="shared" si="59"/>
        <v>70</v>
      </c>
      <c r="AU90" s="8">
        <f t="shared" si="59"/>
        <v>100</v>
      </c>
      <c r="AV90" s="8">
        <f t="shared" si="59"/>
        <v>100</v>
      </c>
      <c r="AW90" s="8">
        <f t="shared" si="59"/>
        <v>55</v>
      </c>
      <c r="AX90" s="8">
        <f t="shared" si="59"/>
        <v>75</v>
      </c>
      <c r="AY90" s="8">
        <f t="shared" si="59"/>
        <v>50</v>
      </c>
      <c r="AZ90" s="8">
        <f t="shared" si="59"/>
        <v>75</v>
      </c>
      <c r="BA90" s="8">
        <f t="shared" si="59"/>
        <v>3</v>
      </c>
      <c r="BB90" s="8">
        <f t="shared" si="59"/>
        <v>3</v>
      </c>
      <c r="BC90" s="8">
        <f t="shared" si="59"/>
        <v>5</v>
      </c>
    </row>
    <row r="91" spans="34:55">
      <c r="AH91" s="5"/>
      <c r="AN91" s="5">
        <f t="shared" si="55"/>
        <v>85</v>
      </c>
      <c r="AO91" s="5" t="str">
        <f t="shared" si="57"/>
        <v>55</v>
      </c>
      <c r="AP91" s="7" t="str">
        <f t="shared" si="56"/>
        <v>100000000000000000818284FE0C4B0A6E64643C32327803030500000000000000000000000000000000000000000000</v>
      </c>
      <c r="AQ91" s="8">
        <f t="shared" si="59"/>
        <v>12</v>
      </c>
      <c r="AR91" s="8">
        <f t="shared" si="59"/>
        <v>75</v>
      </c>
      <c r="AS91" s="8">
        <f t="shared" si="59"/>
        <v>10</v>
      </c>
      <c r="AT91" s="8">
        <f t="shared" si="59"/>
        <v>110</v>
      </c>
      <c r="AU91" s="8">
        <f t="shared" si="59"/>
        <v>100</v>
      </c>
      <c r="AV91" s="8">
        <f t="shared" si="59"/>
        <v>100</v>
      </c>
      <c r="AW91" s="8">
        <f t="shared" si="59"/>
        <v>60</v>
      </c>
      <c r="AX91" s="8">
        <f t="shared" si="59"/>
        <v>50</v>
      </c>
      <c r="AY91" s="8">
        <f t="shared" si="59"/>
        <v>50</v>
      </c>
      <c r="AZ91" s="8">
        <f t="shared" si="59"/>
        <v>120</v>
      </c>
      <c r="BA91" s="8">
        <f t="shared" si="59"/>
        <v>3</v>
      </c>
      <c r="BB91" s="8">
        <f t="shared" si="59"/>
        <v>3</v>
      </c>
      <c r="BC91" s="8">
        <f t="shared" si="59"/>
        <v>5</v>
      </c>
    </row>
    <row r="92" spans="34:55">
      <c r="AH92" s="5"/>
      <c r="AN92" s="5">
        <f t="shared" si="55"/>
        <v>86</v>
      </c>
      <c r="AO92" s="5" t="str">
        <f t="shared" si="57"/>
        <v>56</v>
      </c>
      <c r="AP92" s="7" t="str">
        <f t="shared" si="56"/>
        <v>110000000000000000920014FE0A6E0B5F64642D6E326904030A00000000000000000000000000000000000000000000</v>
      </c>
      <c r="AQ92" s="8">
        <f t="shared" si="59"/>
        <v>10</v>
      </c>
      <c r="AR92" s="8">
        <f t="shared" si="59"/>
        <v>110</v>
      </c>
      <c r="AS92" s="8">
        <f t="shared" si="59"/>
        <v>11</v>
      </c>
      <c r="AT92" s="8">
        <f t="shared" si="59"/>
        <v>95</v>
      </c>
      <c r="AU92" s="8">
        <f t="shared" si="59"/>
        <v>100</v>
      </c>
      <c r="AV92" s="8">
        <f t="shared" si="59"/>
        <v>100</v>
      </c>
      <c r="AW92" s="8">
        <f t="shared" si="59"/>
        <v>45</v>
      </c>
      <c r="AX92" s="8">
        <f t="shared" si="59"/>
        <v>110</v>
      </c>
      <c r="AY92" s="8">
        <f t="shared" si="59"/>
        <v>50</v>
      </c>
      <c r="AZ92" s="8">
        <f t="shared" si="59"/>
        <v>105</v>
      </c>
      <c r="BA92" s="8">
        <f t="shared" si="59"/>
        <v>4</v>
      </c>
      <c r="BB92" s="8">
        <f t="shared" si="59"/>
        <v>3</v>
      </c>
      <c r="BC92" s="8">
        <f t="shared" si="59"/>
        <v>10</v>
      </c>
    </row>
    <row r="93" spans="34:55">
      <c r="AH93" s="5"/>
      <c r="AN93" s="5">
        <f t="shared" si="55"/>
        <v>87</v>
      </c>
      <c r="AO93" s="5" t="str">
        <f t="shared" si="57"/>
        <v>57</v>
      </c>
      <c r="AP93" s="7" t="str">
        <f t="shared" si="56"/>
        <v>1200000000000000008001197E0A780F3264642878323203040F00000000000000000000000000000000000000000000</v>
      </c>
      <c r="AQ93" s="8">
        <f t="shared" si="59"/>
        <v>10</v>
      </c>
      <c r="AR93" s="8">
        <f t="shared" si="59"/>
        <v>120</v>
      </c>
      <c r="AS93" s="8">
        <f t="shared" si="59"/>
        <v>15</v>
      </c>
      <c r="AT93" s="8">
        <f t="shared" si="59"/>
        <v>50</v>
      </c>
      <c r="AU93" s="8">
        <f t="shared" si="59"/>
        <v>100</v>
      </c>
      <c r="AV93" s="8">
        <f t="shared" si="59"/>
        <v>100</v>
      </c>
      <c r="AW93" s="8">
        <f t="shared" si="59"/>
        <v>40</v>
      </c>
      <c r="AX93" s="8">
        <f t="shared" si="59"/>
        <v>120</v>
      </c>
      <c r="AY93" s="8">
        <f t="shared" si="59"/>
        <v>50</v>
      </c>
      <c r="AZ93" s="8">
        <f t="shared" si="59"/>
        <v>50</v>
      </c>
      <c r="BA93" s="8">
        <f t="shared" si="59"/>
        <v>3</v>
      </c>
      <c r="BB93" s="8">
        <f t="shared" si="59"/>
        <v>4</v>
      </c>
      <c r="BC93" s="8">
        <f t="shared" si="59"/>
        <v>15</v>
      </c>
    </row>
    <row r="94" spans="34:55">
      <c r="AH94" s="5"/>
      <c r="AN94" s="5">
        <f t="shared" si="55"/>
        <v>88</v>
      </c>
      <c r="AO94" s="5" t="str">
        <f t="shared" si="57"/>
        <v>58</v>
      </c>
      <c r="AP94" s="7" t="str">
        <f t="shared" si="56"/>
        <v>1300000000000000008400097E0C4B0E5A64642D80325A03031400000000000000000000000000000000000000000000</v>
      </c>
      <c r="AQ94" s="8">
        <f t="shared" si="59"/>
        <v>12</v>
      </c>
      <c r="AR94" s="8">
        <f t="shared" si="59"/>
        <v>75</v>
      </c>
      <c r="AS94" s="8">
        <f t="shared" si="59"/>
        <v>14</v>
      </c>
      <c r="AT94" s="8">
        <f t="shared" si="59"/>
        <v>90</v>
      </c>
      <c r="AU94" s="8">
        <f t="shared" si="59"/>
        <v>100</v>
      </c>
      <c r="AV94" s="8">
        <f t="shared" si="59"/>
        <v>100</v>
      </c>
      <c r="AW94" s="8">
        <f t="shared" si="59"/>
        <v>45</v>
      </c>
      <c r="AX94" s="8">
        <f t="shared" si="59"/>
        <v>128</v>
      </c>
      <c r="AY94" s="8">
        <f t="shared" si="59"/>
        <v>50</v>
      </c>
      <c r="AZ94" s="8">
        <f t="shared" si="59"/>
        <v>90</v>
      </c>
      <c r="BA94" s="8">
        <f t="shared" si="59"/>
        <v>3</v>
      </c>
      <c r="BB94" s="8">
        <f t="shared" si="59"/>
        <v>3</v>
      </c>
      <c r="BC94" s="8">
        <f t="shared" si="59"/>
        <v>20</v>
      </c>
    </row>
    <row r="95" spans="34:55">
      <c r="AH95" s="5"/>
      <c r="AN95" s="5">
        <f t="shared" si="55"/>
        <v>89</v>
      </c>
      <c r="AO95" s="5" t="str">
        <f t="shared" si="57"/>
        <v>59</v>
      </c>
      <c r="AP95" s="7" t="str">
        <f t="shared" si="56"/>
        <v>14DD01000000000000E04004BE0C460D3250782B7A324B04041E00000000000000000000000000000000000000000000</v>
      </c>
      <c r="AQ95" s="8">
        <f t="shared" si="59"/>
        <v>12</v>
      </c>
      <c r="AR95" s="8">
        <f t="shared" si="59"/>
        <v>70</v>
      </c>
      <c r="AS95" s="8">
        <f t="shared" si="59"/>
        <v>13</v>
      </c>
      <c r="AT95" s="8">
        <f t="shared" si="59"/>
        <v>50</v>
      </c>
      <c r="AU95" s="8">
        <f t="shared" si="59"/>
        <v>80</v>
      </c>
      <c r="AV95" s="8">
        <f t="shared" si="59"/>
        <v>120</v>
      </c>
      <c r="AW95" s="8">
        <f t="shared" si="59"/>
        <v>43</v>
      </c>
      <c r="AX95" s="8">
        <f t="shared" si="59"/>
        <v>122</v>
      </c>
      <c r="AY95" s="8">
        <f t="shared" si="59"/>
        <v>50</v>
      </c>
      <c r="AZ95" s="8">
        <f t="shared" si="59"/>
        <v>75</v>
      </c>
      <c r="BA95" s="8">
        <f t="shared" si="59"/>
        <v>4</v>
      </c>
      <c r="BB95" s="8">
        <f t="shared" si="59"/>
        <v>4</v>
      </c>
      <c r="BC95" s="8">
        <f t="shared" si="59"/>
        <v>30</v>
      </c>
    </row>
    <row r="96" spans="34:55">
      <c r="AH96" s="5"/>
      <c r="AN96" s="5">
        <f t="shared" si="55"/>
        <v>90</v>
      </c>
      <c r="AO96" s="5" t="str">
        <f t="shared" si="57"/>
        <v>5A</v>
      </c>
      <c r="AP96" s="7" t="str">
        <f t="shared" si="56"/>
        <v>150000000000000000800284FE0E410A5064324632324603030500000000000000000000000000000000000000000000</v>
      </c>
      <c r="AQ96" s="8">
        <f t="shared" ref="AQ96:BC105" si="60">HEX2DEC(MID($AP96,AQ$5,2))</f>
        <v>14</v>
      </c>
      <c r="AR96" s="8">
        <f t="shared" si="60"/>
        <v>65</v>
      </c>
      <c r="AS96" s="8">
        <f t="shared" si="60"/>
        <v>10</v>
      </c>
      <c r="AT96" s="8">
        <f t="shared" si="60"/>
        <v>80</v>
      </c>
      <c r="AU96" s="8">
        <f t="shared" si="60"/>
        <v>100</v>
      </c>
      <c r="AV96" s="8">
        <f t="shared" si="60"/>
        <v>50</v>
      </c>
      <c r="AW96" s="8">
        <f t="shared" si="60"/>
        <v>70</v>
      </c>
      <c r="AX96" s="8">
        <f t="shared" si="60"/>
        <v>50</v>
      </c>
      <c r="AY96" s="8">
        <f t="shared" si="60"/>
        <v>50</v>
      </c>
      <c r="AZ96" s="8">
        <f t="shared" si="60"/>
        <v>70</v>
      </c>
      <c r="BA96" s="8">
        <f t="shared" si="60"/>
        <v>3</v>
      </c>
      <c r="BB96" s="8">
        <f t="shared" si="60"/>
        <v>3</v>
      </c>
      <c r="BC96" s="8">
        <f t="shared" si="60"/>
        <v>5</v>
      </c>
    </row>
    <row r="97" spans="34:55">
      <c r="AH97" s="5"/>
      <c r="AN97" s="5">
        <f t="shared" si="55"/>
        <v>91</v>
      </c>
      <c r="AO97" s="5" t="str">
        <f t="shared" si="57"/>
        <v>5B</v>
      </c>
      <c r="AP97" s="7" t="str">
        <f t="shared" si="56"/>
        <v>160000000000000000800404BE143714326464501E327303030500000000000000000000000000000000000000000000</v>
      </c>
      <c r="AQ97" s="8">
        <f t="shared" si="60"/>
        <v>20</v>
      </c>
      <c r="AR97" s="8">
        <f t="shared" si="60"/>
        <v>55</v>
      </c>
      <c r="AS97" s="8">
        <f t="shared" si="60"/>
        <v>20</v>
      </c>
      <c r="AT97" s="8">
        <f t="shared" si="60"/>
        <v>50</v>
      </c>
      <c r="AU97" s="8">
        <f t="shared" si="60"/>
        <v>100</v>
      </c>
      <c r="AV97" s="8">
        <f t="shared" si="60"/>
        <v>100</v>
      </c>
      <c r="AW97" s="8">
        <f t="shared" si="60"/>
        <v>80</v>
      </c>
      <c r="AX97" s="8">
        <f t="shared" si="60"/>
        <v>30</v>
      </c>
      <c r="AY97" s="8">
        <f t="shared" si="60"/>
        <v>50</v>
      </c>
      <c r="AZ97" s="8">
        <f t="shared" si="60"/>
        <v>115</v>
      </c>
      <c r="BA97" s="8">
        <f t="shared" si="60"/>
        <v>3</v>
      </c>
      <c r="BB97" s="8">
        <f t="shared" si="60"/>
        <v>3</v>
      </c>
      <c r="BC97" s="8">
        <f t="shared" si="60"/>
        <v>5</v>
      </c>
    </row>
    <row r="98" spans="34:55">
      <c r="AH98" s="5"/>
      <c r="AN98" s="5">
        <f t="shared" si="55"/>
        <v>92</v>
      </c>
      <c r="AO98" s="5" t="str">
        <f t="shared" si="57"/>
        <v>5C</v>
      </c>
      <c r="AP98" s="7" t="str">
        <f t="shared" si="56"/>
        <v>170000000000000000C00024BE143C14326464326E325F03030500000000000000000000000000000000000000000000</v>
      </c>
      <c r="AQ98" s="8">
        <f t="shared" si="60"/>
        <v>20</v>
      </c>
      <c r="AR98" s="8">
        <f t="shared" si="60"/>
        <v>60</v>
      </c>
      <c r="AS98" s="8">
        <f t="shared" si="60"/>
        <v>20</v>
      </c>
      <c r="AT98" s="8">
        <f t="shared" si="60"/>
        <v>50</v>
      </c>
      <c r="AU98" s="8">
        <f t="shared" si="60"/>
        <v>100</v>
      </c>
      <c r="AV98" s="8">
        <f t="shared" si="60"/>
        <v>100</v>
      </c>
      <c r="AW98" s="8">
        <f t="shared" si="60"/>
        <v>50</v>
      </c>
      <c r="AX98" s="8">
        <f t="shared" si="60"/>
        <v>110</v>
      </c>
      <c r="AY98" s="8">
        <f t="shared" si="60"/>
        <v>50</v>
      </c>
      <c r="AZ98" s="8">
        <f t="shared" si="60"/>
        <v>95</v>
      </c>
      <c r="BA98" s="8">
        <f t="shared" si="60"/>
        <v>3</v>
      </c>
      <c r="BB98" s="8">
        <f t="shared" si="60"/>
        <v>3</v>
      </c>
      <c r="BC98" s="8">
        <f t="shared" si="60"/>
        <v>5</v>
      </c>
    </row>
    <row r="99" spans="34:55">
      <c r="AH99" s="5"/>
      <c r="AN99" s="5">
        <f t="shared" si="55"/>
        <v>93</v>
      </c>
      <c r="AO99" s="5" t="str">
        <f t="shared" si="57"/>
        <v>5D</v>
      </c>
      <c r="AP99" s="7" t="str">
        <f t="shared" si="56"/>
        <v>18D501D801DE01000080000000068C1E3264782378287304040500000000000000000000000000000000000000000000</v>
      </c>
      <c r="AQ99" s="8">
        <f t="shared" si="60"/>
        <v>6</v>
      </c>
      <c r="AR99" s="8">
        <f t="shared" si="60"/>
        <v>140</v>
      </c>
      <c r="AS99" s="8">
        <f t="shared" si="60"/>
        <v>30</v>
      </c>
      <c r="AT99" s="8">
        <f t="shared" si="60"/>
        <v>50</v>
      </c>
      <c r="AU99" s="8">
        <f t="shared" si="60"/>
        <v>100</v>
      </c>
      <c r="AV99" s="8">
        <f t="shared" si="60"/>
        <v>120</v>
      </c>
      <c r="AW99" s="8">
        <f t="shared" si="60"/>
        <v>35</v>
      </c>
      <c r="AX99" s="8">
        <f t="shared" si="60"/>
        <v>120</v>
      </c>
      <c r="AY99" s="8">
        <f t="shared" si="60"/>
        <v>40</v>
      </c>
      <c r="AZ99" s="8">
        <f t="shared" si="60"/>
        <v>115</v>
      </c>
      <c r="BA99" s="8">
        <f t="shared" si="60"/>
        <v>4</v>
      </c>
      <c r="BB99" s="8">
        <f t="shared" si="60"/>
        <v>4</v>
      </c>
      <c r="BC99" s="8">
        <f t="shared" si="60"/>
        <v>5</v>
      </c>
    </row>
    <row r="100" spans="34:55">
      <c r="AH100" s="5"/>
      <c r="AN100" s="5">
        <f t="shared" si="55"/>
        <v>94</v>
      </c>
      <c r="AO100" s="5" t="str">
        <f t="shared" si="57"/>
        <v>5E</v>
      </c>
      <c r="AP100" s="7" t="str">
        <f t="shared" si="56"/>
        <v>B0F7010000BA01000080000000086C1E644B772362075E06050F00000000000004000000000000000000000000860001</v>
      </c>
      <c r="AQ100" s="8">
        <f t="shared" si="60"/>
        <v>8</v>
      </c>
      <c r="AR100" s="8">
        <f t="shared" si="60"/>
        <v>108</v>
      </c>
      <c r="AS100" s="8">
        <f t="shared" si="60"/>
        <v>30</v>
      </c>
      <c r="AT100" s="8">
        <f t="shared" si="60"/>
        <v>100</v>
      </c>
      <c r="AU100" s="8">
        <f t="shared" si="60"/>
        <v>75</v>
      </c>
      <c r="AV100" s="8">
        <f t="shared" si="60"/>
        <v>119</v>
      </c>
      <c r="AW100" s="8">
        <f t="shared" si="60"/>
        <v>35</v>
      </c>
      <c r="AX100" s="8">
        <f t="shared" si="60"/>
        <v>98</v>
      </c>
      <c r="AY100" s="8">
        <f t="shared" si="60"/>
        <v>7</v>
      </c>
      <c r="AZ100" s="8">
        <f t="shared" si="60"/>
        <v>94</v>
      </c>
      <c r="BA100" s="8">
        <f t="shared" si="60"/>
        <v>6</v>
      </c>
      <c r="BB100" s="8">
        <f t="shared" si="60"/>
        <v>5</v>
      </c>
      <c r="BC100" s="8">
        <f t="shared" si="60"/>
        <v>15</v>
      </c>
    </row>
    <row r="101" spans="34:55">
      <c r="AH101" s="5"/>
      <c r="AN101" s="5">
        <f t="shared" si="55"/>
        <v>95</v>
      </c>
      <c r="AO101" s="5" t="str">
        <f t="shared" si="57"/>
        <v>5F</v>
      </c>
      <c r="AP101" s="7" t="str">
        <f t="shared" si="56"/>
        <v>B1F701FB01BA0100008000000007501E9655622796076906051900000000000004000000000000000000000000860101</v>
      </c>
      <c r="AQ101" s="8">
        <f t="shared" si="60"/>
        <v>7</v>
      </c>
      <c r="AR101" s="8">
        <f t="shared" si="60"/>
        <v>80</v>
      </c>
      <c r="AS101" s="8">
        <f t="shared" si="60"/>
        <v>30</v>
      </c>
      <c r="AT101" s="8">
        <f t="shared" si="60"/>
        <v>150</v>
      </c>
      <c r="AU101" s="8">
        <f t="shared" si="60"/>
        <v>85</v>
      </c>
      <c r="AV101" s="8">
        <f t="shared" si="60"/>
        <v>98</v>
      </c>
      <c r="AW101" s="8">
        <f t="shared" si="60"/>
        <v>39</v>
      </c>
      <c r="AX101" s="8">
        <f t="shared" si="60"/>
        <v>150</v>
      </c>
      <c r="AY101" s="8">
        <f t="shared" si="60"/>
        <v>7</v>
      </c>
      <c r="AZ101" s="8">
        <f t="shared" si="60"/>
        <v>105</v>
      </c>
      <c r="BA101" s="8">
        <f t="shared" si="60"/>
        <v>6</v>
      </c>
      <c r="BB101" s="8">
        <f t="shared" si="60"/>
        <v>5</v>
      </c>
      <c r="BC101" s="8">
        <f t="shared" si="60"/>
        <v>25</v>
      </c>
    </row>
    <row r="102" spans="34:55">
      <c r="AH102" s="5"/>
      <c r="AN102" s="5">
        <f t="shared" si="55"/>
        <v>96</v>
      </c>
      <c r="AO102" s="5" t="str">
        <f t="shared" si="57"/>
        <v>60</v>
      </c>
      <c r="AP102" s="7" t="str">
        <f t="shared" ref="AP102:AP133" si="61">MID(MID($B$3,18833+2016,999999)&amp;$B$4,1+96*AN102,96)</f>
        <v>B2F701EC01BA01000080000000045B1E5A55882782076306050A00000000000004000000000000000000000000860201</v>
      </c>
      <c r="AQ102" s="8">
        <f t="shared" si="60"/>
        <v>4</v>
      </c>
      <c r="AR102" s="8">
        <f t="shared" si="60"/>
        <v>91</v>
      </c>
      <c r="AS102" s="8">
        <f t="shared" si="60"/>
        <v>30</v>
      </c>
      <c r="AT102" s="8">
        <f t="shared" si="60"/>
        <v>90</v>
      </c>
      <c r="AU102" s="8">
        <f t="shared" si="60"/>
        <v>85</v>
      </c>
      <c r="AV102" s="8">
        <f t="shared" si="60"/>
        <v>136</v>
      </c>
      <c r="AW102" s="8">
        <f t="shared" si="60"/>
        <v>39</v>
      </c>
      <c r="AX102" s="8">
        <f t="shared" si="60"/>
        <v>130</v>
      </c>
      <c r="AY102" s="8">
        <f t="shared" si="60"/>
        <v>7</v>
      </c>
      <c r="AZ102" s="8">
        <f t="shared" si="60"/>
        <v>99</v>
      </c>
      <c r="BA102" s="8">
        <f t="shared" si="60"/>
        <v>6</v>
      </c>
      <c r="BB102" s="8">
        <f t="shared" si="60"/>
        <v>5</v>
      </c>
      <c r="BC102" s="8">
        <f t="shared" si="60"/>
        <v>10</v>
      </c>
    </row>
    <row r="103" spans="34:55">
      <c r="AH103" s="5"/>
      <c r="AN103" s="5">
        <f t="shared" si="55"/>
        <v>97</v>
      </c>
      <c r="AO103" s="5" t="str">
        <f t="shared" si="57"/>
        <v>61</v>
      </c>
      <c r="AP103" s="7" t="str">
        <f t="shared" si="61"/>
        <v>B300000000BA0100008000000007751E2855692762075503031200000000000004000000000000000000000020870002</v>
      </c>
      <c r="AQ103" s="8">
        <f t="shared" si="60"/>
        <v>7</v>
      </c>
      <c r="AR103" s="8">
        <f t="shared" si="60"/>
        <v>117</v>
      </c>
      <c r="AS103" s="8">
        <f t="shared" si="60"/>
        <v>30</v>
      </c>
      <c r="AT103" s="8">
        <f t="shared" si="60"/>
        <v>40</v>
      </c>
      <c r="AU103" s="8">
        <f t="shared" si="60"/>
        <v>85</v>
      </c>
      <c r="AV103" s="8">
        <f t="shared" si="60"/>
        <v>105</v>
      </c>
      <c r="AW103" s="8">
        <f t="shared" si="60"/>
        <v>39</v>
      </c>
      <c r="AX103" s="8">
        <f t="shared" si="60"/>
        <v>98</v>
      </c>
      <c r="AY103" s="8">
        <f t="shared" si="60"/>
        <v>7</v>
      </c>
      <c r="AZ103" s="8">
        <f t="shared" si="60"/>
        <v>85</v>
      </c>
      <c r="BA103" s="8">
        <f t="shared" si="60"/>
        <v>3</v>
      </c>
      <c r="BB103" s="8">
        <f t="shared" si="60"/>
        <v>3</v>
      </c>
      <c r="BC103" s="8">
        <f t="shared" si="60"/>
        <v>18</v>
      </c>
    </row>
    <row r="104" spans="34:55">
      <c r="AH104" s="5"/>
      <c r="AN104" s="5">
        <f t="shared" si="55"/>
        <v>98</v>
      </c>
      <c r="AO104" s="5" t="str">
        <f t="shared" si="57"/>
        <v>62</v>
      </c>
      <c r="AP104" s="7" t="str">
        <f t="shared" si="61"/>
        <v>B400000000BA0100008000000006561E2355722767075703031300000000000004000000000000000000000020870102</v>
      </c>
      <c r="AQ104" s="8">
        <f t="shared" si="60"/>
        <v>6</v>
      </c>
      <c r="AR104" s="8">
        <f t="shared" si="60"/>
        <v>86</v>
      </c>
      <c r="AS104" s="8">
        <f t="shared" si="60"/>
        <v>30</v>
      </c>
      <c r="AT104" s="8">
        <f t="shared" si="60"/>
        <v>35</v>
      </c>
      <c r="AU104" s="8">
        <f t="shared" si="60"/>
        <v>85</v>
      </c>
      <c r="AV104" s="8">
        <f t="shared" si="60"/>
        <v>114</v>
      </c>
      <c r="AW104" s="8">
        <f t="shared" si="60"/>
        <v>39</v>
      </c>
      <c r="AX104" s="8">
        <f t="shared" si="60"/>
        <v>103</v>
      </c>
      <c r="AY104" s="8">
        <f t="shared" si="60"/>
        <v>7</v>
      </c>
      <c r="AZ104" s="8">
        <f t="shared" si="60"/>
        <v>87</v>
      </c>
      <c r="BA104" s="8">
        <f t="shared" si="60"/>
        <v>3</v>
      </c>
      <c r="BB104" s="8">
        <f t="shared" si="60"/>
        <v>3</v>
      </c>
      <c r="BC104" s="8">
        <f t="shared" si="60"/>
        <v>19</v>
      </c>
    </row>
    <row r="105" spans="34:55">
      <c r="AH105" s="5"/>
      <c r="AN105" s="5">
        <f t="shared" si="55"/>
        <v>99</v>
      </c>
      <c r="AO105" s="5" t="str">
        <f t="shared" si="57"/>
        <v>63</v>
      </c>
      <c r="AP105" s="7" t="str">
        <f t="shared" si="61"/>
        <v>B500000000BA0100008000000006621E4B55802773075C03031400000000000004000000000000000000000020870202</v>
      </c>
      <c r="AQ105" s="8">
        <f t="shared" si="60"/>
        <v>6</v>
      </c>
      <c r="AR105" s="8">
        <f t="shared" si="60"/>
        <v>98</v>
      </c>
      <c r="AS105" s="8">
        <f t="shared" si="60"/>
        <v>30</v>
      </c>
      <c r="AT105" s="8">
        <f t="shared" si="60"/>
        <v>75</v>
      </c>
      <c r="AU105" s="8">
        <f t="shared" si="60"/>
        <v>85</v>
      </c>
      <c r="AV105" s="8">
        <f t="shared" si="60"/>
        <v>128</v>
      </c>
      <c r="AW105" s="8">
        <f t="shared" si="60"/>
        <v>39</v>
      </c>
      <c r="AX105" s="8">
        <f t="shared" si="60"/>
        <v>115</v>
      </c>
      <c r="AY105" s="8">
        <f t="shared" si="60"/>
        <v>7</v>
      </c>
      <c r="AZ105" s="8">
        <f t="shared" si="60"/>
        <v>92</v>
      </c>
      <c r="BA105" s="8">
        <f t="shared" si="60"/>
        <v>3</v>
      </c>
      <c r="BB105" s="8">
        <f t="shared" si="60"/>
        <v>3</v>
      </c>
      <c r="BC105" s="8">
        <f t="shared" si="60"/>
        <v>20</v>
      </c>
    </row>
    <row r="106" spans="34:55">
      <c r="AH106" s="5"/>
      <c r="AN106" s="5">
        <f t="shared" si="55"/>
        <v>100</v>
      </c>
      <c r="AO106" s="5" t="str">
        <f t="shared" si="57"/>
        <v>64</v>
      </c>
      <c r="AP106" s="7" t="str">
        <f t="shared" si="61"/>
        <v>B6F101FA01BA0100008000000007551E145A682764075D03030A00000000000004C00000000000000080082004880003</v>
      </c>
      <c r="AQ106" s="8">
        <f t="shared" ref="AQ106:BC115" si="62">HEX2DEC(MID($AP106,AQ$5,2))</f>
        <v>7</v>
      </c>
      <c r="AR106" s="8">
        <f t="shared" si="62"/>
        <v>85</v>
      </c>
      <c r="AS106" s="8">
        <f t="shared" si="62"/>
        <v>30</v>
      </c>
      <c r="AT106" s="8">
        <f t="shared" si="62"/>
        <v>20</v>
      </c>
      <c r="AU106" s="8">
        <f t="shared" si="62"/>
        <v>90</v>
      </c>
      <c r="AV106" s="8">
        <f t="shared" si="62"/>
        <v>104</v>
      </c>
      <c r="AW106" s="8">
        <f t="shared" si="62"/>
        <v>39</v>
      </c>
      <c r="AX106" s="8">
        <f t="shared" si="62"/>
        <v>100</v>
      </c>
      <c r="AY106" s="8">
        <f t="shared" si="62"/>
        <v>7</v>
      </c>
      <c r="AZ106" s="8">
        <f t="shared" si="62"/>
        <v>93</v>
      </c>
      <c r="BA106" s="8">
        <f t="shared" si="62"/>
        <v>3</v>
      </c>
      <c r="BB106" s="8">
        <f t="shared" si="62"/>
        <v>3</v>
      </c>
      <c r="BC106" s="8">
        <f t="shared" si="62"/>
        <v>10</v>
      </c>
    </row>
    <row r="107" spans="34:55">
      <c r="AN107" s="5">
        <f t="shared" si="55"/>
        <v>101</v>
      </c>
      <c r="AO107" s="5" t="str">
        <f t="shared" si="57"/>
        <v>65</v>
      </c>
      <c r="AP107" s="7" t="str">
        <f t="shared" si="61"/>
        <v>B7F101FA01BA0100008000000007571E1E5A732755075E03030B00000000000004C00000000000000080082004880103</v>
      </c>
      <c r="AQ107" s="8">
        <f t="shared" si="62"/>
        <v>7</v>
      </c>
      <c r="AR107" s="8">
        <f t="shared" si="62"/>
        <v>87</v>
      </c>
      <c r="AS107" s="8">
        <f t="shared" si="62"/>
        <v>30</v>
      </c>
      <c r="AT107" s="8">
        <f t="shared" si="62"/>
        <v>30</v>
      </c>
      <c r="AU107" s="8">
        <f t="shared" si="62"/>
        <v>90</v>
      </c>
      <c r="AV107" s="8">
        <f t="shared" si="62"/>
        <v>115</v>
      </c>
      <c r="AW107" s="8">
        <f t="shared" si="62"/>
        <v>39</v>
      </c>
      <c r="AX107" s="8">
        <f t="shared" si="62"/>
        <v>85</v>
      </c>
      <c r="AY107" s="8">
        <f t="shared" si="62"/>
        <v>7</v>
      </c>
      <c r="AZ107" s="8">
        <f t="shared" si="62"/>
        <v>94</v>
      </c>
      <c r="BA107" s="8">
        <f t="shared" si="62"/>
        <v>3</v>
      </c>
      <c r="BB107" s="8">
        <f t="shared" si="62"/>
        <v>3</v>
      </c>
      <c r="BC107" s="8">
        <f t="shared" si="62"/>
        <v>11</v>
      </c>
    </row>
    <row r="108" spans="34:55">
      <c r="AN108" s="5">
        <f t="shared" si="55"/>
        <v>102</v>
      </c>
      <c r="AO108" s="5" t="str">
        <f t="shared" si="57"/>
        <v>66</v>
      </c>
      <c r="AP108" s="7" t="str">
        <f t="shared" si="61"/>
        <v>B8F101FA01BA01000080000000077C1E285A642774076003030C00000000000004C00000000000000080082004880203</v>
      </c>
      <c r="AQ108" s="8">
        <f t="shared" si="62"/>
        <v>7</v>
      </c>
      <c r="AR108" s="8">
        <f t="shared" si="62"/>
        <v>124</v>
      </c>
      <c r="AS108" s="8">
        <f t="shared" si="62"/>
        <v>30</v>
      </c>
      <c r="AT108" s="8">
        <f t="shared" si="62"/>
        <v>40</v>
      </c>
      <c r="AU108" s="8">
        <f t="shared" si="62"/>
        <v>90</v>
      </c>
      <c r="AV108" s="8">
        <f t="shared" si="62"/>
        <v>100</v>
      </c>
      <c r="AW108" s="8">
        <f t="shared" si="62"/>
        <v>39</v>
      </c>
      <c r="AX108" s="8">
        <f t="shared" si="62"/>
        <v>116</v>
      </c>
      <c r="AY108" s="8">
        <f t="shared" si="62"/>
        <v>7</v>
      </c>
      <c r="AZ108" s="8">
        <f t="shared" si="62"/>
        <v>96</v>
      </c>
      <c r="BA108" s="8">
        <f t="shared" si="62"/>
        <v>3</v>
      </c>
      <c r="BB108" s="8">
        <f t="shared" si="62"/>
        <v>3</v>
      </c>
      <c r="BC108" s="8">
        <f t="shared" si="62"/>
        <v>12</v>
      </c>
    </row>
    <row r="109" spans="34:55">
      <c r="AN109" s="5">
        <f t="shared" si="55"/>
        <v>103</v>
      </c>
      <c r="AO109" s="5" t="str">
        <f t="shared" si="57"/>
        <v>67</v>
      </c>
      <c r="AP109" s="7" t="str">
        <f t="shared" si="61"/>
        <v>B9F101EC01BA0100008000000006741E3255742762075B04041700000000000004000000000000000000000008890004</v>
      </c>
      <c r="AQ109" s="8">
        <f t="shared" si="62"/>
        <v>6</v>
      </c>
      <c r="AR109" s="8">
        <f t="shared" si="62"/>
        <v>116</v>
      </c>
      <c r="AS109" s="8">
        <f t="shared" si="62"/>
        <v>30</v>
      </c>
      <c r="AT109" s="8">
        <f t="shared" si="62"/>
        <v>50</v>
      </c>
      <c r="AU109" s="8">
        <f t="shared" si="62"/>
        <v>85</v>
      </c>
      <c r="AV109" s="8">
        <f t="shared" si="62"/>
        <v>116</v>
      </c>
      <c r="AW109" s="8">
        <f t="shared" si="62"/>
        <v>39</v>
      </c>
      <c r="AX109" s="8">
        <f t="shared" si="62"/>
        <v>98</v>
      </c>
      <c r="AY109" s="8">
        <f t="shared" si="62"/>
        <v>7</v>
      </c>
      <c r="AZ109" s="8">
        <f t="shared" si="62"/>
        <v>91</v>
      </c>
      <c r="BA109" s="8">
        <f t="shared" si="62"/>
        <v>4</v>
      </c>
      <c r="BB109" s="8">
        <f t="shared" si="62"/>
        <v>4</v>
      </c>
      <c r="BC109" s="8">
        <f t="shared" si="62"/>
        <v>23</v>
      </c>
    </row>
    <row r="110" spans="34:55">
      <c r="AN110" s="5">
        <f t="shared" si="55"/>
        <v>104</v>
      </c>
      <c r="AO110" s="5" t="str">
        <f t="shared" si="57"/>
        <v>68</v>
      </c>
      <c r="AP110" s="7" t="str">
        <f t="shared" si="61"/>
        <v>BAF101EC01BA01000080000000065B1E3C55812774076904041A00000000000004000000000000000000000008890104</v>
      </c>
      <c r="AQ110" s="8">
        <f t="shared" si="62"/>
        <v>6</v>
      </c>
      <c r="AR110" s="8">
        <f t="shared" si="62"/>
        <v>91</v>
      </c>
      <c r="AS110" s="8">
        <f t="shared" si="62"/>
        <v>30</v>
      </c>
      <c r="AT110" s="8">
        <f t="shared" si="62"/>
        <v>60</v>
      </c>
      <c r="AU110" s="8">
        <f t="shared" si="62"/>
        <v>85</v>
      </c>
      <c r="AV110" s="8">
        <f t="shared" si="62"/>
        <v>129</v>
      </c>
      <c r="AW110" s="8">
        <f t="shared" si="62"/>
        <v>39</v>
      </c>
      <c r="AX110" s="8">
        <f t="shared" si="62"/>
        <v>116</v>
      </c>
      <c r="AY110" s="8">
        <f t="shared" si="62"/>
        <v>7</v>
      </c>
      <c r="AZ110" s="8">
        <f t="shared" si="62"/>
        <v>105</v>
      </c>
      <c r="BA110" s="8">
        <f t="shared" si="62"/>
        <v>4</v>
      </c>
      <c r="BB110" s="8">
        <f t="shared" si="62"/>
        <v>4</v>
      </c>
      <c r="BC110" s="8">
        <f t="shared" si="62"/>
        <v>26</v>
      </c>
    </row>
    <row r="111" spans="34:55">
      <c r="AN111" s="5">
        <f t="shared" si="55"/>
        <v>105</v>
      </c>
      <c r="AO111" s="5" t="str">
        <f t="shared" si="57"/>
        <v>69</v>
      </c>
      <c r="AP111" s="7" t="str">
        <f t="shared" si="61"/>
        <v>BBF101EC01BA0100008000000006631E4655862784075504041800000000000004000000000000000000000008890204</v>
      </c>
      <c r="AQ111" s="8">
        <f t="shared" si="62"/>
        <v>6</v>
      </c>
      <c r="AR111" s="8">
        <f t="shared" si="62"/>
        <v>99</v>
      </c>
      <c r="AS111" s="8">
        <f t="shared" si="62"/>
        <v>30</v>
      </c>
      <c r="AT111" s="8">
        <f t="shared" si="62"/>
        <v>70</v>
      </c>
      <c r="AU111" s="8">
        <f t="shared" si="62"/>
        <v>85</v>
      </c>
      <c r="AV111" s="8">
        <f t="shared" si="62"/>
        <v>134</v>
      </c>
      <c r="AW111" s="8">
        <f t="shared" si="62"/>
        <v>39</v>
      </c>
      <c r="AX111" s="8">
        <f t="shared" si="62"/>
        <v>132</v>
      </c>
      <c r="AY111" s="8">
        <f t="shared" si="62"/>
        <v>7</v>
      </c>
      <c r="AZ111" s="8">
        <f t="shared" si="62"/>
        <v>85</v>
      </c>
      <c r="BA111" s="8">
        <f t="shared" si="62"/>
        <v>4</v>
      </c>
      <c r="BB111" s="8">
        <f t="shared" si="62"/>
        <v>4</v>
      </c>
      <c r="BC111" s="8">
        <f t="shared" si="62"/>
        <v>24</v>
      </c>
    </row>
    <row r="112" spans="34:55">
      <c r="AN112" s="5">
        <f t="shared" si="55"/>
        <v>106</v>
      </c>
      <c r="AO112" s="5" t="str">
        <f t="shared" si="57"/>
        <v>6A</v>
      </c>
      <c r="AP112" s="7" t="str">
        <f t="shared" si="61"/>
        <v>BC0000F901BA01000080000000076C1E78556F275A0760030308000000000000040000000000000000040000408A0005</v>
      </c>
      <c r="AQ112" s="8">
        <f t="shared" si="62"/>
        <v>7</v>
      </c>
      <c r="AR112" s="8">
        <f t="shared" si="62"/>
        <v>108</v>
      </c>
      <c r="AS112" s="8">
        <f t="shared" si="62"/>
        <v>30</v>
      </c>
      <c r="AT112" s="8">
        <f t="shared" si="62"/>
        <v>120</v>
      </c>
      <c r="AU112" s="8">
        <f t="shared" si="62"/>
        <v>85</v>
      </c>
      <c r="AV112" s="8">
        <f t="shared" si="62"/>
        <v>111</v>
      </c>
      <c r="AW112" s="8">
        <f t="shared" si="62"/>
        <v>39</v>
      </c>
      <c r="AX112" s="8">
        <f t="shared" si="62"/>
        <v>90</v>
      </c>
      <c r="AY112" s="8">
        <f t="shared" si="62"/>
        <v>7</v>
      </c>
      <c r="AZ112" s="8">
        <f t="shared" si="62"/>
        <v>96</v>
      </c>
      <c r="BA112" s="8">
        <f t="shared" si="62"/>
        <v>3</v>
      </c>
      <c r="BB112" s="8">
        <f t="shared" si="62"/>
        <v>3</v>
      </c>
      <c r="BC112" s="8">
        <f t="shared" si="62"/>
        <v>8</v>
      </c>
    </row>
    <row r="113" spans="40:55">
      <c r="AN113" s="5">
        <f t="shared" si="55"/>
        <v>107</v>
      </c>
      <c r="AO113" s="5" t="str">
        <f t="shared" si="57"/>
        <v>6B</v>
      </c>
      <c r="AP113" s="7" t="str">
        <f t="shared" si="61"/>
        <v>BD0000F901BA0100008000000007731E73556527650760030309000000000000040000000000000000040000408A0105</v>
      </c>
      <c r="AQ113" s="8">
        <f t="shared" si="62"/>
        <v>7</v>
      </c>
      <c r="AR113" s="8">
        <f t="shared" si="62"/>
        <v>115</v>
      </c>
      <c r="AS113" s="8">
        <f t="shared" si="62"/>
        <v>30</v>
      </c>
      <c r="AT113" s="8">
        <f t="shared" si="62"/>
        <v>115</v>
      </c>
      <c r="AU113" s="8">
        <f t="shared" si="62"/>
        <v>85</v>
      </c>
      <c r="AV113" s="8">
        <f t="shared" si="62"/>
        <v>101</v>
      </c>
      <c r="AW113" s="8">
        <f t="shared" si="62"/>
        <v>39</v>
      </c>
      <c r="AX113" s="8">
        <f t="shared" si="62"/>
        <v>101</v>
      </c>
      <c r="AY113" s="8">
        <f t="shared" si="62"/>
        <v>7</v>
      </c>
      <c r="AZ113" s="8">
        <f t="shared" si="62"/>
        <v>96</v>
      </c>
      <c r="BA113" s="8">
        <f t="shared" si="62"/>
        <v>3</v>
      </c>
      <c r="BB113" s="8">
        <f t="shared" si="62"/>
        <v>3</v>
      </c>
      <c r="BC113" s="8">
        <f t="shared" si="62"/>
        <v>9</v>
      </c>
    </row>
    <row r="114" spans="40:55">
      <c r="AN114" s="5">
        <f t="shared" si="55"/>
        <v>108</v>
      </c>
      <c r="AO114" s="5" t="str">
        <f t="shared" si="57"/>
        <v>6C</v>
      </c>
      <c r="AP114" s="7" t="str">
        <f t="shared" si="61"/>
        <v>BE0000F901BA01000080000000075C1EA05570277F075C03030A000000000000040000000000000000040000408A0205</v>
      </c>
      <c r="AQ114" s="8">
        <f t="shared" si="62"/>
        <v>7</v>
      </c>
      <c r="AR114" s="8">
        <f t="shared" si="62"/>
        <v>92</v>
      </c>
      <c r="AS114" s="8">
        <f t="shared" si="62"/>
        <v>30</v>
      </c>
      <c r="AT114" s="8">
        <f t="shared" si="62"/>
        <v>160</v>
      </c>
      <c r="AU114" s="8">
        <f t="shared" si="62"/>
        <v>85</v>
      </c>
      <c r="AV114" s="8">
        <f t="shared" si="62"/>
        <v>112</v>
      </c>
      <c r="AW114" s="8">
        <f t="shared" si="62"/>
        <v>39</v>
      </c>
      <c r="AX114" s="8">
        <f t="shared" si="62"/>
        <v>127</v>
      </c>
      <c r="AY114" s="8">
        <f t="shared" si="62"/>
        <v>7</v>
      </c>
      <c r="AZ114" s="8">
        <f t="shared" si="62"/>
        <v>92</v>
      </c>
      <c r="BA114" s="8">
        <f t="shared" si="62"/>
        <v>3</v>
      </c>
      <c r="BB114" s="8">
        <f t="shared" si="62"/>
        <v>3</v>
      </c>
      <c r="BC114" s="8">
        <f t="shared" si="62"/>
        <v>10</v>
      </c>
    </row>
    <row r="115" spans="40:55">
      <c r="AN115" s="5">
        <f t="shared" si="55"/>
        <v>109</v>
      </c>
      <c r="AO115" s="5" t="str">
        <f t="shared" si="57"/>
        <v>6D</v>
      </c>
      <c r="AP115" s="7" t="str">
        <f t="shared" si="61"/>
        <v>BF00000000BA0100008000000005731E055578276C075503040B1000000000000420C0000000000000010000828B0006</v>
      </c>
      <c r="AQ115" s="8">
        <f t="shared" si="62"/>
        <v>5</v>
      </c>
      <c r="AR115" s="8">
        <f t="shared" si="62"/>
        <v>115</v>
      </c>
      <c r="AS115" s="8">
        <f t="shared" si="62"/>
        <v>30</v>
      </c>
      <c r="AT115" s="8">
        <f t="shared" si="62"/>
        <v>5</v>
      </c>
      <c r="AU115" s="8">
        <f t="shared" si="62"/>
        <v>85</v>
      </c>
      <c r="AV115" s="8">
        <f t="shared" si="62"/>
        <v>120</v>
      </c>
      <c r="AW115" s="8">
        <f t="shared" si="62"/>
        <v>39</v>
      </c>
      <c r="AX115" s="8">
        <f t="shared" si="62"/>
        <v>108</v>
      </c>
      <c r="AY115" s="8">
        <f t="shared" si="62"/>
        <v>7</v>
      </c>
      <c r="AZ115" s="8">
        <f t="shared" si="62"/>
        <v>85</v>
      </c>
      <c r="BA115" s="8">
        <f t="shared" si="62"/>
        <v>3</v>
      </c>
      <c r="BB115" s="8">
        <f t="shared" si="62"/>
        <v>4</v>
      </c>
      <c r="BC115" s="8">
        <f t="shared" si="62"/>
        <v>11</v>
      </c>
    </row>
    <row r="116" spans="40:55">
      <c r="AN116" s="5">
        <f t="shared" si="55"/>
        <v>110</v>
      </c>
      <c r="AO116" s="5" t="str">
        <f t="shared" si="57"/>
        <v>6E</v>
      </c>
      <c r="AP116" s="7" t="str">
        <f t="shared" si="61"/>
        <v>C000000000BA01000080000000055A1E04556A277B075703040C1000000000000420C0000000000000010000828B0106</v>
      </c>
      <c r="AQ116" s="8">
        <f t="shared" ref="AQ116:BC125" si="63">HEX2DEC(MID($AP116,AQ$5,2))</f>
        <v>5</v>
      </c>
      <c r="AR116" s="8">
        <f t="shared" si="63"/>
        <v>90</v>
      </c>
      <c r="AS116" s="8">
        <f t="shared" si="63"/>
        <v>30</v>
      </c>
      <c r="AT116" s="8">
        <f t="shared" si="63"/>
        <v>4</v>
      </c>
      <c r="AU116" s="8">
        <f t="shared" si="63"/>
        <v>85</v>
      </c>
      <c r="AV116" s="8">
        <f t="shared" si="63"/>
        <v>106</v>
      </c>
      <c r="AW116" s="8">
        <f t="shared" si="63"/>
        <v>39</v>
      </c>
      <c r="AX116" s="8">
        <f t="shared" si="63"/>
        <v>123</v>
      </c>
      <c r="AY116" s="8">
        <f t="shared" si="63"/>
        <v>7</v>
      </c>
      <c r="AZ116" s="8">
        <f t="shared" si="63"/>
        <v>87</v>
      </c>
      <c r="BA116" s="8">
        <f t="shared" si="63"/>
        <v>3</v>
      </c>
      <c r="BB116" s="8">
        <f t="shared" si="63"/>
        <v>4</v>
      </c>
      <c r="BC116" s="8">
        <f t="shared" si="63"/>
        <v>12</v>
      </c>
    </row>
    <row r="117" spans="40:55">
      <c r="AN117" s="5">
        <f t="shared" si="55"/>
        <v>111</v>
      </c>
      <c r="AO117" s="5" t="str">
        <f t="shared" si="57"/>
        <v>6F</v>
      </c>
      <c r="AP117" s="7" t="str">
        <f t="shared" si="61"/>
        <v>C100000000BA0100008000000005651E035566277D075803040D1000000000000420C0000000000000010000828B0206</v>
      </c>
      <c r="AQ117" s="8">
        <f t="shared" si="63"/>
        <v>5</v>
      </c>
      <c r="AR117" s="8">
        <f t="shared" si="63"/>
        <v>101</v>
      </c>
      <c r="AS117" s="8">
        <f t="shared" si="63"/>
        <v>30</v>
      </c>
      <c r="AT117" s="8">
        <f t="shared" si="63"/>
        <v>3</v>
      </c>
      <c r="AU117" s="8">
        <f t="shared" si="63"/>
        <v>85</v>
      </c>
      <c r="AV117" s="8">
        <f t="shared" si="63"/>
        <v>102</v>
      </c>
      <c r="AW117" s="8">
        <f t="shared" si="63"/>
        <v>39</v>
      </c>
      <c r="AX117" s="8">
        <f t="shared" si="63"/>
        <v>125</v>
      </c>
      <c r="AY117" s="8">
        <f t="shared" si="63"/>
        <v>7</v>
      </c>
      <c r="AZ117" s="8">
        <f t="shared" si="63"/>
        <v>88</v>
      </c>
      <c r="BA117" s="8">
        <f t="shared" si="63"/>
        <v>3</v>
      </c>
      <c r="BB117" s="8">
        <f t="shared" si="63"/>
        <v>4</v>
      </c>
      <c r="BC117" s="8">
        <f t="shared" si="63"/>
        <v>13</v>
      </c>
    </row>
    <row r="118" spans="40:55">
      <c r="AN118" s="5">
        <f t="shared" si="55"/>
        <v>112</v>
      </c>
      <c r="AO118" s="5" t="str">
        <f t="shared" si="57"/>
        <v>70</v>
      </c>
      <c r="AP118" s="7" t="str">
        <f t="shared" si="61"/>
        <v>C2F101FA01BA01F2018000000007531E7C5567275A076904041A1000000000000460C0000000000000010000828C0007</v>
      </c>
      <c r="AQ118" s="8">
        <f t="shared" si="63"/>
        <v>7</v>
      </c>
      <c r="AR118" s="8">
        <f t="shared" si="63"/>
        <v>83</v>
      </c>
      <c r="AS118" s="8">
        <f t="shared" si="63"/>
        <v>30</v>
      </c>
      <c r="AT118" s="8">
        <f t="shared" si="63"/>
        <v>124</v>
      </c>
      <c r="AU118" s="8">
        <f t="shared" si="63"/>
        <v>85</v>
      </c>
      <c r="AV118" s="8">
        <f t="shared" si="63"/>
        <v>103</v>
      </c>
      <c r="AW118" s="8">
        <f t="shared" si="63"/>
        <v>39</v>
      </c>
      <c r="AX118" s="8">
        <f t="shared" si="63"/>
        <v>90</v>
      </c>
      <c r="AY118" s="8">
        <f t="shared" si="63"/>
        <v>7</v>
      </c>
      <c r="AZ118" s="8">
        <f t="shared" si="63"/>
        <v>105</v>
      </c>
      <c r="BA118" s="8">
        <f t="shared" si="63"/>
        <v>4</v>
      </c>
      <c r="BB118" s="8">
        <f t="shared" si="63"/>
        <v>4</v>
      </c>
      <c r="BC118" s="8">
        <f t="shared" si="63"/>
        <v>26</v>
      </c>
    </row>
    <row r="119" spans="40:55">
      <c r="AN119" s="5">
        <f t="shared" si="55"/>
        <v>113</v>
      </c>
      <c r="AO119" s="5" t="str">
        <f t="shared" si="57"/>
        <v>71</v>
      </c>
      <c r="AP119" s="7" t="str">
        <f t="shared" si="61"/>
        <v>C3F101FA01BA01F2018000000007521E60556E275D076A04041B1000000000000460C0000000000000010000828C0107</v>
      </c>
      <c r="AQ119" s="8">
        <f t="shared" si="63"/>
        <v>7</v>
      </c>
      <c r="AR119" s="8">
        <f t="shared" si="63"/>
        <v>82</v>
      </c>
      <c r="AS119" s="8">
        <f t="shared" si="63"/>
        <v>30</v>
      </c>
      <c r="AT119" s="8">
        <f t="shared" si="63"/>
        <v>96</v>
      </c>
      <c r="AU119" s="8">
        <f t="shared" si="63"/>
        <v>85</v>
      </c>
      <c r="AV119" s="8">
        <f t="shared" si="63"/>
        <v>110</v>
      </c>
      <c r="AW119" s="8">
        <f t="shared" si="63"/>
        <v>39</v>
      </c>
      <c r="AX119" s="8">
        <f t="shared" si="63"/>
        <v>93</v>
      </c>
      <c r="AY119" s="8">
        <f t="shared" si="63"/>
        <v>7</v>
      </c>
      <c r="AZ119" s="8">
        <f t="shared" si="63"/>
        <v>106</v>
      </c>
      <c r="BA119" s="8">
        <f t="shared" si="63"/>
        <v>4</v>
      </c>
      <c r="BB119" s="8">
        <f t="shared" si="63"/>
        <v>4</v>
      </c>
      <c r="BC119" s="8">
        <f t="shared" si="63"/>
        <v>27</v>
      </c>
    </row>
    <row r="120" spans="40:55">
      <c r="AN120" s="5">
        <f t="shared" si="55"/>
        <v>114</v>
      </c>
      <c r="AO120" s="5" t="str">
        <f t="shared" si="57"/>
        <v>72</v>
      </c>
      <c r="AP120" s="7" t="str">
        <f t="shared" si="61"/>
        <v>C4F101FA01BA01F20180000000075D1E4055792761076E05041C1000000000000460C0000000000000010000828C0207</v>
      </c>
      <c r="AQ120" s="8">
        <f t="shared" si="63"/>
        <v>7</v>
      </c>
      <c r="AR120" s="8">
        <f t="shared" si="63"/>
        <v>93</v>
      </c>
      <c r="AS120" s="8">
        <f t="shared" si="63"/>
        <v>30</v>
      </c>
      <c r="AT120" s="8">
        <f t="shared" si="63"/>
        <v>64</v>
      </c>
      <c r="AU120" s="8">
        <f t="shared" si="63"/>
        <v>85</v>
      </c>
      <c r="AV120" s="8">
        <f t="shared" si="63"/>
        <v>121</v>
      </c>
      <c r="AW120" s="8">
        <f t="shared" si="63"/>
        <v>39</v>
      </c>
      <c r="AX120" s="8">
        <f t="shared" si="63"/>
        <v>97</v>
      </c>
      <c r="AY120" s="8">
        <f t="shared" si="63"/>
        <v>7</v>
      </c>
      <c r="AZ120" s="8">
        <f t="shared" si="63"/>
        <v>110</v>
      </c>
      <c r="BA120" s="8">
        <f t="shared" si="63"/>
        <v>5</v>
      </c>
      <c r="BB120" s="8">
        <f t="shared" si="63"/>
        <v>4</v>
      </c>
      <c r="BC120" s="8">
        <f t="shared" si="63"/>
        <v>28</v>
      </c>
    </row>
    <row r="121" spans="40:55">
      <c r="AN121" s="5">
        <f t="shared" si="55"/>
        <v>115</v>
      </c>
      <c r="AO121" s="5" t="str">
        <f t="shared" si="57"/>
        <v>73</v>
      </c>
      <c r="AP121" s="7" t="str">
        <f t="shared" si="61"/>
        <v>C5F101FB01BA0100008000000006501E505568285A075905050C000000000000040000000000000000000010208D0008</v>
      </c>
      <c r="AQ121" s="8">
        <f t="shared" si="63"/>
        <v>6</v>
      </c>
      <c r="AR121" s="8">
        <f t="shared" si="63"/>
        <v>80</v>
      </c>
      <c r="AS121" s="8">
        <f t="shared" si="63"/>
        <v>30</v>
      </c>
      <c r="AT121" s="8">
        <f t="shared" si="63"/>
        <v>80</v>
      </c>
      <c r="AU121" s="8">
        <f t="shared" si="63"/>
        <v>85</v>
      </c>
      <c r="AV121" s="8">
        <f t="shared" si="63"/>
        <v>104</v>
      </c>
      <c r="AW121" s="8">
        <f t="shared" si="63"/>
        <v>40</v>
      </c>
      <c r="AX121" s="8">
        <f t="shared" si="63"/>
        <v>90</v>
      </c>
      <c r="AY121" s="8">
        <f t="shared" si="63"/>
        <v>7</v>
      </c>
      <c r="AZ121" s="8">
        <f t="shared" si="63"/>
        <v>89</v>
      </c>
      <c r="BA121" s="8">
        <f t="shared" si="63"/>
        <v>5</v>
      </c>
      <c r="BB121" s="8">
        <f t="shared" si="63"/>
        <v>5</v>
      </c>
      <c r="BC121" s="8">
        <f t="shared" si="63"/>
        <v>12</v>
      </c>
    </row>
    <row r="122" spans="40:55">
      <c r="AN122" s="5">
        <f t="shared" si="55"/>
        <v>116</v>
      </c>
      <c r="AO122" s="5" t="str">
        <f t="shared" si="57"/>
        <v>74</v>
      </c>
      <c r="AP122" s="7" t="str">
        <f t="shared" si="61"/>
        <v>C6F101FB01BA01000080000000064B1E5F555F288C075F05050D000000000000040000000000000000000010208D0108</v>
      </c>
      <c r="AQ122" s="8">
        <f t="shared" si="63"/>
        <v>6</v>
      </c>
      <c r="AR122" s="8">
        <f t="shared" si="63"/>
        <v>75</v>
      </c>
      <c r="AS122" s="8">
        <f t="shared" si="63"/>
        <v>30</v>
      </c>
      <c r="AT122" s="8">
        <f t="shared" si="63"/>
        <v>95</v>
      </c>
      <c r="AU122" s="8">
        <f t="shared" si="63"/>
        <v>85</v>
      </c>
      <c r="AV122" s="8">
        <f t="shared" si="63"/>
        <v>95</v>
      </c>
      <c r="AW122" s="8">
        <f t="shared" si="63"/>
        <v>40</v>
      </c>
      <c r="AX122" s="8">
        <f t="shared" si="63"/>
        <v>140</v>
      </c>
      <c r="AY122" s="8">
        <f t="shared" si="63"/>
        <v>7</v>
      </c>
      <c r="AZ122" s="8">
        <f t="shared" si="63"/>
        <v>95</v>
      </c>
      <c r="BA122" s="8">
        <f t="shared" si="63"/>
        <v>5</v>
      </c>
      <c r="BB122" s="8">
        <f t="shared" si="63"/>
        <v>5</v>
      </c>
      <c r="BC122" s="8">
        <f t="shared" si="63"/>
        <v>13</v>
      </c>
    </row>
    <row r="123" spans="40:55">
      <c r="AN123" s="5">
        <f t="shared" si="55"/>
        <v>117</v>
      </c>
      <c r="AO123" s="5" t="str">
        <f t="shared" si="57"/>
        <v>75</v>
      </c>
      <c r="AP123" s="7" t="str">
        <f t="shared" si="61"/>
        <v>C7F101FB01BA01000080000000064D1E8C556C287F077805050B000000000000040000000000000000000010208D0208</v>
      </c>
      <c r="AQ123" s="8">
        <f t="shared" si="63"/>
        <v>6</v>
      </c>
      <c r="AR123" s="8">
        <f t="shared" si="63"/>
        <v>77</v>
      </c>
      <c r="AS123" s="8">
        <f t="shared" si="63"/>
        <v>30</v>
      </c>
      <c r="AT123" s="8">
        <f t="shared" si="63"/>
        <v>140</v>
      </c>
      <c r="AU123" s="8">
        <f t="shared" si="63"/>
        <v>85</v>
      </c>
      <c r="AV123" s="8">
        <f t="shared" si="63"/>
        <v>108</v>
      </c>
      <c r="AW123" s="8">
        <f t="shared" si="63"/>
        <v>40</v>
      </c>
      <c r="AX123" s="8">
        <f t="shared" si="63"/>
        <v>127</v>
      </c>
      <c r="AY123" s="8">
        <f t="shared" si="63"/>
        <v>7</v>
      </c>
      <c r="AZ123" s="8">
        <f t="shared" si="63"/>
        <v>120</v>
      </c>
      <c r="BA123" s="8">
        <f t="shared" si="63"/>
        <v>5</v>
      </c>
      <c r="BB123" s="8">
        <f t="shared" si="63"/>
        <v>5</v>
      </c>
      <c r="BC123" s="8">
        <f t="shared" si="63"/>
        <v>11</v>
      </c>
    </row>
    <row r="124" spans="40:55">
      <c r="AN124" s="5">
        <f t="shared" si="55"/>
        <v>118</v>
      </c>
      <c r="AO124" s="5" t="str">
        <f t="shared" si="57"/>
        <v>76</v>
      </c>
      <c r="AP124" s="7" t="str">
        <f t="shared" si="61"/>
        <v>C8F101FB01BA01000080000000075A1E2855712769075506061E000000000000040000000000000000000010088E0009</v>
      </c>
      <c r="AQ124" s="8">
        <f t="shared" si="63"/>
        <v>7</v>
      </c>
      <c r="AR124" s="8">
        <f t="shared" si="63"/>
        <v>90</v>
      </c>
      <c r="AS124" s="8">
        <f t="shared" si="63"/>
        <v>30</v>
      </c>
      <c r="AT124" s="8">
        <f t="shared" si="63"/>
        <v>40</v>
      </c>
      <c r="AU124" s="8">
        <f t="shared" si="63"/>
        <v>85</v>
      </c>
      <c r="AV124" s="8">
        <f t="shared" si="63"/>
        <v>113</v>
      </c>
      <c r="AW124" s="8">
        <f t="shared" si="63"/>
        <v>39</v>
      </c>
      <c r="AX124" s="8">
        <f t="shared" si="63"/>
        <v>105</v>
      </c>
      <c r="AY124" s="8">
        <f t="shared" si="63"/>
        <v>7</v>
      </c>
      <c r="AZ124" s="8">
        <f t="shared" si="63"/>
        <v>85</v>
      </c>
      <c r="BA124" s="8">
        <f t="shared" si="63"/>
        <v>6</v>
      </c>
      <c r="BB124" s="8">
        <f t="shared" si="63"/>
        <v>6</v>
      </c>
      <c r="BC124" s="8">
        <f t="shared" si="63"/>
        <v>30</v>
      </c>
    </row>
    <row r="125" spans="40:55">
      <c r="AN125" s="5">
        <f t="shared" si="55"/>
        <v>119</v>
      </c>
      <c r="AO125" s="5" t="str">
        <f t="shared" si="57"/>
        <v>77</v>
      </c>
      <c r="AP125" s="7" t="str">
        <f t="shared" si="61"/>
        <v>C9F101FB01BA0100008000000007551E3C5583276C075A06061C000000000000040000000000000000000010088E0109</v>
      </c>
      <c r="AQ125" s="8">
        <f t="shared" si="63"/>
        <v>7</v>
      </c>
      <c r="AR125" s="8">
        <f t="shared" si="63"/>
        <v>85</v>
      </c>
      <c r="AS125" s="8">
        <f t="shared" si="63"/>
        <v>30</v>
      </c>
      <c r="AT125" s="8">
        <f t="shared" si="63"/>
        <v>60</v>
      </c>
      <c r="AU125" s="8">
        <f t="shared" si="63"/>
        <v>85</v>
      </c>
      <c r="AV125" s="8">
        <f t="shared" si="63"/>
        <v>131</v>
      </c>
      <c r="AW125" s="8">
        <f t="shared" si="63"/>
        <v>39</v>
      </c>
      <c r="AX125" s="8">
        <f t="shared" si="63"/>
        <v>108</v>
      </c>
      <c r="AY125" s="8">
        <f t="shared" si="63"/>
        <v>7</v>
      </c>
      <c r="AZ125" s="8">
        <f t="shared" si="63"/>
        <v>90</v>
      </c>
      <c r="BA125" s="8">
        <f t="shared" si="63"/>
        <v>6</v>
      </c>
      <c r="BB125" s="8">
        <f t="shared" si="63"/>
        <v>6</v>
      </c>
      <c r="BC125" s="8">
        <f t="shared" si="63"/>
        <v>28</v>
      </c>
    </row>
    <row r="126" spans="40:55">
      <c r="AN126" s="5">
        <f t="shared" si="55"/>
        <v>120</v>
      </c>
      <c r="AO126" s="5" t="str">
        <f t="shared" si="57"/>
        <v>78</v>
      </c>
      <c r="AP126" s="7" t="str">
        <f t="shared" si="61"/>
        <v>CAF101FB01BA0100008000000007651E0A558727980764060621000000000000040000000000000000000010088E0209</v>
      </c>
      <c r="AQ126" s="8">
        <f t="shared" ref="AQ126:BC135" si="64">HEX2DEC(MID($AP126,AQ$5,2))</f>
        <v>7</v>
      </c>
      <c r="AR126" s="8">
        <f t="shared" si="64"/>
        <v>101</v>
      </c>
      <c r="AS126" s="8">
        <f t="shared" si="64"/>
        <v>30</v>
      </c>
      <c r="AT126" s="8">
        <f t="shared" si="64"/>
        <v>10</v>
      </c>
      <c r="AU126" s="8">
        <f t="shared" si="64"/>
        <v>85</v>
      </c>
      <c r="AV126" s="8">
        <f t="shared" si="64"/>
        <v>135</v>
      </c>
      <c r="AW126" s="8">
        <f t="shared" si="64"/>
        <v>39</v>
      </c>
      <c r="AX126" s="8">
        <f t="shared" si="64"/>
        <v>152</v>
      </c>
      <c r="AY126" s="8">
        <f t="shared" si="64"/>
        <v>7</v>
      </c>
      <c r="AZ126" s="8">
        <f t="shared" si="64"/>
        <v>100</v>
      </c>
      <c r="BA126" s="8">
        <f t="shared" si="64"/>
        <v>6</v>
      </c>
      <c r="BB126" s="8">
        <f t="shared" si="64"/>
        <v>6</v>
      </c>
      <c r="BC126" s="8">
        <f t="shared" si="64"/>
        <v>33</v>
      </c>
    </row>
    <row r="127" spans="40:55">
      <c r="AN127" s="5">
        <f t="shared" si="55"/>
        <v>121</v>
      </c>
      <c r="AO127" s="5" t="str">
        <f t="shared" si="57"/>
        <v>79</v>
      </c>
      <c r="AP127" s="7" t="str">
        <f t="shared" si="61"/>
        <v>CBF1010000BA0100008000000009451E01558C2746076E03032A000000000000040000000000000000000000008F000A</v>
      </c>
      <c r="AQ127" s="8">
        <f t="shared" si="64"/>
        <v>9</v>
      </c>
      <c r="AR127" s="8">
        <f t="shared" si="64"/>
        <v>69</v>
      </c>
      <c r="AS127" s="8">
        <f t="shared" si="64"/>
        <v>30</v>
      </c>
      <c r="AT127" s="8">
        <f t="shared" si="64"/>
        <v>1</v>
      </c>
      <c r="AU127" s="8">
        <f t="shared" si="64"/>
        <v>85</v>
      </c>
      <c r="AV127" s="8">
        <f t="shared" si="64"/>
        <v>140</v>
      </c>
      <c r="AW127" s="8">
        <f t="shared" si="64"/>
        <v>39</v>
      </c>
      <c r="AX127" s="8">
        <f t="shared" si="64"/>
        <v>70</v>
      </c>
      <c r="AY127" s="8">
        <f t="shared" si="64"/>
        <v>7</v>
      </c>
      <c r="AZ127" s="8">
        <f t="shared" si="64"/>
        <v>110</v>
      </c>
      <c r="BA127" s="8">
        <f t="shared" si="64"/>
        <v>3</v>
      </c>
      <c r="BB127" s="8">
        <f t="shared" si="64"/>
        <v>3</v>
      </c>
      <c r="BC127" s="8">
        <f t="shared" si="64"/>
        <v>42</v>
      </c>
    </row>
    <row r="128" spans="40:55">
      <c r="AN128" s="5">
        <f t="shared" si="55"/>
        <v>122</v>
      </c>
      <c r="AO128" s="5" t="str">
        <f t="shared" si="57"/>
        <v>7A</v>
      </c>
      <c r="AP128" s="7" t="str">
        <f t="shared" si="61"/>
        <v>CCF1010000BA0100008000000009531E01558B2750076E030324000000000000040000000000000000000000008F010A</v>
      </c>
      <c r="AQ128" s="8">
        <f t="shared" si="64"/>
        <v>9</v>
      </c>
      <c r="AR128" s="8">
        <f t="shared" si="64"/>
        <v>83</v>
      </c>
      <c r="AS128" s="8">
        <f t="shared" si="64"/>
        <v>30</v>
      </c>
      <c r="AT128" s="8">
        <f t="shared" si="64"/>
        <v>1</v>
      </c>
      <c r="AU128" s="8">
        <f t="shared" si="64"/>
        <v>85</v>
      </c>
      <c r="AV128" s="8">
        <f t="shared" si="64"/>
        <v>139</v>
      </c>
      <c r="AW128" s="8">
        <f t="shared" si="64"/>
        <v>39</v>
      </c>
      <c r="AX128" s="8">
        <f t="shared" si="64"/>
        <v>80</v>
      </c>
      <c r="AY128" s="8">
        <f t="shared" si="64"/>
        <v>7</v>
      </c>
      <c r="AZ128" s="8">
        <f t="shared" si="64"/>
        <v>110</v>
      </c>
      <c r="BA128" s="8">
        <f t="shared" si="64"/>
        <v>3</v>
      </c>
      <c r="BB128" s="8">
        <f t="shared" si="64"/>
        <v>3</v>
      </c>
      <c r="BC128" s="8">
        <f t="shared" si="64"/>
        <v>36</v>
      </c>
    </row>
    <row r="129" spans="40:55">
      <c r="AN129" s="5">
        <f t="shared" si="55"/>
        <v>123</v>
      </c>
      <c r="AO129" s="5" t="str">
        <f t="shared" si="57"/>
        <v>7B</v>
      </c>
      <c r="AP129" s="7" t="str">
        <f t="shared" si="61"/>
        <v>CDF1010000BA01000080000000094D1E01558A27A0076E030327000000000000040000000000000000000000008F020A</v>
      </c>
      <c r="AQ129" s="8">
        <f t="shared" si="64"/>
        <v>9</v>
      </c>
      <c r="AR129" s="8">
        <f t="shared" si="64"/>
        <v>77</v>
      </c>
      <c r="AS129" s="8">
        <f t="shared" si="64"/>
        <v>30</v>
      </c>
      <c r="AT129" s="8">
        <f t="shared" si="64"/>
        <v>1</v>
      </c>
      <c r="AU129" s="8">
        <f t="shared" si="64"/>
        <v>85</v>
      </c>
      <c r="AV129" s="8">
        <f t="shared" si="64"/>
        <v>138</v>
      </c>
      <c r="AW129" s="8">
        <f t="shared" si="64"/>
        <v>39</v>
      </c>
      <c r="AX129" s="8">
        <f t="shared" si="64"/>
        <v>160</v>
      </c>
      <c r="AY129" s="8">
        <f t="shared" si="64"/>
        <v>7</v>
      </c>
      <c r="AZ129" s="8">
        <f t="shared" si="64"/>
        <v>110</v>
      </c>
      <c r="BA129" s="8">
        <f t="shared" si="64"/>
        <v>3</v>
      </c>
      <c r="BB129" s="8">
        <f t="shared" si="64"/>
        <v>3</v>
      </c>
      <c r="BC129" s="8">
        <f t="shared" si="64"/>
        <v>39</v>
      </c>
    </row>
    <row r="130" spans="40:55">
      <c r="AN130" s="5">
        <f t="shared" si="55"/>
        <v>124</v>
      </c>
      <c r="AO130" s="5" t="str">
        <f t="shared" si="57"/>
        <v>7C</v>
      </c>
      <c r="AP130" s="7" t="str">
        <f t="shared" si="61"/>
        <v>CEF1010000BA0100008000000007961EA05A63276607640303000000000000000440000000000000000800008090000B</v>
      </c>
      <c r="AQ130" s="8">
        <f t="shared" si="64"/>
        <v>7</v>
      </c>
      <c r="AR130" s="8">
        <f t="shared" si="64"/>
        <v>150</v>
      </c>
      <c r="AS130" s="8">
        <f t="shared" si="64"/>
        <v>30</v>
      </c>
      <c r="AT130" s="8">
        <f t="shared" si="64"/>
        <v>160</v>
      </c>
      <c r="AU130" s="8">
        <f t="shared" si="64"/>
        <v>90</v>
      </c>
      <c r="AV130" s="8">
        <f t="shared" si="64"/>
        <v>99</v>
      </c>
      <c r="AW130" s="8">
        <f t="shared" si="64"/>
        <v>39</v>
      </c>
      <c r="AX130" s="8">
        <f t="shared" si="64"/>
        <v>102</v>
      </c>
      <c r="AY130" s="8">
        <f t="shared" si="64"/>
        <v>7</v>
      </c>
      <c r="AZ130" s="8">
        <f t="shared" si="64"/>
        <v>100</v>
      </c>
      <c r="BA130" s="8">
        <f t="shared" si="64"/>
        <v>3</v>
      </c>
      <c r="BB130" s="8">
        <f t="shared" si="64"/>
        <v>3</v>
      </c>
      <c r="BC130" s="8">
        <f t="shared" si="64"/>
        <v>0</v>
      </c>
    </row>
    <row r="131" spans="40:55">
      <c r="AN131" s="5">
        <f t="shared" si="55"/>
        <v>125</v>
      </c>
      <c r="AO131" s="5" t="str">
        <f t="shared" si="57"/>
        <v>7D</v>
      </c>
      <c r="AP131" s="7" t="str">
        <f t="shared" si="61"/>
        <v>CFF1010000BA0100008000000007821EB45A602759075F0303000000000000000440000000000000000800008090010B</v>
      </c>
      <c r="AQ131" s="8">
        <f t="shared" si="64"/>
        <v>7</v>
      </c>
      <c r="AR131" s="8">
        <f t="shared" si="64"/>
        <v>130</v>
      </c>
      <c r="AS131" s="8">
        <f t="shared" si="64"/>
        <v>30</v>
      </c>
      <c r="AT131" s="8">
        <f t="shared" si="64"/>
        <v>180</v>
      </c>
      <c r="AU131" s="8">
        <f t="shared" si="64"/>
        <v>90</v>
      </c>
      <c r="AV131" s="8">
        <f t="shared" si="64"/>
        <v>96</v>
      </c>
      <c r="AW131" s="8">
        <f t="shared" si="64"/>
        <v>39</v>
      </c>
      <c r="AX131" s="8">
        <f t="shared" si="64"/>
        <v>89</v>
      </c>
      <c r="AY131" s="8">
        <f t="shared" si="64"/>
        <v>7</v>
      </c>
      <c r="AZ131" s="8">
        <f t="shared" si="64"/>
        <v>95</v>
      </c>
      <c r="BA131" s="8">
        <f t="shared" si="64"/>
        <v>3</v>
      </c>
      <c r="BB131" s="8">
        <f t="shared" si="64"/>
        <v>3</v>
      </c>
      <c r="BC131" s="8">
        <f t="shared" si="64"/>
        <v>0</v>
      </c>
    </row>
    <row r="132" spans="40:55">
      <c r="AN132" s="5">
        <f t="shared" ref="AN132:AN150" si="65">AN131+1</f>
        <v>126</v>
      </c>
      <c r="AO132" s="5" t="str">
        <f t="shared" si="57"/>
        <v>7E</v>
      </c>
      <c r="AP132" s="7" t="str">
        <f t="shared" si="61"/>
        <v>D0F1010000BA0100008000000007AF1E965A5E276107630303000000000000000440000000000000000800008090020B</v>
      </c>
      <c r="AQ132" s="8">
        <f t="shared" si="64"/>
        <v>7</v>
      </c>
      <c r="AR132" s="8">
        <f t="shared" si="64"/>
        <v>175</v>
      </c>
      <c r="AS132" s="8">
        <f t="shared" si="64"/>
        <v>30</v>
      </c>
      <c r="AT132" s="8">
        <f t="shared" si="64"/>
        <v>150</v>
      </c>
      <c r="AU132" s="8">
        <f t="shared" si="64"/>
        <v>90</v>
      </c>
      <c r="AV132" s="8">
        <f t="shared" si="64"/>
        <v>94</v>
      </c>
      <c r="AW132" s="8">
        <f t="shared" si="64"/>
        <v>39</v>
      </c>
      <c r="AX132" s="8">
        <f t="shared" si="64"/>
        <v>97</v>
      </c>
      <c r="AY132" s="8">
        <f t="shared" si="64"/>
        <v>7</v>
      </c>
      <c r="AZ132" s="8">
        <f t="shared" si="64"/>
        <v>99</v>
      </c>
      <c r="BA132" s="8">
        <f t="shared" si="64"/>
        <v>3</v>
      </c>
      <c r="BB132" s="8">
        <f t="shared" si="64"/>
        <v>3</v>
      </c>
      <c r="BC132" s="8">
        <f t="shared" si="64"/>
        <v>0</v>
      </c>
    </row>
    <row r="133" spans="40:55">
      <c r="AN133" s="5">
        <f t="shared" si="65"/>
        <v>127</v>
      </c>
      <c r="AO133" s="5" t="str">
        <f t="shared" si="57"/>
        <v>7F</v>
      </c>
      <c r="AP133" s="7" t="str">
        <f t="shared" si="61"/>
        <v>D1F1010000BA0100008000000006871E05556B2778076403030B0000000000000440000000000000000000000491000C</v>
      </c>
      <c r="AQ133" s="8">
        <f t="shared" si="64"/>
        <v>6</v>
      </c>
      <c r="AR133" s="8">
        <f t="shared" si="64"/>
        <v>135</v>
      </c>
      <c r="AS133" s="8">
        <f t="shared" si="64"/>
        <v>30</v>
      </c>
      <c r="AT133" s="8">
        <f t="shared" si="64"/>
        <v>5</v>
      </c>
      <c r="AU133" s="8">
        <f t="shared" si="64"/>
        <v>85</v>
      </c>
      <c r="AV133" s="8">
        <f t="shared" si="64"/>
        <v>107</v>
      </c>
      <c r="AW133" s="8">
        <f t="shared" si="64"/>
        <v>39</v>
      </c>
      <c r="AX133" s="8">
        <f t="shared" si="64"/>
        <v>120</v>
      </c>
      <c r="AY133" s="8">
        <f t="shared" si="64"/>
        <v>7</v>
      </c>
      <c r="AZ133" s="8">
        <f t="shared" si="64"/>
        <v>100</v>
      </c>
      <c r="BA133" s="8">
        <f t="shared" si="64"/>
        <v>3</v>
      </c>
      <c r="BB133" s="8">
        <f t="shared" si="64"/>
        <v>3</v>
      </c>
      <c r="BC133" s="8">
        <f t="shared" si="64"/>
        <v>11</v>
      </c>
    </row>
    <row r="134" spans="40:55">
      <c r="AN134" s="5">
        <f t="shared" si="65"/>
        <v>128</v>
      </c>
      <c r="AO134" s="5" t="str">
        <f t="shared" si="57"/>
        <v>80</v>
      </c>
      <c r="AP134" s="7" t="str">
        <f t="shared" ref="AP134:AP165" si="66">MID(MID($B$3,18833+2016,999999)&amp;$B$4,1+96*AN134,96)</f>
        <v>D2F1010000BA0100008000000006A01E08556C2798076404030F0000000000000440000000000000000000000491010C</v>
      </c>
      <c r="AQ134" s="8">
        <f t="shared" si="64"/>
        <v>6</v>
      </c>
      <c r="AR134" s="8">
        <f t="shared" si="64"/>
        <v>160</v>
      </c>
      <c r="AS134" s="8">
        <f t="shared" si="64"/>
        <v>30</v>
      </c>
      <c r="AT134" s="8">
        <f t="shared" si="64"/>
        <v>8</v>
      </c>
      <c r="AU134" s="8">
        <f t="shared" si="64"/>
        <v>85</v>
      </c>
      <c r="AV134" s="8">
        <f t="shared" si="64"/>
        <v>108</v>
      </c>
      <c r="AW134" s="8">
        <f t="shared" si="64"/>
        <v>39</v>
      </c>
      <c r="AX134" s="8">
        <f t="shared" si="64"/>
        <v>152</v>
      </c>
      <c r="AY134" s="8">
        <f t="shared" si="64"/>
        <v>7</v>
      </c>
      <c r="AZ134" s="8">
        <f t="shared" si="64"/>
        <v>100</v>
      </c>
      <c r="BA134" s="8">
        <f t="shared" si="64"/>
        <v>4</v>
      </c>
      <c r="BB134" s="8">
        <f t="shared" si="64"/>
        <v>3</v>
      </c>
      <c r="BC134" s="8">
        <f t="shared" si="64"/>
        <v>15</v>
      </c>
    </row>
    <row r="135" spans="40:55">
      <c r="AN135" s="5">
        <f t="shared" si="65"/>
        <v>129</v>
      </c>
      <c r="AO135" s="5" t="str">
        <f t="shared" ref="AO135:AO165" si="67">DEC2HEX(AN135,2)</f>
        <v>81</v>
      </c>
      <c r="AP135" s="7" t="str">
        <f t="shared" si="66"/>
        <v>D3F1010000BA0100008000000006971E0A557A27AD076403030C0000000000000440000000000000000000000491020C</v>
      </c>
      <c r="AQ135" s="8">
        <f t="shared" si="64"/>
        <v>6</v>
      </c>
      <c r="AR135" s="8">
        <f t="shared" si="64"/>
        <v>151</v>
      </c>
      <c r="AS135" s="8">
        <f t="shared" si="64"/>
        <v>30</v>
      </c>
      <c r="AT135" s="8">
        <f t="shared" si="64"/>
        <v>10</v>
      </c>
      <c r="AU135" s="8">
        <f t="shared" si="64"/>
        <v>85</v>
      </c>
      <c r="AV135" s="8">
        <f t="shared" si="64"/>
        <v>122</v>
      </c>
      <c r="AW135" s="8">
        <f t="shared" si="64"/>
        <v>39</v>
      </c>
      <c r="AX135" s="8">
        <f t="shared" si="64"/>
        <v>173</v>
      </c>
      <c r="AY135" s="8">
        <f t="shared" si="64"/>
        <v>7</v>
      </c>
      <c r="AZ135" s="8">
        <f t="shared" si="64"/>
        <v>100</v>
      </c>
      <c r="BA135" s="8">
        <f t="shared" si="64"/>
        <v>3</v>
      </c>
      <c r="BB135" s="8">
        <f t="shared" si="64"/>
        <v>3</v>
      </c>
      <c r="BC135" s="8">
        <f t="shared" si="64"/>
        <v>12</v>
      </c>
    </row>
    <row r="136" spans="40:55">
      <c r="AN136" s="5">
        <f t="shared" si="65"/>
        <v>130</v>
      </c>
      <c r="AO136" s="5" t="str">
        <f t="shared" si="67"/>
        <v>82</v>
      </c>
      <c r="AP136" s="7" t="str">
        <f t="shared" si="66"/>
        <v>D40000F601BA0100008000000008AF1E0F5A6126691E630383000000000000000440000000000000000000002092000D</v>
      </c>
      <c r="AQ136" s="8">
        <f t="shared" ref="AQ136:BC145" si="68">HEX2DEC(MID($AP136,AQ$5,2))</f>
        <v>8</v>
      </c>
      <c r="AR136" s="8">
        <f t="shared" si="68"/>
        <v>175</v>
      </c>
      <c r="AS136" s="8">
        <f t="shared" si="68"/>
        <v>30</v>
      </c>
      <c r="AT136" s="8">
        <f t="shared" si="68"/>
        <v>15</v>
      </c>
      <c r="AU136" s="8">
        <f t="shared" si="68"/>
        <v>90</v>
      </c>
      <c r="AV136" s="8">
        <f t="shared" si="68"/>
        <v>97</v>
      </c>
      <c r="AW136" s="8">
        <f t="shared" si="68"/>
        <v>38</v>
      </c>
      <c r="AX136" s="8">
        <f t="shared" si="68"/>
        <v>105</v>
      </c>
      <c r="AY136" s="8">
        <f t="shared" si="68"/>
        <v>30</v>
      </c>
      <c r="AZ136" s="8">
        <f t="shared" si="68"/>
        <v>99</v>
      </c>
      <c r="BA136" s="8">
        <f t="shared" si="68"/>
        <v>3</v>
      </c>
      <c r="BB136" s="8">
        <f t="shared" si="68"/>
        <v>131</v>
      </c>
      <c r="BC136" s="8">
        <f t="shared" si="68"/>
        <v>0</v>
      </c>
    </row>
    <row r="137" spans="40:55">
      <c r="AN137" s="5">
        <f t="shared" si="65"/>
        <v>131</v>
      </c>
      <c r="AO137" s="5" t="str">
        <f t="shared" si="67"/>
        <v>83</v>
      </c>
      <c r="AP137" s="7" t="str">
        <f t="shared" si="66"/>
        <v>D50000F601BA0100008000000008911E0F5A5F276E1B6E0383000000000000000440000000000000000000002092010D</v>
      </c>
      <c r="AQ137" s="8">
        <f t="shared" si="68"/>
        <v>8</v>
      </c>
      <c r="AR137" s="8">
        <f t="shared" si="68"/>
        <v>145</v>
      </c>
      <c r="AS137" s="8">
        <f t="shared" si="68"/>
        <v>30</v>
      </c>
      <c r="AT137" s="8">
        <f t="shared" si="68"/>
        <v>15</v>
      </c>
      <c r="AU137" s="8">
        <f t="shared" si="68"/>
        <v>90</v>
      </c>
      <c r="AV137" s="8">
        <f t="shared" si="68"/>
        <v>95</v>
      </c>
      <c r="AW137" s="8">
        <f t="shared" si="68"/>
        <v>39</v>
      </c>
      <c r="AX137" s="8">
        <f t="shared" si="68"/>
        <v>110</v>
      </c>
      <c r="AY137" s="8">
        <f t="shared" si="68"/>
        <v>27</v>
      </c>
      <c r="AZ137" s="8">
        <f t="shared" si="68"/>
        <v>110</v>
      </c>
      <c r="BA137" s="8">
        <f t="shared" si="68"/>
        <v>3</v>
      </c>
      <c r="BB137" s="8">
        <f t="shared" si="68"/>
        <v>131</v>
      </c>
      <c r="BC137" s="8">
        <f t="shared" si="68"/>
        <v>0</v>
      </c>
    </row>
    <row r="138" spans="40:55">
      <c r="AN138" s="5">
        <f t="shared" si="65"/>
        <v>132</v>
      </c>
      <c r="AO138" s="5" t="str">
        <f t="shared" si="67"/>
        <v>84</v>
      </c>
      <c r="AP138" s="7" t="str">
        <f t="shared" si="66"/>
        <v>D60000F601BA0100008000000008B51E0A585D2762185F0383000000000000000440000000000000000000002092020D</v>
      </c>
      <c r="AQ138" s="8">
        <f t="shared" si="68"/>
        <v>8</v>
      </c>
      <c r="AR138" s="8">
        <f t="shared" si="68"/>
        <v>181</v>
      </c>
      <c r="AS138" s="8">
        <f t="shared" si="68"/>
        <v>30</v>
      </c>
      <c r="AT138" s="8">
        <f t="shared" si="68"/>
        <v>10</v>
      </c>
      <c r="AU138" s="8">
        <f t="shared" si="68"/>
        <v>88</v>
      </c>
      <c r="AV138" s="8">
        <f t="shared" si="68"/>
        <v>93</v>
      </c>
      <c r="AW138" s="8">
        <f t="shared" si="68"/>
        <v>39</v>
      </c>
      <c r="AX138" s="8">
        <f t="shared" si="68"/>
        <v>98</v>
      </c>
      <c r="AY138" s="8">
        <f t="shared" si="68"/>
        <v>24</v>
      </c>
      <c r="AZ138" s="8">
        <f t="shared" si="68"/>
        <v>95</v>
      </c>
      <c r="BA138" s="8">
        <f t="shared" si="68"/>
        <v>3</v>
      </c>
      <c r="BB138" s="8">
        <f t="shared" si="68"/>
        <v>131</v>
      </c>
      <c r="BC138" s="8">
        <f t="shared" si="68"/>
        <v>0</v>
      </c>
    </row>
    <row r="139" spans="40:55">
      <c r="AN139" s="5">
        <f t="shared" si="65"/>
        <v>133</v>
      </c>
      <c r="AO139" s="5" t="str">
        <f t="shared" si="67"/>
        <v>85</v>
      </c>
      <c r="AP139" s="7" t="str">
        <f t="shared" si="66"/>
        <v>D7F1010000BA01000080000000058C1E7855752486076904830D0000000000000440000000000000000000000093000E</v>
      </c>
      <c r="AQ139" s="8">
        <f t="shared" si="68"/>
        <v>5</v>
      </c>
      <c r="AR139" s="8">
        <f t="shared" si="68"/>
        <v>140</v>
      </c>
      <c r="AS139" s="8">
        <f t="shared" si="68"/>
        <v>30</v>
      </c>
      <c r="AT139" s="8">
        <f t="shared" si="68"/>
        <v>120</v>
      </c>
      <c r="AU139" s="8">
        <f t="shared" si="68"/>
        <v>85</v>
      </c>
      <c r="AV139" s="8">
        <f t="shared" si="68"/>
        <v>117</v>
      </c>
      <c r="AW139" s="8">
        <f t="shared" si="68"/>
        <v>36</v>
      </c>
      <c r="AX139" s="8">
        <f t="shared" si="68"/>
        <v>134</v>
      </c>
      <c r="AY139" s="8">
        <f t="shared" si="68"/>
        <v>7</v>
      </c>
      <c r="AZ139" s="8">
        <f t="shared" si="68"/>
        <v>105</v>
      </c>
      <c r="BA139" s="8">
        <f t="shared" si="68"/>
        <v>4</v>
      </c>
      <c r="BB139" s="8">
        <f t="shared" si="68"/>
        <v>131</v>
      </c>
      <c r="BC139" s="8">
        <f t="shared" si="68"/>
        <v>13</v>
      </c>
    </row>
    <row r="140" spans="40:55">
      <c r="AN140" s="5">
        <f t="shared" si="65"/>
        <v>134</v>
      </c>
      <c r="AO140" s="5" t="str">
        <f t="shared" si="67"/>
        <v>86</v>
      </c>
      <c r="AP140" s="7" t="str">
        <f t="shared" si="66"/>
        <v>D8F1010000BA0100008000000005961E8C557B2395076404830D0000000000000440000000000000000000000093010E</v>
      </c>
      <c r="AQ140" s="8">
        <f t="shared" si="68"/>
        <v>5</v>
      </c>
      <c r="AR140" s="8">
        <f t="shared" si="68"/>
        <v>150</v>
      </c>
      <c r="AS140" s="8">
        <f t="shared" si="68"/>
        <v>30</v>
      </c>
      <c r="AT140" s="8">
        <f t="shared" si="68"/>
        <v>140</v>
      </c>
      <c r="AU140" s="8">
        <f t="shared" si="68"/>
        <v>85</v>
      </c>
      <c r="AV140" s="8">
        <f t="shared" si="68"/>
        <v>123</v>
      </c>
      <c r="AW140" s="8">
        <f t="shared" si="68"/>
        <v>35</v>
      </c>
      <c r="AX140" s="8">
        <f t="shared" si="68"/>
        <v>149</v>
      </c>
      <c r="AY140" s="8">
        <f t="shared" si="68"/>
        <v>7</v>
      </c>
      <c r="AZ140" s="8">
        <f t="shared" si="68"/>
        <v>100</v>
      </c>
      <c r="BA140" s="8">
        <f t="shared" si="68"/>
        <v>4</v>
      </c>
      <c r="BB140" s="8">
        <f t="shared" si="68"/>
        <v>131</v>
      </c>
      <c r="BC140" s="8">
        <f t="shared" si="68"/>
        <v>13</v>
      </c>
    </row>
    <row r="141" spans="40:55">
      <c r="AN141" s="5">
        <f t="shared" si="65"/>
        <v>135</v>
      </c>
      <c r="AO141" s="5" t="str">
        <f t="shared" si="67"/>
        <v>87</v>
      </c>
      <c r="AP141" s="7" t="str">
        <f t="shared" si="66"/>
        <v>D9F1010000BA0100008000000005A11EA0557D22C8065F0483120000000000000440000000000000000000000093020E</v>
      </c>
      <c r="AQ141" s="8">
        <f t="shared" si="68"/>
        <v>5</v>
      </c>
      <c r="AR141" s="8">
        <f t="shared" si="68"/>
        <v>161</v>
      </c>
      <c r="AS141" s="8">
        <f t="shared" si="68"/>
        <v>30</v>
      </c>
      <c r="AT141" s="8">
        <f t="shared" si="68"/>
        <v>160</v>
      </c>
      <c r="AU141" s="8">
        <f t="shared" si="68"/>
        <v>85</v>
      </c>
      <c r="AV141" s="8">
        <f t="shared" si="68"/>
        <v>125</v>
      </c>
      <c r="AW141" s="8">
        <f t="shared" si="68"/>
        <v>34</v>
      </c>
      <c r="AX141" s="8">
        <f t="shared" si="68"/>
        <v>200</v>
      </c>
      <c r="AY141" s="8">
        <f t="shared" si="68"/>
        <v>6</v>
      </c>
      <c r="AZ141" s="8">
        <f t="shared" si="68"/>
        <v>95</v>
      </c>
      <c r="BA141" s="8">
        <f t="shared" si="68"/>
        <v>4</v>
      </c>
      <c r="BB141" s="8">
        <f t="shared" si="68"/>
        <v>131</v>
      </c>
      <c r="BC141" s="8">
        <f t="shared" si="68"/>
        <v>18</v>
      </c>
    </row>
    <row r="142" spans="40:55">
      <c r="AN142" s="5">
        <f t="shared" si="65"/>
        <v>136</v>
      </c>
      <c r="AO142" s="5" t="str">
        <f t="shared" si="67"/>
        <v>88</v>
      </c>
      <c r="AP142" s="7" t="str">
        <f t="shared" si="66"/>
        <v>DAF1010000BA0100008000000006851E4B5576278807640583050000000000000440000000000000000000000094000F</v>
      </c>
      <c r="AQ142" s="8">
        <f t="shared" si="68"/>
        <v>6</v>
      </c>
      <c r="AR142" s="8">
        <f t="shared" si="68"/>
        <v>133</v>
      </c>
      <c r="AS142" s="8">
        <f t="shared" si="68"/>
        <v>30</v>
      </c>
      <c r="AT142" s="8">
        <f t="shared" si="68"/>
        <v>75</v>
      </c>
      <c r="AU142" s="8">
        <f t="shared" si="68"/>
        <v>85</v>
      </c>
      <c r="AV142" s="8">
        <f t="shared" si="68"/>
        <v>118</v>
      </c>
      <c r="AW142" s="8">
        <f t="shared" si="68"/>
        <v>39</v>
      </c>
      <c r="AX142" s="8">
        <f t="shared" si="68"/>
        <v>136</v>
      </c>
      <c r="AY142" s="8">
        <f t="shared" si="68"/>
        <v>7</v>
      </c>
      <c r="AZ142" s="8">
        <f t="shared" si="68"/>
        <v>100</v>
      </c>
      <c r="BA142" s="8">
        <f t="shared" si="68"/>
        <v>5</v>
      </c>
      <c r="BB142" s="8">
        <f t="shared" si="68"/>
        <v>131</v>
      </c>
      <c r="BC142" s="8">
        <f t="shared" si="68"/>
        <v>5</v>
      </c>
    </row>
    <row r="143" spans="40:55">
      <c r="AN143" s="5">
        <f t="shared" si="65"/>
        <v>137</v>
      </c>
      <c r="AO143" s="5" t="str">
        <f t="shared" si="67"/>
        <v>89</v>
      </c>
      <c r="AP143" s="7" t="str">
        <f t="shared" si="66"/>
        <v>DBF1010000BA0100008000000006871E6E557C278207690583090000000000000440000000000000002000008094010F</v>
      </c>
      <c r="AQ143" s="8">
        <f t="shared" si="68"/>
        <v>6</v>
      </c>
      <c r="AR143" s="8">
        <f t="shared" si="68"/>
        <v>135</v>
      </c>
      <c r="AS143" s="8">
        <f t="shared" si="68"/>
        <v>30</v>
      </c>
      <c r="AT143" s="8">
        <f t="shared" si="68"/>
        <v>110</v>
      </c>
      <c r="AU143" s="8">
        <f t="shared" si="68"/>
        <v>85</v>
      </c>
      <c r="AV143" s="8">
        <f t="shared" si="68"/>
        <v>124</v>
      </c>
      <c r="AW143" s="8">
        <f t="shared" si="68"/>
        <v>39</v>
      </c>
      <c r="AX143" s="8">
        <f t="shared" si="68"/>
        <v>130</v>
      </c>
      <c r="AY143" s="8">
        <f t="shared" si="68"/>
        <v>7</v>
      </c>
      <c r="AZ143" s="8">
        <f t="shared" si="68"/>
        <v>105</v>
      </c>
      <c r="BA143" s="8">
        <f t="shared" si="68"/>
        <v>5</v>
      </c>
      <c r="BB143" s="8">
        <f t="shared" si="68"/>
        <v>131</v>
      </c>
      <c r="BC143" s="8">
        <f t="shared" si="68"/>
        <v>9</v>
      </c>
    </row>
    <row r="144" spans="40:55">
      <c r="AN144" s="5">
        <f t="shared" si="65"/>
        <v>138</v>
      </c>
      <c r="AO144" s="5" t="str">
        <f t="shared" si="67"/>
        <v>8A</v>
      </c>
      <c r="AP144" s="7" t="str">
        <f t="shared" si="66"/>
        <v>DCF1010000BA01000080000000069D1E735584279306640583080000000000000440000000000000008000002094020F</v>
      </c>
      <c r="AQ144" s="8">
        <f t="shared" si="68"/>
        <v>6</v>
      </c>
      <c r="AR144" s="8">
        <f t="shared" si="68"/>
        <v>157</v>
      </c>
      <c r="AS144" s="8">
        <f t="shared" si="68"/>
        <v>30</v>
      </c>
      <c r="AT144" s="8">
        <f t="shared" si="68"/>
        <v>115</v>
      </c>
      <c r="AU144" s="8">
        <f t="shared" si="68"/>
        <v>85</v>
      </c>
      <c r="AV144" s="8">
        <f t="shared" si="68"/>
        <v>132</v>
      </c>
      <c r="AW144" s="8">
        <f t="shared" si="68"/>
        <v>39</v>
      </c>
      <c r="AX144" s="8">
        <f t="shared" si="68"/>
        <v>147</v>
      </c>
      <c r="AY144" s="8">
        <f t="shared" si="68"/>
        <v>6</v>
      </c>
      <c r="AZ144" s="8">
        <f t="shared" si="68"/>
        <v>100</v>
      </c>
      <c r="BA144" s="8">
        <f t="shared" si="68"/>
        <v>5</v>
      </c>
      <c r="BB144" s="8">
        <f t="shared" si="68"/>
        <v>131</v>
      </c>
      <c r="BC144" s="8">
        <f t="shared" si="68"/>
        <v>8</v>
      </c>
    </row>
    <row r="145" spans="40:55">
      <c r="AN145" s="5">
        <f t="shared" si="65"/>
        <v>139</v>
      </c>
      <c r="AO145" s="5" t="str">
        <f t="shared" si="67"/>
        <v>8B</v>
      </c>
      <c r="AP145" s="7" t="str">
        <f t="shared" si="66"/>
        <v>DDF101FB01BA0100008000000003501E32557E2785216404840000000000000004400000000000000000000030950010</v>
      </c>
      <c r="AQ145" s="8">
        <f t="shared" si="68"/>
        <v>3</v>
      </c>
      <c r="AR145" s="8">
        <f t="shared" si="68"/>
        <v>80</v>
      </c>
      <c r="AS145" s="8">
        <f t="shared" si="68"/>
        <v>30</v>
      </c>
      <c r="AT145" s="8">
        <f t="shared" si="68"/>
        <v>50</v>
      </c>
      <c r="AU145" s="8">
        <f t="shared" si="68"/>
        <v>85</v>
      </c>
      <c r="AV145" s="8">
        <f t="shared" si="68"/>
        <v>126</v>
      </c>
      <c r="AW145" s="8">
        <f t="shared" si="68"/>
        <v>39</v>
      </c>
      <c r="AX145" s="8">
        <f t="shared" si="68"/>
        <v>133</v>
      </c>
      <c r="AY145" s="8">
        <f t="shared" si="68"/>
        <v>33</v>
      </c>
      <c r="AZ145" s="8">
        <f t="shared" si="68"/>
        <v>100</v>
      </c>
      <c r="BA145" s="8">
        <f t="shared" si="68"/>
        <v>4</v>
      </c>
      <c r="BB145" s="8">
        <f t="shared" si="68"/>
        <v>132</v>
      </c>
      <c r="BC145" s="8">
        <f t="shared" si="68"/>
        <v>0</v>
      </c>
    </row>
    <row r="146" spans="40:55">
      <c r="AN146" s="5">
        <f t="shared" si="65"/>
        <v>140</v>
      </c>
      <c r="AO146" s="5" t="str">
        <f t="shared" si="67"/>
        <v>8C</v>
      </c>
      <c r="AP146" s="7" t="str">
        <f t="shared" si="66"/>
        <v>DEF101FB01BA0100008000000003641EA0558527971F6404840000000000000004400000000000000000000030950110</v>
      </c>
      <c r="AQ146" s="8">
        <f t="shared" ref="AQ146:BC155" si="69">HEX2DEC(MID($AP146,AQ$5,2))</f>
        <v>3</v>
      </c>
      <c r="AR146" s="8">
        <f t="shared" si="69"/>
        <v>100</v>
      </c>
      <c r="AS146" s="8">
        <f t="shared" si="69"/>
        <v>30</v>
      </c>
      <c r="AT146" s="8">
        <f t="shared" si="69"/>
        <v>160</v>
      </c>
      <c r="AU146" s="8">
        <f t="shared" si="69"/>
        <v>85</v>
      </c>
      <c r="AV146" s="8">
        <f t="shared" si="69"/>
        <v>133</v>
      </c>
      <c r="AW146" s="8">
        <f t="shared" si="69"/>
        <v>39</v>
      </c>
      <c r="AX146" s="8">
        <f t="shared" si="69"/>
        <v>151</v>
      </c>
      <c r="AY146" s="8">
        <f t="shared" si="69"/>
        <v>31</v>
      </c>
      <c r="AZ146" s="8">
        <f t="shared" si="69"/>
        <v>100</v>
      </c>
      <c r="BA146" s="8">
        <f t="shared" si="69"/>
        <v>4</v>
      </c>
      <c r="BB146" s="8">
        <f t="shared" si="69"/>
        <v>132</v>
      </c>
      <c r="BC146" s="8">
        <f t="shared" si="69"/>
        <v>0</v>
      </c>
    </row>
    <row r="147" spans="40:55">
      <c r="AN147" s="5">
        <f t="shared" si="65"/>
        <v>141</v>
      </c>
      <c r="AO147" s="5" t="str">
        <f t="shared" si="67"/>
        <v>8D</v>
      </c>
      <c r="AP147" s="7" t="str">
        <f t="shared" si="66"/>
        <v>DFF101FB01BA0100008000000003701E5A558923AF1D7804840000000000000004400000000000000000000030950210</v>
      </c>
      <c r="AQ147" s="8">
        <f t="shared" si="69"/>
        <v>3</v>
      </c>
      <c r="AR147" s="8">
        <f t="shared" si="69"/>
        <v>112</v>
      </c>
      <c r="AS147" s="8">
        <f t="shared" si="69"/>
        <v>30</v>
      </c>
      <c r="AT147" s="8">
        <f t="shared" si="69"/>
        <v>90</v>
      </c>
      <c r="AU147" s="8">
        <f t="shared" si="69"/>
        <v>85</v>
      </c>
      <c r="AV147" s="8">
        <f t="shared" si="69"/>
        <v>137</v>
      </c>
      <c r="AW147" s="8">
        <f t="shared" si="69"/>
        <v>35</v>
      </c>
      <c r="AX147" s="8">
        <f t="shared" si="69"/>
        <v>175</v>
      </c>
      <c r="AY147" s="8">
        <f t="shared" si="69"/>
        <v>29</v>
      </c>
      <c r="AZ147" s="8">
        <f t="shared" si="69"/>
        <v>120</v>
      </c>
      <c r="BA147" s="8">
        <f t="shared" si="69"/>
        <v>4</v>
      </c>
      <c r="BB147" s="8">
        <f t="shared" si="69"/>
        <v>132</v>
      </c>
      <c r="BC147" s="8">
        <f t="shared" si="69"/>
        <v>0</v>
      </c>
    </row>
    <row r="148" spans="40:55">
      <c r="AN148" s="5">
        <f t="shared" si="65"/>
        <v>142</v>
      </c>
      <c r="AO148" s="5" t="str">
        <f t="shared" si="67"/>
        <v>8E</v>
      </c>
      <c r="AP148" s="7" t="str">
        <f t="shared" si="66"/>
        <v>000000000000000000000000000B640B6464643264326400000000000000000000000000000000000000000000000000</v>
      </c>
      <c r="AQ148" s="8">
        <f t="shared" si="69"/>
        <v>11</v>
      </c>
      <c r="AR148" s="8">
        <f t="shared" si="69"/>
        <v>100</v>
      </c>
      <c r="AS148" s="8">
        <f t="shared" si="69"/>
        <v>11</v>
      </c>
      <c r="AT148" s="8">
        <f t="shared" si="69"/>
        <v>100</v>
      </c>
      <c r="AU148" s="8">
        <f t="shared" si="69"/>
        <v>100</v>
      </c>
      <c r="AV148" s="8">
        <f t="shared" si="69"/>
        <v>100</v>
      </c>
      <c r="AW148" s="8">
        <f t="shared" si="69"/>
        <v>50</v>
      </c>
      <c r="AX148" s="8">
        <f t="shared" si="69"/>
        <v>100</v>
      </c>
      <c r="AY148" s="8">
        <f t="shared" si="69"/>
        <v>50</v>
      </c>
      <c r="AZ148" s="8">
        <f t="shared" si="69"/>
        <v>100</v>
      </c>
      <c r="BA148" s="8">
        <f t="shared" si="69"/>
        <v>0</v>
      </c>
      <c r="BB148" s="8">
        <f t="shared" si="69"/>
        <v>0</v>
      </c>
      <c r="BC148" s="8">
        <f t="shared" si="69"/>
        <v>0</v>
      </c>
    </row>
    <row r="149" spans="40:55">
      <c r="AN149" s="5">
        <f t="shared" si="65"/>
        <v>143</v>
      </c>
      <c r="AO149" s="5" t="str">
        <f t="shared" si="67"/>
        <v>8F</v>
      </c>
      <c r="AP149" s="7" t="str">
        <f t="shared" si="66"/>
        <v>000000000000000000000000000B640B6464643264326400000000000000000000000000000000000000000000000000</v>
      </c>
      <c r="AQ149" s="8">
        <f t="shared" si="69"/>
        <v>11</v>
      </c>
      <c r="AR149" s="8">
        <f t="shared" si="69"/>
        <v>100</v>
      </c>
      <c r="AS149" s="8">
        <f t="shared" si="69"/>
        <v>11</v>
      </c>
      <c r="AT149" s="8">
        <f t="shared" si="69"/>
        <v>100</v>
      </c>
      <c r="AU149" s="8">
        <f t="shared" si="69"/>
        <v>100</v>
      </c>
      <c r="AV149" s="8">
        <f t="shared" si="69"/>
        <v>100</v>
      </c>
      <c r="AW149" s="8">
        <f t="shared" si="69"/>
        <v>50</v>
      </c>
      <c r="AX149" s="8">
        <f t="shared" si="69"/>
        <v>100</v>
      </c>
      <c r="AY149" s="8">
        <f t="shared" si="69"/>
        <v>50</v>
      </c>
      <c r="AZ149" s="8">
        <f t="shared" si="69"/>
        <v>100</v>
      </c>
      <c r="BA149" s="8">
        <f t="shared" si="69"/>
        <v>0</v>
      </c>
      <c r="BB149" s="8">
        <f t="shared" si="69"/>
        <v>0</v>
      </c>
      <c r="BC149" s="8">
        <f t="shared" si="69"/>
        <v>0</v>
      </c>
    </row>
    <row r="150" spans="40:55">
      <c r="AN150" s="5">
        <f t="shared" si="65"/>
        <v>144</v>
      </c>
      <c r="AO150" s="5" t="str">
        <f t="shared" si="67"/>
        <v>90</v>
      </c>
      <c r="AP150" s="7" t="str">
        <f t="shared" si="66"/>
        <v>AAF101EC01D701BA01800000000682076E4B682864236403062100000000000044000000000000000000000080960000</v>
      </c>
      <c r="AQ150" s="8">
        <f t="shared" si="69"/>
        <v>6</v>
      </c>
      <c r="AR150" s="8">
        <f t="shared" si="69"/>
        <v>130</v>
      </c>
      <c r="AS150" s="8">
        <f t="shared" si="69"/>
        <v>7</v>
      </c>
      <c r="AT150" s="8">
        <f t="shared" si="69"/>
        <v>110</v>
      </c>
      <c r="AU150" s="8">
        <f t="shared" si="69"/>
        <v>75</v>
      </c>
      <c r="AV150" s="8">
        <f t="shared" si="69"/>
        <v>104</v>
      </c>
      <c r="AW150" s="8">
        <f t="shared" si="69"/>
        <v>40</v>
      </c>
      <c r="AX150" s="8">
        <f t="shared" si="69"/>
        <v>100</v>
      </c>
      <c r="AY150" s="8">
        <f t="shared" si="69"/>
        <v>35</v>
      </c>
      <c r="AZ150" s="8">
        <f t="shared" si="69"/>
        <v>100</v>
      </c>
      <c r="BA150" s="8">
        <f t="shared" si="69"/>
        <v>3</v>
      </c>
      <c r="BB150" s="8">
        <f t="shared" si="69"/>
        <v>6</v>
      </c>
      <c r="BC150" s="8">
        <f t="shared" si="69"/>
        <v>33</v>
      </c>
    </row>
    <row r="151" spans="40:55">
      <c r="AN151" s="5">
        <f t="shared" ref="AN151:AN157" si="70">AN150+1</f>
        <v>145</v>
      </c>
      <c r="AO151" s="5" t="str">
        <f t="shared" si="67"/>
        <v>91</v>
      </c>
      <c r="AP151" s="7" t="str">
        <f t="shared" si="66"/>
        <v>ABF101F401F501BA01800000000473640050691E8E6400038300000000004030ECFEFEBF000000000000BB00409A0000</v>
      </c>
      <c r="AQ151" s="8">
        <f t="shared" si="69"/>
        <v>4</v>
      </c>
      <c r="AR151" s="8">
        <f t="shared" si="69"/>
        <v>115</v>
      </c>
      <c r="AS151" s="8">
        <f t="shared" si="69"/>
        <v>100</v>
      </c>
      <c r="AT151" s="8">
        <f t="shared" si="69"/>
        <v>0</v>
      </c>
      <c r="AU151" s="8">
        <f t="shared" si="69"/>
        <v>80</v>
      </c>
      <c r="AV151" s="8">
        <f t="shared" si="69"/>
        <v>105</v>
      </c>
      <c r="AW151" s="8">
        <f t="shared" si="69"/>
        <v>30</v>
      </c>
      <c r="AX151" s="8">
        <f t="shared" si="69"/>
        <v>142</v>
      </c>
      <c r="AY151" s="8">
        <f t="shared" si="69"/>
        <v>100</v>
      </c>
      <c r="AZ151" s="8">
        <f t="shared" si="69"/>
        <v>0</v>
      </c>
      <c r="BA151" s="8">
        <f t="shared" si="69"/>
        <v>3</v>
      </c>
      <c r="BB151" s="8">
        <f t="shared" si="69"/>
        <v>131</v>
      </c>
      <c r="BC151" s="8">
        <f t="shared" si="69"/>
        <v>0</v>
      </c>
    </row>
    <row r="152" spans="40:55">
      <c r="AN152" s="5">
        <f t="shared" si="70"/>
        <v>146</v>
      </c>
      <c r="AO152" s="5" t="str">
        <f t="shared" si="67"/>
        <v>92</v>
      </c>
      <c r="AP152" s="7" t="str">
        <f t="shared" si="66"/>
        <v>000000000000000000000000000B640B6464643264326400000000000000000000000000000000000000000000000000</v>
      </c>
      <c r="AQ152" s="8">
        <f t="shared" si="69"/>
        <v>11</v>
      </c>
      <c r="AR152" s="8">
        <f t="shared" si="69"/>
        <v>100</v>
      </c>
      <c r="AS152" s="8">
        <f t="shared" si="69"/>
        <v>11</v>
      </c>
      <c r="AT152" s="8">
        <f t="shared" si="69"/>
        <v>100</v>
      </c>
      <c r="AU152" s="8">
        <f t="shared" si="69"/>
        <v>100</v>
      </c>
      <c r="AV152" s="8">
        <f t="shared" si="69"/>
        <v>100</v>
      </c>
      <c r="AW152" s="8">
        <f t="shared" si="69"/>
        <v>50</v>
      </c>
      <c r="AX152" s="8">
        <f t="shared" si="69"/>
        <v>100</v>
      </c>
      <c r="AY152" s="8">
        <f t="shared" si="69"/>
        <v>50</v>
      </c>
      <c r="AZ152" s="8">
        <f t="shared" si="69"/>
        <v>100</v>
      </c>
      <c r="BA152" s="8">
        <f t="shared" si="69"/>
        <v>0</v>
      </c>
      <c r="BB152" s="8">
        <f t="shared" si="69"/>
        <v>0</v>
      </c>
      <c r="BC152" s="8">
        <f t="shared" si="69"/>
        <v>0</v>
      </c>
    </row>
    <row r="153" spans="40:55">
      <c r="AN153" s="5">
        <f t="shared" si="70"/>
        <v>147</v>
      </c>
      <c r="AO153" s="5" t="str">
        <f t="shared" si="67"/>
        <v>93</v>
      </c>
      <c r="AP153" s="7" t="str">
        <f t="shared" si="66"/>
        <v>000000000000000000000000000B640B6464643264326400000000000000000000000000000000000000000000000000</v>
      </c>
      <c r="AQ153" s="8">
        <f t="shared" si="69"/>
        <v>11</v>
      </c>
      <c r="AR153" s="8">
        <f t="shared" si="69"/>
        <v>100</v>
      </c>
      <c r="AS153" s="8">
        <f t="shared" si="69"/>
        <v>11</v>
      </c>
      <c r="AT153" s="8">
        <f t="shared" si="69"/>
        <v>100</v>
      </c>
      <c r="AU153" s="8">
        <f t="shared" si="69"/>
        <v>100</v>
      </c>
      <c r="AV153" s="8">
        <f t="shared" si="69"/>
        <v>100</v>
      </c>
      <c r="AW153" s="8">
        <f t="shared" si="69"/>
        <v>50</v>
      </c>
      <c r="AX153" s="8">
        <f t="shared" si="69"/>
        <v>100</v>
      </c>
      <c r="AY153" s="8">
        <f t="shared" si="69"/>
        <v>50</v>
      </c>
      <c r="AZ153" s="8">
        <f t="shared" si="69"/>
        <v>100</v>
      </c>
      <c r="BA153" s="8">
        <f t="shared" si="69"/>
        <v>0</v>
      </c>
      <c r="BB153" s="8">
        <f t="shared" si="69"/>
        <v>0</v>
      </c>
      <c r="BC153" s="8">
        <f t="shared" si="69"/>
        <v>0</v>
      </c>
    </row>
    <row r="154" spans="40:55">
      <c r="AN154" s="5">
        <f t="shared" si="70"/>
        <v>148</v>
      </c>
      <c r="AO154" s="5" t="str">
        <f t="shared" si="67"/>
        <v>94</v>
      </c>
      <c r="AP154" s="7" t="str">
        <f t="shared" si="66"/>
        <v>000000000000000000000000000B640B6464643264326400000000000000000000000000000000000000000000000000</v>
      </c>
      <c r="AQ154" s="8">
        <f t="shared" si="69"/>
        <v>11</v>
      </c>
      <c r="AR154" s="8">
        <f t="shared" si="69"/>
        <v>100</v>
      </c>
      <c r="AS154" s="8">
        <f t="shared" si="69"/>
        <v>11</v>
      </c>
      <c r="AT154" s="8">
        <f t="shared" si="69"/>
        <v>100</v>
      </c>
      <c r="AU154" s="8">
        <f t="shared" si="69"/>
        <v>100</v>
      </c>
      <c r="AV154" s="8">
        <f t="shared" si="69"/>
        <v>100</v>
      </c>
      <c r="AW154" s="8">
        <f t="shared" si="69"/>
        <v>50</v>
      </c>
      <c r="AX154" s="8">
        <f t="shared" si="69"/>
        <v>100</v>
      </c>
      <c r="AY154" s="8">
        <f t="shared" si="69"/>
        <v>50</v>
      </c>
      <c r="AZ154" s="8">
        <f t="shared" si="69"/>
        <v>100</v>
      </c>
      <c r="BA154" s="8">
        <f t="shared" si="69"/>
        <v>0</v>
      </c>
      <c r="BB154" s="8">
        <f t="shared" si="69"/>
        <v>0</v>
      </c>
      <c r="BC154" s="8">
        <f t="shared" si="69"/>
        <v>0</v>
      </c>
    </row>
    <row r="155" spans="40:55">
      <c r="AN155" s="5">
        <f t="shared" si="70"/>
        <v>149</v>
      </c>
      <c r="AO155" s="5" t="str">
        <f t="shared" si="67"/>
        <v>95</v>
      </c>
      <c r="AP155" s="7" t="str">
        <f t="shared" si="66"/>
        <v>000000000000000000000000000B640B6464643264326400000000000000000000000000000000000000000000000000</v>
      </c>
      <c r="AQ155" s="8">
        <f t="shared" si="69"/>
        <v>11</v>
      </c>
      <c r="AR155" s="8">
        <f t="shared" si="69"/>
        <v>100</v>
      </c>
      <c r="AS155" s="8">
        <f t="shared" si="69"/>
        <v>11</v>
      </c>
      <c r="AT155" s="8">
        <f t="shared" si="69"/>
        <v>100</v>
      </c>
      <c r="AU155" s="8">
        <f t="shared" si="69"/>
        <v>100</v>
      </c>
      <c r="AV155" s="8">
        <f t="shared" si="69"/>
        <v>100</v>
      </c>
      <c r="AW155" s="8">
        <f t="shared" si="69"/>
        <v>50</v>
      </c>
      <c r="AX155" s="8">
        <f t="shared" si="69"/>
        <v>100</v>
      </c>
      <c r="AY155" s="8">
        <f t="shared" si="69"/>
        <v>50</v>
      </c>
      <c r="AZ155" s="8">
        <f t="shared" si="69"/>
        <v>100</v>
      </c>
      <c r="BA155" s="8">
        <f t="shared" si="69"/>
        <v>0</v>
      </c>
      <c r="BB155" s="8">
        <f t="shared" si="69"/>
        <v>0</v>
      </c>
      <c r="BC155" s="8">
        <f t="shared" si="69"/>
        <v>0</v>
      </c>
    </row>
    <row r="156" spans="40:55">
      <c r="AN156" s="5">
        <f t="shared" si="70"/>
        <v>150</v>
      </c>
      <c r="AO156" s="5" t="str">
        <f t="shared" si="67"/>
        <v>96</v>
      </c>
      <c r="AP156" s="7" t="str">
        <f t="shared" si="66"/>
        <v>ACF101EC01E201BA0180000000068C077862692464236404030A00000000000044400000000000000000000080960100</v>
      </c>
      <c r="AQ156" s="8">
        <f t="shared" ref="AQ156:BC165" si="71">HEX2DEC(MID($AP156,AQ$5,2))</f>
        <v>6</v>
      </c>
      <c r="AR156" s="8">
        <f t="shared" si="71"/>
        <v>140</v>
      </c>
      <c r="AS156" s="8">
        <f t="shared" si="71"/>
        <v>7</v>
      </c>
      <c r="AT156" s="8">
        <f t="shared" si="71"/>
        <v>120</v>
      </c>
      <c r="AU156" s="8">
        <f t="shared" si="71"/>
        <v>98</v>
      </c>
      <c r="AV156" s="8">
        <f t="shared" si="71"/>
        <v>105</v>
      </c>
      <c r="AW156" s="8">
        <f t="shared" si="71"/>
        <v>36</v>
      </c>
      <c r="AX156" s="8">
        <f t="shared" si="71"/>
        <v>100</v>
      </c>
      <c r="AY156" s="8">
        <f t="shared" si="71"/>
        <v>35</v>
      </c>
      <c r="AZ156" s="8">
        <f t="shared" si="71"/>
        <v>100</v>
      </c>
      <c r="BA156" s="8">
        <f t="shared" si="71"/>
        <v>4</v>
      </c>
      <c r="BB156" s="8">
        <f t="shared" si="71"/>
        <v>3</v>
      </c>
      <c r="BC156" s="8">
        <f t="shared" si="71"/>
        <v>10</v>
      </c>
    </row>
    <row r="157" spans="40:55">
      <c r="AN157" s="5">
        <f t="shared" si="70"/>
        <v>151</v>
      </c>
      <c r="AO157" s="5" t="str">
        <f t="shared" si="67"/>
        <v>97</v>
      </c>
      <c r="AP157" s="7" t="str">
        <f t="shared" si="66"/>
        <v>ADF1010000E201BA01800000000A640896645A4632327D040303000000000070DD7CC03D000000000000200000970000</v>
      </c>
      <c r="AQ157" s="8">
        <f t="shared" si="71"/>
        <v>10</v>
      </c>
      <c r="AR157" s="8">
        <f t="shared" si="71"/>
        <v>100</v>
      </c>
      <c r="AS157" s="8">
        <f t="shared" si="71"/>
        <v>8</v>
      </c>
      <c r="AT157" s="8">
        <f t="shared" si="71"/>
        <v>150</v>
      </c>
      <c r="AU157" s="8">
        <f t="shared" si="71"/>
        <v>100</v>
      </c>
      <c r="AV157" s="8">
        <f t="shared" si="71"/>
        <v>90</v>
      </c>
      <c r="AW157" s="8">
        <f t="shared" si="71"/>
        <v>70</v>
      </c>
      <c r="AX157" s="8">
        <f t="shared" si="71"/>
        <v>50</v>
      </c>
      <c r="AY157" s="8">
        <f t="shared" si="71"/>
        <v>50</v>
      </c>
      <c r="AZ157" s="8">
        <f t="shared" si="71"/>
        <v>125</v>
      </c>
      <c r="BA157" s="8">
        <f t="shared" si="71"/>
        <v>4</v>
      </c>
      <c r="BB157" s="8">
        <f t="shared" si="71"/>
        <v>3</v>
      </c>
      <c r="BC157" s="8">
        <f t="shared" si="71"/>
        <v>3</v>
      </c>
    </row>
    <row r="158" spans="40:55">
      <c r="AN158" s="5">
        <f t="shared" ref="AN158:AN165" si="72">AN157+1</f>
        <v>152</v>
      </c>
      <c r="AO158" s="5" t="str">
        <f t="shared" si="67"/>
        <v>98</v>
      </c>
      <c r="AP158" s="7" t="str">
        <f t="shared" si="66"/>
        <v>000000000000000000000000000B640B646464326432640000000000000000000000000000000000000000000094030F</v>
      </c>
      <c r="AQ158" s="8">
        <f t="shared" si="71"/>
        <v>11</v>
      </c>
      <c r="AR158" s="8">
        <f t="shared" si="71"/>
        <v>100</v>
      </c>
      <c r="AS158" s="8">
        <f t="shared" si="71"/>
        <v>11</v>
      </c>
      <c r="AT158" s="8">
        <f t="shared" si="71"/>
        <v>100</v>
      </c>
      <c r="AU158" s="8">
        <f t="shared" si="71"/>
        <v>100</v>
      </c>
      <c r="AV158" s="8">
        <f t="shared" si="71"/>
        <v>100</v>
      </c>
      <c r="AW158" s="8">
        <f t="shared" si="71"/>
        <v>50</v>
      </c>
      <c r="AX158" s="8">
        <f t="shared" si="71"/>
        <v>100</v>
      </c>
      <c r="AY158" s="8">
        <f t="shared" si="71"/>
        <v>50</v>
      </c>
      <c r="AZ158" s="8">
        <f t="shared" si="71"/>
        <v>100</v>
      </c>
      <c r="BA158" s="8">
        <f t="shared" si="71"/>
        <v>0</v>
      </c>
      <c r="BB158" s="8">
        <f t="shared" si="71"/>
        <v>0</v>
      </c>
      <c r="BC158" s="8">
        <f t="shared" si="71"/>
        <v>0</v>
      </c>
    </row>
    <row r="159" spans="40:55">
      <c r="AN159" s="5">
        <f t="shared" si="72"/>
        <v>153</v>
      </c>
      <c r="AO159" s="5" t="str">
        <f t="shared" si="67"/>
        <v>99</v>
      </c>
      <c r="AP159" s="7" t="str">
        <f t="shared" si="66"/>
        <v>AEF1010000E201BA0180000000088C09C8646F27822D9104030500000000000044500000000000000000020000990000</v>
      </c>
      <c r="AQ159" s="8">
        <f t="shared" si="71"/>
        <v>8</v>
      </c>
      <c r="AR159" s="8">
        <f t="shared" si="71"/>
        <v>140</v>
      </c>
      <c r="AS159" s="8">
        <f t="shared" si="71"/>
        <v>9</v>
      </c>
      <c r="AT159" s="8">
        <f t="shared" si="71"/>
        <v>200</v>
      </c>
      <c r="AU159" s="8">
        <f t="shared" si="71"/>
        <v>100</v>
      </c>
      <c r="AV159" s="8">
        <f t="shared" si="71"/>
        <v>111</v>
      </c>
      <c r="AW159" s="8">
        <f t="shared" si="71"/>
        <v>39</v>
      </c>
      <c r="AX159" s="8">
        <f t="shared" si="71"/>
        <v>130</v>
      </c>
      <c r="AY159" s="8">
        <f t="shared" si="71"/>
        <v>45</v>
      </c>
      <c r="AZ159" s="8">
        <f t="shared" si="71"/>
        <v>145</v>
      </c>
      <c r="BA159" s="8">
        <f t="shared" si="71"/>
        <v>4</v>
      </c>
      <c r="BB159" s="8">
        <f t="shared" si="71"/>
        <v>3</v>
      </c>
      <c r="BC159" s="8">
        <f t="shared" si="71"/>
        <v>5</v>
      </c>
    </row>
    <row r="160" spans="40:55">
      <c r="AN160" s="5">
        <f t="shared" si="72"/>
        <v>154</v>
      </c>
      <c r="AO160" s="5" t="str">
        <f t="shared" si="67"/>
        <v>9A</v>
      </c>
      <c r="AP160" s="7" t="str">
        <f t="shared" si="66"/>
        <v>AFF101D801E201BA0180000000099B08B4646A27872B8005020A00000000000044500000000000000000020000990100</v>
      </c>
      <c r="AQ160" s="8">
        <f t="shared" si="71"/>
        <v>9</v>
      </c>
      <c r="AR160" s="8">
        <f t="shared" si="71"/>
        <v>155</v>
      </c>
      <c r="AS160" s="8">
        <f t="shared" si="71"/>
        <v>8</v>
      </c>
      <c r="AT160" s="8">
        <f t="shared" si="71"/>
        <v>180</v>
      </c>
      <c r="AU160" s="8">
        <f t="shared" si="71"/>
        <v>100</v>
      </c>
      <c r="AV160" s="8">
        <f t="shared" si="71"/>
        <v>106</v>
      </c>
      <c r="AW160" s="8">
        <f t="shared" si="71"/>
        <v>39</v>
      </c>
      <c r="AX160" s="8">
        <f t="shared" si="71"/>
        <v>135</v>
      </c>
      <c r="AY160" s="8">
        <f t="shared" si="71"/>
        <v>43</v>
      </c>
      <c r="AZ160" s="8">
        <f t="shared" si="71"/>
        <v>128</v>
      </c>
      <c r="BA160" s="8">
        <f t="shared" si="71"/>
        <v>5</v>
      </c>
      <c r="BB160" s="8">
        <f t="shared" si="71"/>
        <v>2</v>
      </c>
      <c r="BC160" s="8">
        <f t="shared" si="71"/>
        <v>10</v>
      </c>
    </row>
    <row r="161" spans="40:55">
      <c r="AN161" s="5">
        <f t="shared" si="72"/>
        <v>155</v>
      </c>
      <c r="AO161" s="5" t="str">
        <f t="shared" si="67"/>
        <v>9B</v>
      </c>
      <c r="AP161" s="7" t="str">
        <f t="shared" si="66"/>
        <v>000000000000000000000000000B640B6464643264326400000000000000000000000000000000000000000000000000</v>
      </c>
      <c r="AQ161" s="8">
        <f t="shared" si="71"/>
        <v>11</v>
      </c>
      <c r="AR161" s="8">
        <f t="shared" si="71"/>
        <v>100</v>
      </c>
      <c r="AS161" s="8">
        <f t="shared" si="71"/>
        <v>11</v>
      </c>
      <c r="AT161" s="8">
        <f t="shared" si="71"/>
        <v>100</v>
      </c>
      <c r="AU161" s="8">
        <f t="shared" si="71"/>
        <v>100</v>
      </c>
      <c r="AV161" s="8">
        <f t="shared" si="71"/>
        <v>100</v>
      </c>
      <c r="AW161" s="8">
        <f t="shared" si="71"/>
        <v>50</v>
      </c>
      <c r="AX161" s="8">
        <f t="shared" si="71"/>
        <v>100</v>
      </c>
      <c r="AY161" s="8">
        <f t="shared" si="71"/>
        <v>50</v>
      </c>
      <c r="AZ161" s="8">
        <f t="shared" si="71"/>
        <v>100</v>
      </c>
      <c r="BA161" s="8">
        <f t="shared" si="71"/>
        <v>0</v>
      </c>
      <c r="BB161" s="8">
        <f t="shared" si="71"/>
        <v>0</v>
      </c>
      <c r="BC161" s="8">
        <f t="shared" si="71"/>
        <v>0</v>
      </c>
    </row>
    <row r="162" spans="40:55">
      <c r="AN162" s="5">
        <f t="shared" si="72"/>
        <v>156</v>
      </c>
      <c r="AO162" s="5" t="str">
        <f t="shared" si="67"/>
        <v>9C</v>
      </c>
      <c r="AP162" s="7" t="str">
        <f t="shared" si="66"/>
        <v>000000000000000000000000000B640B6464643264326400000000000000000000000000000000000000000000000000</v>
      </c>
      <c r="AQ162" s="8">
        <f t="shared" si="71"/>
        <v>11</v>
      </c>
      <c r="AR162" s="8">
        <f t="shared" si="71"/>
        <v>100</v>
      </c>
      <c r="AS162" s="8">
        <f t="shared" si="71"/>
        <v>11</v>
      </c>
      <c r="AT162" s="8">
        <f t="shared" si="71"/>
        <v>100</v>
      </c>
      <c r="AU162" s="8">
        <f t="shared" si="71"/>
        <v>100</v>
      </c>
      <c r="AV162" s="8">
        <f t="shared" si="71"/>
        <v>100</v>
      </c>
      <c r="AW162" s="8">
        <f t="shared" si="71"/>
        <v>50</v>
      </c>
      <c r="AX162" s="8">
        <f t="shared" si="71"/>
        <v>100</v>
      </c>
      <c r="AY162" s="8">
        <f t="shared" si="71"/>
        <v>50</v>
      </c>
      <c r="AZ162" s="8">
        <f t="shared" si="71"/>
        <v>100</v>
      </c>
      <c r="BA162" s="8">
        <f t="shared" si="71"/>
        <v>0</v>
      </c>
      <c r="BB162" s="8">
        <f t="shared" si="71"/>
        <v>0</v>
      </c>
      <c r="BC162" s="8">
        <f t="shared" si="71"/>
        <v>0</v>
      </c>
    </row>
    <row r="163" spans="40:55">
      <c r="AN163" s="5">
        <f t="shared" si="72"/>
        <v>157</v>
      </c>
      <c r="AO163" s="5" t="str">
        <f t="shared" si="67"/>
        <v>9D</v>
      </c>
      <c r="AP163" s="7" t="str">
        <f t="shared" si="66"/>
        <v>000000000000000000000000000B640B6464643264326400000000000000000000000000000000000000000000000000</v>
      </c>
      <c r="AQ163" s="8">
        <f t="shared" si="71"/>
        <v>11</v>
      </c>
      <c r="AR163" s="8">
        <f t="shared" si="71"/>
        <v>100</v>
      </c>
      <c r="AS163" s="8">
        <f t="shared" si="71"/>
        <v>11</v>
      </c>
      <c r="AT163" s="8">
        <f t="shared" si="71"/>
        <v>100</v>
      </c>
      <c r="AU163" s="8">
        <f t="shared" si="71"/>
        <v>100</v>
      </c>
      <c r="AV163" s="8">
        <f t="shared" si="71"/>
        <v>100</v>
      </c>
      <c r="AW163" s="8">
        <f t="shared" si="71"/>
        <v>50</v>
      </c>
      <c r="AX163" s="8">
        <f t="shared" si="71"/>
        <v>100</v>
      </c>
      <c r="AY163" s="8">
        <f t="shared" si="71"/>
        <v>50</v>
      </c>
      <c r="AZ163" s="8">
        <f t="shared" si="71"/>
        <v>100</v>
      </c>
      <c r="BA163" s="8">
        <f t="shared" si="71"/>
        <v>0</v>
      </c>
      <c r="BB163" s="8">
        <f t="shared" si="71"/>
        <v>0</v>
      </c>
      <c r="BC163" s="8">
        <f t="shared" si="71"/>
        <v>0</v>
      </c>
    </row>
    <row r="164" spans="40:55">
      <c r="AN164" s="5">
        <f t="shared" si="72"/>
        <v>158</v>
      </c>
      <c r="AO164" s="5" t="str">
        <f t="shared" si="67"/>
        <v>9E</v>
      </c>
      <c r="AP164" s="7" t="str">
        <f t="shared" si="66"/>
        <v>000000000000000000000000000B640B6464643264326400000000000000000000000000000000000000000000000000</v>
      </c>
      <c r="AQ164" s="8">
        <f t="shared" si="71"/>
        <v>11</v>
      </c>
      <c r="AR164" s="8">
        <f t="shared" si="71"/>
        <v>100</v>
      </c>
      <c r="AS164" s="8">
        <f t="shared" si="71"/>
        <v>11</v>
      </c>
      <c r="AT164" s="8">
        <f t="shared" si="71"/>
        <v>100</v>
      </c>
      <c r="AU164" s="8">
        <f t="shared" si="71"/>
        <v>100</v>
      </c>
      <c r="AV164" s="8">
        <f t="shared" si="71"/>
        <v>100</v>
      </c>
      <c r="AW164" s="8">
        <f t="shared" si="71"/>
        <v>50</v>
      </c>
      <c r="AX164" s="8">
        <f t="shared" si="71"/>
        <v>100</v>
      </c>
      <c r="AY164" s="8">
        <f t="shared" si="71"/>
        <v>50</v>
      </c>
      <c r="AZ164" s="8">
        <f t="shared" si="71"/>
        <v>100</v>
      </c>
      <c r="BA164" s="8">
        <f t="shared" si="71"/>
        <v>0</v>
      </c>
      <c r="BB164" s="8">
        <f t="shared" si="71"/>
        <v>0</v>
      </c>
      <c r="BC164" s="8">
        <f t="shared" si="71"/>
        <v>0</v>
      </c>
    </row>
    <row r="165" spans="40:55">
      <c r="AN165" s="5">
        <f t="shared" si="72"/>
        <v>159</v>
      </c>
      <c r="AO165" s="5" t="str">
        <f t="shared" si="67"/>
        <v>9F</v>
      </c>
      <c r="AP165" s="7" t="str">
        <f t="shared" si="66"/>
        <v>000000000000000000000000000B640B6464643264326400000000000000000000000000000000000000000000000000</v>
      </c>
      <c r="AQ165" s="8">
        <f t="shared" si="71"/>
        <v>11</v>
      </c>
      <c r="AR165" s="8">
        <f t="shared" si="71"/>
        <v>100</v>
      </c>
      <c r="AS165" s="8">
        <f t="shared" si="71"/>
        <v>11</v>
      </c>
      <c r="AT165" s="8">
        <f t="shared" si="71"/>
        <v>100</v>
      </c>
      <c r="AU165" s="8">
        <f t="shared" si="71"/>
        <v>100</v>
      </c>
      <c r="AV165" s="8">
        <f t="shared" si="71"/>
        <v>100</v>
      </c>
      <c r="AW165" s="8">
        <f t="shared" si="71"/>
        <v>50</v>
      </c>
      <c r="AX165" s="8">
        <f t="shared" si="71"/>
        <v>100</v>
      </c>
      <c r="AY165" s="8">
        <f t="shared" si="71"/>
        <v>50</v>
      </c>
      <c r="AZ165" s="8">
        <f t="shared" si="71"/>
        <v>100</v>
      </c>
      <c r="BA165" s="8">
        <f t="shared" si="71"/>
        <v>0</v>
      </c>
      <c r="BB165" s="8">
        <f t="shared" si="71"/>
        <v>0</v>
      </c>
      <c r="BC165" s="8">
        <f t="shared" si="71"/>
        <v>0</v>
      </c>
    </row>
  </sheetData>
  <sheetProtection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tabColor theme="8" tint="0.39997558519241921"/>
  </sheetPr>
  <dimension ref="B1:T257"/>
  <sheetViews>
    <sheetView showRowColHeaders="0" topLeftCell="C1" workbookViewId="0">
      <selection activeCell="E2" sqref="E2"/>
    </sheetView>
  </sheetViews>
  <sheetFormatPr defaultRowHeight="15"/>
  <cols>
    <col min="2" max="2" width="24.85546875" customWidth="1"/>
    <col min="3" max="3" width="2.85546875" customWidth="1"/>
    <col min="4" max="4" width="3.7109375" style="2" customWidth="1"/>
    <col min="5" max="5" width="23" customWidth="1"/>
    <col min="6" max="6" width="22.7109375" hidden="1" customWidth="1"/>
    <col min="7" max="7" width="8.7109375" customWidth="1"/>
    <col min="8" max="8" width="3.7109375" style="1" customWidth="1"/>
    <col min="9" max="9" width="25.5703125" customWidth="1"/>
    <col min="10" max="10" width="8.7109375" customWidth="1"/>
    <col min="11" max="11" width="3.7109375" style="2" customWidth="1"/>
    <col min="12" max="12" width="23" customWidth="1"/>
    <col min="13" max="15" width="0" hidden="1" customWidth="1"/>
    <col min="16" max="16" width="8.7109375" customWidth="1"/>
    <col min="17" max="17" width="3.7109375" style="1" customWidth="1"/>
    <col min="18" max="20" width="15.7109375" customWidth="1"/>
  </cols>
  <sheetData>
    <row r="1" spans="2:20" ht="21">
      <c r="B1" s="28" t="s">
        <v>131</v>
      </c>
      <c r="E1" s="28" t="s">
        <v>191</v>
      </c>
      <c r="I1" s="28" t="s">
        <v>1070</v>
      </c>
      <c r="L1" s="28" t="s">
        <v>275</v>
      </c>
      <c r="R1" s="242" t="s">
        <v>1069</v>
      </c>
      <c r="S1" s="243"/>
      <c r="T1" s="244"/>
    </row>
    <row r="2" spans="2:20">
      <c r="B2" t="s">
        <v>132</v>
      </c>
      <c r="D2" s="2" t="str">
        <f>DEC2HEX(ROW()-1,2)</f>
        <v>01</v>
      </c>
      <c r="E2" t="s">
        <v>6</v>
      </c>
      <c r="F2" t="str">
        <f>IF(Units!A3,Units!D3,"")</f>
        <v>Squire</v>
      </c>
      <c r="H2" s="2">
        <v>1</v>
      </c>
      <c r="I2" t="s">
        <v>77</v>
      </c>
      <c r="K2" s="2" t="str">
        <f>DEC2HEX(ROW()-2,2)</f>
        <v>00</v>
      </c>
      <c r="L2" t="s">
        <v>276</v>
      </c>
      <c r="M2" t="str">
        <f t="shared" ref="M2:M32" si="0">K2&amp;" "&amp;L2</f>
        <v>00 &lt;Blank&gt;</v>
      </c>
      <c r="O2" t="s">
        <v>300</v>
      </c>
      <c r="Q2" s="2" t="str">
        <f t="shared" ref="Q2:Q65" si="1">K2</f>
        <v>00</v>
      </c>
      <c r="R2" t="s">
        <v>303</v>
      </c>
      <c r="S2" t="s">
        <v>554</v>
      </c>
      <c r="T2" t="s">
        <v>804</v>
      </c>
    </row>
    <row r="3" spans="2:20">
      <c r="B3" t="s">
        <v>133</v>
      </c>
      <c r="D3" s="2" t="str">
        <f t="shared" ref="D3:D66" si="2">DEC2HEX(ROW()-1,2)</f>
        <v>02</v>
      </c>
      <c r="E3" t="s">
        <v>6</v>
      </c>
      <c r="F3" t="str">
        <f>IF(Units!A4,Units!D4,"")</f>
        <v>Chemist</v>
      </c>
      <c r="H3" s="2">
        <v>2</v>
      </c>
      <c r="I3" t="s">
        <v>78</v>
      </c>
      <c r="K3" s="2" t="str">
        <f t="shared" ref="K3:K66" si="3">DEC2HEX(ROW()-2,2)</f>
        <v>01</v>
      </c>
      <c r="L3" t="s">
        <v>277</v>
      </c>
      <c r="M3" t="str">
        <f t="shared" si="0"/>
        <v>01 Chapter 1 - Start</v>
      </c>
      <c r="O3" t="str">
        <f t="shared" ref="O3:O21" si="4">E76</f>
        <v>Chemist</v>
      </c>
      <c r="Q3" s="2" t="str">
        <f t="shared" si="1"/>
        <v>01</v>
      </c>
      <c r="R3" t="s">
        <v>304</v>
      </c>
      <c r="S3" t="s">
        <v>555</v>
      </c>
      <c r="T3" t="s">
        <v>805</v>
      </c>
    </row>
    <row r="4" spans="2:20">
      <c r="B4" t="s">
        <v>134</v>
      </c>
      <c r="D4" s="2" t="str">
        <f t="shared" si="2"/>
        <v>03</v>
      </c>
      <c r="E4" t="s">
        <v>6</v>
      </c>
      <c r="F4" t="str">
        <f>IF(Units!A5,Units!D5,"")</f>
        <v>Knight</v>
      </c>
      <c r="H4" s="2">
        <v>3</v>
      </c>
      <c r="I4" t="s">
        <v>79</v>
      </c>
      <c r="K4" s="2" t="str">
        <f t="shared" si="3"/>
        <v>02</v>
      </c>
      <c r="L4" t="s">
        <v>278</v>
      </c>
      <c r="M4" t="str">
        <f t="shared" si="0"/>
        <v>02 Chapter 1 - Enter Igros</v>
      </c>
      <c r="O4" t="str">
        <f t="shared" si="4"/>
        <v>Knight</v>
      </c>
      <c r="Q4" s="2" t="str">
        <f t="shared" si="1"/>
        <v>02</v>
      </c>
      <c r="R4" t="s">
        <v>305</v>
      </c>
      <c r="S4" t="s">
        <v>556</v>
      </c>
      <c r="T4" t="s">
        <v>806</v>
      </c>
    </row>
    <row r="5" spans="2:20">
      <c r="B5" t="s">
        <v>135</v>
      </c>
      <c r="D5" s="2" t="str">
        <f t="shared" si="2"/>
        <v>04</v>
      </c>
      <c r="E5" t="s">
        <v>6</v>
      </c>
      <c r="F5" t="str">
        <f>IF(Units!A6,Units!D6,"")</f>
        <v>Archer</v>
      </c>
      <c r="K5" s="2" t="str">
        <f t="shared" si="3"/>
        <v>03</v>
      </c>
      <c r="L5" t="s">
        <v>279</v>
      </c>
      <c r="M5" t="str">
        <f t="shared" si="0"/>
        <v>03 Chapter 1 - Save Elmdor</v>
      </c>
      <c r="O5" t="str">
        <f t="shared" si="4"/>
        <v>Archer</v>
      </c>
      <c r="Q5" s="2" t="str">
        <f t="shared" si="1"/>
        <v>03</v>
      </c>
      <c r="R5" t="s">
        <v>306</v>
      </c>
      <c r="S5" t="s">
        <v>557</v>
      </c>
      <c r="T5" t="s">
        <v>807</v>
      </c>
    </row>
    <row r="6" spans="2:20">
      <c r="B6" t="s">
        <v>136</v>
      </c>
      <c r="D6" s="2" t="str">
        <f t="shared" si="2"/>
        <v>05</v>
      </c>
      <c r="E6" t="s">
        <v>149</v>
      </c>
      <c r="F6" t="str">
        <f>IF(Units!A7,Units!D7,"")</f>
        <v>Monk</v>
      </c>
      <c r="K6" s="2" t="str">
        <f t="shared" si="3"/>
        <v>04</v>
      </c>
      <c r="L6" t="s">
        <v>280</v>
      </c>
      <c r="M6" t="str">
        <f t="shared" si="0"/>
        <v>04 Chapter 1 - Kill Miluda</v>
      </c>
      <c r="O6" t="str">
        <f t="shared" si="4"/>
        <v>Monk</v>
      </c>
      <c r="Q6" s="2" t="str">
        <f t="shared" si="1"/>
        <v>04</v>
      </c>
      <c r="R6" t="s">
        <v>307</v>
      </c>
      <c r="S6" t="s">
        <v>558</v>
      </c>
      <c r="T6" t="s">
        <v>808</v>
      </c>
    </row>
    <row r="7" spans="2:20">
      <c r="B7" t="s">
        <v>137</v>
      </c>
      <c r="D7" s="2" t="str">
        <f t="shared" si="2"/>
        <v>06</v>
      </c>
      <c r="E7" t="s">
        <v>150</v>
      </c>
      <c r="F7" t="str">
        <f>IF(Units!A8,Units!D8,"")</f>
        <v>Priest</v>
      </c>
      <c r="K7" s="2" t="str">
        <f t="shared" si="3"/>
        <v>05</v>
      </c>
      <c r="L7" t="s">
        <v>281</v>
      </c>
      <c r="M7" t="str">
        <f t="shared" si="0"/>
        <v>05 Chapter 2 - Start</v>
      </c>
      <c r="O7" t="str">
        <f t="shared" si="4"/>
        <v>Priest</v>
      </c>
      <c r="Q7" s="2" t="str">
        <f t="shared" si="1"/>
        <v>05</v>
      </c>
      <c r="R7" t="s">
        <v>308</v>
      </c>
      <c r="S7" t="s">
        <v>559</v>
      </c>
      <c r="T7" t="s">
        <v>809</v>
      </c>
    </row>
    <row r="8" spans="2:20">
      <c r="B8" t="s">
        <v>138</v>
      </c>
      <c r="D8" s="2" t="str">
        <f t="shared" si="2"/>
        <v>07</v>
      </c>
      <c r="E8" t="s">
        <v>6</v>
      </c>
      <c r="F8" t="str">
        <f>IF(Units!A9,Units!D9,"")</f>
        <v>Wizard</v>
      </c>
      <c r="K8" s="2" t="str">
        <f t="shared" si="3"/>
        <v>06</v>
      </c>
      <c r="L8" t="s">
        <v>282</v>
      </c>
      <c r="M8" t="str">
        <f t="shared" si="0"/>
        <v>06 Chapter 2 - Save Ovelia</v>
      </c>
      <c r="O8" t="str">
        <f t="shared" si="4"/>
        <v>Wizard</v>
      </c>
      <c r="Q8" s="2" t="str">
        <f t="shared" si="1"/>
        <v>06</v>
      </c>
      <c r="R8" t="s">
        <v>309</v>
      </c>
      <c r="S8" t="s">
        <v>560</v>
      </c>
      <c r="T8" t="s">
        <v>810</v>
      </c>
    </row>
    <row r="9" spans="2:20">
      <c r="B9" t="s">
        <v>139</v>
      </c>
      <c r="D9" s="2" t="str">
        <f t="shared" si="2"/>
        <v>08</v>
      </c>
      <c r="E9" t="s">
        <v>150</v>
      </c>
      <c r="F9" t="str">
        <f>IF(Units!A10,Units!D10,"")</f>
        <v>Time Mage</v>
      </c>
      <c r="K9" s="2" t="str">
        <f t="shared" si="3"/>
        <v>07</v>
      </c>
      <c r="L9" t="s">
        <v>283</v>
      </c>
      <c r="M9" t="str">
        <f t="shared" si="0"/>
        <v>07 Chapter 2 - Meet Draclau</v>
      </c>
      <c r="O9" t="str">
        <f t="shared" si="4"/>
        <v>Time Mage</v>
      </c>
      <c r="Q9" s="2" t="str">
        <f t="shared" si="1"/>
        <v>07</v>
      </c>
      <c r="R9" t="s">
        <v>310</v>
      </c>
      <c r="S9" t="s">
        <v>561</v>
      </c>
      <c r="T9" t="s">
        <v>811</v>
      </c>
    </row>
    <row r="10" spans="2:20">
      <c r="B10" t="s">
        <v>140</v>
      </c>
      <c r="D10" s="2" t="str">
        <f t="shared" si="2"/>
        <v>09</v>
      </c>
      <c r="E10" t="s">
        <v>151</v>
      </c>
      <c r="F10" t="str">
        <f>IF(Units!A11,Units!D11,"")</f>
        <v>Summoner</v>
      </c>
      <c r="K10" s="2" t="str">
        <f t="shared" si="3"/>
        <v>08</v>
      </c>
      <c r="L10" t="s">
        <v>284</v>
      </c>
      <c r="M10" t="str">
        <f t="shared" si="0"/>
        <v>08 Chapter 2 - Save Agrias</v>
      </c>
      <c r="O10" t="str">
        <f t="shared" si="4"/>
        <v>Summoner</v>
      </c>
      <c r="Q10" s="2" t="str">
        <f t="shared" si="1"/>
        <v>08</v>
      </c>
      <c r="R10" t="s">
        <v>311</v>
      </c>
      <c r="S10" t="s">
        <v>562</v>
      </c>
      <c r="T10" t="s">
        <v>812</v>
      </c>
    </row>
    <row r="11" spans="2:20">
      <c r="B11" t="s">
        <v>141</v>
      </c>
      <c r="D11" s="2" t="str">
        <f t="shared" si="2"/>
        <v>0A</v>
      </c>
      <c r="E11" t="s">
        <v>152</v>
      </c>
      <c r="F11" t="str">
        <f>IF(Units!A12,Units!D12,"")</f>
        <v>Thief</v>
      </c>
      <c r="K11" s="2" t="str">
        <f t="shared" si="3"/>
        <v>09</v>
      </c>
      <c r="L11" t="s">
        <v>285</v>
      </c>
      <c r="M11" t="str">
        <f t="shared" si="0"/>
        <v>09 Chapter 3 - Start</v>
      </c>
      <c r="O11" t="str">
        <f t="shared" si="4"/>
        <v>Thief</v>
      </c>
      <c r="Q11" s="2" t="str">
        <f t="shared" si="1"/>
        <v>09</v>
      </c>
      <c r="R11" t="s">
        <v>312</v>
      </c>
      <c r="S11" t="s">
        <v>563</v>
      </c>
      <c r="T11" t="s">
        <v>813</v>
      </c>
    </row>
    <row r="12" spans="2:20">
      <c r="B12" t="s">
        <v>142</v>
      </c>
      <c r="D12" s="2" t="str">
        <f t="shared" si="2"/>
        <v>0B</v>
      </c>
      <c r="E12" t="s">
        <v>152</v>
      </c>
      <c r="F12" t="str">
        <f>IF(Units!A13,Units!D13,"")</f>
        <v>Mediator</v>
      </c>
      <c r="K12" s="2" t="str">
        <f t="shared" si="3"/>
        <v>0A</v>
      </c>
      <c r="L12" t="s">
        <v>286</v>
      </c>
      <c r="M12" t="str">
        <f t="shared" si="0"/>
        <v>0A Chapter 3 - Zalmo</v>
      </c>
      <c r="O12" t="str">
        <f t="shared" si="4"/>
        <v>Mediator</v>
      </c>
      <c r="Q12" s="2" t="str">
        <f t="shared" si="1"/>
        <v>0A</v>
      </c>
      <c r="R12" t="s">
        <v>313</v>
      </c>
      <c r="S12" t="s">
        <v>564</v>
      </c>
      <c r="T12" t="s">
        <v>814</v>
      </c>
    </row>
    <row r="13" spans="2:20">
      <c r="B13" t="s">
        <v>143</v>
      </c>
      <c r="D13" s="2" t="str">
        <f t="shared" si="2"/>
        <v>0C</v>
      </c>
      <c r="E13" t="s">
        <v>153</v>
      </c>
      <c r="F13" t="str">
        <f>IF(Units!A14,Units!D14,"")</f>
        <v>Oracle</v>
      </c>
      <c r="K13" s="2" t="str">
        <f t="shared" si="3"/>
        <v>0B</v>
      </c>
      <c r="L13" t="s">
        <v>287</v>
      </c>
      <c r="M13" t="str">
        <f t="shared" si="0"/>
        <v>0B Chapter 3 - Meet Velius</v>
      </c>
      <c r="O13" t="str">
        <f t="shared" si="4"/>
        <v>Oracle</v>
      </c>
      <c r="Q13" s="2" t="str">
        <f t="shared" si="1"/>
        <v>0B</v>
      </c>
      <c r="R13" t="s">
        <v>314</v>
      </c>
      <c r="S13" t="s">
        <v>565</v>
      </c>
      <c r="T13" t="s">
        <v>815</v>
      </c>
    </row>
    <row r="14" spans="2:20">
      <c r="B14" t="s">
        <v>144</v>
      </c>
      <c r="D14" s="2" t="str">
        <f t="shared" si="2"/>
        <v>0D</v>
      </c>
      <c r="E14" t="s">
        <v>154</v>
      </c>
      <c r="F14" t="str">
        <f>IF(Units!A15,Units!D15,"")</f>
        <v>Geomancer</v>
      </c>
      <c r="K14" s="2" t="str">
        <f t="shared" si="3"/>
        <v>0C</v>
      </c>
      <c r="L14" t="s">
        <v>288</v>
      </c>
      <c r="M14" t="str">
        <f t="shared" si="0"/>
        <v>0C Chapter 3 - Save Rafa</v>
      </c>
      <c r="O14" t="str">
        <f t="shared" si="4"/>
        <v>Geomancer</v>
      </c>
      <c r="Q14" s="2" t="str">
        <f t="shared" si="1"/>
        <v>0C</v>
      </c>
      <c r="R14" t="s">
        <v>315</v>
      </c>
      <c r="S14" t="s">
        <v>566</v>
      </c>
      <c r="T14" t="s">
        <v>816</v>
      </c>
    </row>
    <row r="15" spans="2:20">
      <c r="B15" t="s">
        <v>145</v>
      </c>
      <c r="D15" s="2" t="str">
        <f t="shared" si="2"/>
        <v>0E</v>
      </c>
      <c r="E15" t="s">
        <v>155</v>
      </c>
      <c r="F15" t="str">
        <f>IF(Units!A16,Units!D16,"")</f>
        <v>Lancer</v>
      </c>
      <c r="K15" s="2" t="str">
        <f t="shared" si="3"/>
        <v>0D</v>
      </c>
      <c r="L15" t="s">
        <v>289</v>
      </c>
      <c r="M15" t="str">
        <f t="shared" si="0"/>
        <v>0D Chapter 4 - Start</v>
      </c>
      <c r="O15" t="str">
        <f t="shared" si="4"/>
        <v>Lancer</v>
      </c>
      <c r="Q15" s="2" t="str">
        <f t="shared" si="1"/>
        <v>0D</v>
      </c>
      <c r="R15" t="s">
        <v>316</v>
      </c>
      <c r="S15" t="s">
        <v>567</v>
      </c>
      <c r="T15" t="s">
        <v>817</v>
      </c>
    </row>
    <row r="16" spans="2:20">
      <c r="B16" t="s">
        <v>146</v>
      </c>
      <c r="D16" s="2" t="str">
        <f t="shared" si="2"/>
        <v>0F</v>
      </c>
      <c r="E16" t="s">
        <v>156</v>
      </c>
      <c r="F16" t="str">
        <f>IF(Units!A17,Units!D17,"")</f>
        <v>Samurai</v>
      </c>
      <c r="K16" s="2" t="str">
        <f t="shared" si="3"/>
        <v>0E</v>
      </c>
      <c r="L16" t="s">
        <v>290</v>
      </c>
      <c r="M16" t="str">
        <f t="shared" si="0"/>
        <v>0E Chapter 4 - Bethla</v>
      </c>
      <c r="O16" t="str">
        <f t="shared" si="4"/>
        <v>Samurai</v>
      </c>
      <c r="Q16" s="2" t="str">
        <f t="shared" si="1"/>
        <v>0E</v>
      </c>
      <c r="R16" t="s">
        <v>317</v>
      </c>
      <c r="S16" t="s">
        <v>568</v>
      </c>
      <c r="T16" t="s">
        <v>818</v>
      </c>
    </row>
    <row r="17" spans="2:20">
      <c r="B17" t="s">
        <v>147</v>
      </c>
      <c r="D17" s="2" t="str">
        <f t="shared" si="2"/>
        <v>10</v>
      </c>
      <c r="E17" t="s">
        <v>157</v>
      </c>
      <c r="F17" t="str">
        <f>IF(Units!A18,Units!D18,"")</f>
        <v>Ninja</v>
      </c>
      <c r="K17" s="2" t="str">
        <f t="shared" si="3"/>
        <v>0F</v>
      </c>
      <c r="L17" t="s">
        <v>291</v>
      </c>
      <c r="M17" t="str">
        <f t="shared" si="0"/>
        <v>0F Chapter 4 - Kill Elmdor</v>
      </c>
      <c r="O17" t="str">
        <f t="shared" si="4"/>
        <v>Ninja</v>
      </c>
      <c r="Q17" s="2" t="str">
        <f t="shared" si="1"/>
        <v>0F</v>
      </c>
      <c r="R17" t="s">
        <v>318</v>
      </c>
      <c r="S17" t="s">
        <v>569</v>
      </c>
      <c r="T17" t="s">
        <v>819</v>
      </c>
    </row>
    <row r="18" spans="2:20">
      <c r="D18" s="2" t="str">
        <f t="shared" si="2"/>
        <v>11</v>
      </c>
      <c r="E18" t="s">
        <v>158</v>
      </c>
      <c r="F18" t="str">
        <f>IF(Units!A19,Units!D19,"")</f>
        <v>Calculator</v>
      </c>
      <c r="K18" s="2" t="str">
        <f t="shared" si="3"/>
        <v>10</v>
      </c>
      <c r="L18" t="s">
        <v>292</v>
      </c>
      <c r="M18" t="str">
        <f t="shared" si="0"/>
        <v>10 Chapter 4 - Kill Zalbag</v>
      </c>
      <c r="O18" t="str">
        <f t="shared" si="4"/>
        <v>Calculator</v>
      </c>
      <c r="Q18" s="2" t="str">
        <f t="shared" si="1"/>
        <v>10</v>
      </c>
      <c r="R18" t="s">
        <v>319</v>
      </c>
      <c r="S18" t="s">
        <v>570</v>
      </c>
      <c r="T18" t="s">
        <v>820</v>
      </c>
    </row>
    <row r="19" spans="2:20">
      <c r="D19" s="2" t="str">
        <f t="shared" si="2"/>
        <v>12</v>
      </c>
      <c r="E19" t="s">
        <v>159</v>
      </c>
      <c r="F19" t="str">
        <f>IF(Units!A20,Units!D20,"")</f>
        <v>Bard</v>
      </c>
      <c r="K19" s="2" t="str">
        <f t="shared" si="3"/>
        <v>11</v>
      </c>
      <c r="L19" t="s">
        <v>276</v>
      </c>
      <c r="M19" t="str">
        <f t="shared" si="0"/>
        <v>11 &lt;Blank&gt;</v>
      </c>
      <c r="O19" t="str">
        <f t="shared" si="4"/>
        <v>Bard</v>
      </c>
      <c r="Q19" s="2" t="str">
        <f t="shared" si="1"/>
        <v>11</v>
      </c>
      <c r="R19" t="s">
        <v>320</v>
      </c>
      <c r="S19" t="s">
        <v>571</v>
      </c>
      <c r="T19" t="s">
        <v>821</v>
      </c>
    </row>
    <row r="20" spans="2:20">
      <c r="D20" s="2" t="str">
        <f t="shared" si="2"/>
        <v>13</v>
      </c>
      <c r="E20" t="s">
        <v>160</v>
      </c>
      <c r="F20" t="str">
        <f>IF(Units!A21,Units!D21,"")</f>
        <v>Dancer</v>
      </c>
      <c r="K20" s="2" t="str">
        <f t="shared" si="3"/>
        <v>12</v>
      </c>
      <c r="L20" t="s">
        <v>276</v>
      </c>
      <c r="M20" t="str">
        <f t="shared" si="0"/>
        <v>12 &lt;Blank&gt;</v>
      </c>
      <c r="O20" t="str">
        <f t="shared" si="4"/>
        <v>Dancer</v>
      </c>
      <c r="Q20" s="2" t="str">
        <f t="shared" si="1"/>
        <v>12</v>
      </c>
      <c r="R20" t="s">
        <v>321</v>
      </c>
      <c r="S20" t="s">
        <v>572</v>
      </c>
      <c r="T20" t="s">
        <v>822</v>
      </c>
    </row>
    <row r="21" spans="2:20">
      <c r="D21" s="2" t="str">
        <f t="shared" si="2"/>
        <v>14</v>
      </c>
      <c r="E21" t="s">
        <v>161</v>
      </c>
      <c r="F21" t="str">
        <f>IF(Units!A22,Units!D22,"")</f>
        <v>Mime</v>
      </c>
      <c r="K21" s="2" t="str">
        <f t="shared" si="3"/>
        <v>13</v>
      </c>
      <c r="L21" t="s">
        <v>276</v>
      </c>
      <c r="M21" t="str">
        <f t="shared" si="0"/>
        <v>13 &lt;Blank&gt;</v>
      </c>
      <c r="O21" t="str">
        <f t="shared" si="4"/>
        <v>Mime</v>
      </c>
      <c r="Q21" s="2" t="str">
        <f t="shared" si="1"/>
        <v>13</v>
      </c>
      <c r="R21" t="s">
        <v>322</v>
      </c>
      <c r="S21" t="s">
        <v>573</v>
      </c>
      <c r="T21" t="s">
        <v>823</v>
      </c>
    </row>
    <row r="22" spans="2:20">
      <c r="D22" s="2" t="str">
        <f t="shared" si="2"/>
        <v>15</v>
      </c>
      <c r="E22" t="s">
        <v>162</v>
      </c>
      <c r="F22" t="str">
        <f>IF(Units!A23,Units!D23,"")</f>
        <v>Chocobo</v>
      </c>
      <c r="K22" s="2" t="str">
        <f t="shared" si="3"/>
        <v>14</v>
      </c>
      <c r="L22" t="s">
        <v>276</v>
      </c>
      <c r="M22" t="str">
        <f t="shared" si="0"/>
        <v>14 &lt;Blank&gt;</v>
      </c>
      <c r="Q22" s="2" t="str">
        <f t="shared" si="1"/>
        <v>14</v>
      </c>
      <c r="R22" t="s">
        <v>323</v>
      </c>
      <c r="S22" t="s">
        <v>574</v>
      </c>
      <c r="T22" t="s">
        <v>824</v>
      </c>
    </row>
    <row r="23" spans="2:20">
      <c r="D23" s="2" t="str">
        <f t="shared" si="2"/>
        <v>16</v>
      </c>
      <c r="E23" t="s">
        <v>163</v>
      </c>
      <c r="F23" t="str">
        <f>IF(Units!A24,Units!D24,"")</f>
        <v>Black Chocobo</v>
      </c>
      <c r="K23" s="2" t="str">
        <f t="shared" si="3"/>
        <v>15</v>
      </c>
      <c r="L23" t="s">
        <v>276</v>
      </c>
      <c r="M23" t="str">
        <f t="shared" si="0"/>
        <v>15 &lt;Blank&gt;</v>
      </c>
      <c r="Q23" s="2" t="str">
        <f t="shared" si="1"/>
        <v>15</v>
      </c>
      <c r="R23" t="s">
        <v>324</v>
      </c>
      <c r="S23" t="s">
        <v>575</v>
      </c>
      <c r="T23" t="s">
        <v>825</v>
      </c>
    </row>
    <row r="24" spans="2:20">
      <c r="D24" s="2" t="str">
        <f t="shared" si="2"/>
        <v>17</v>
      </c>
      <c r="E24" t="s">
        <v>158</v>
      </c>
      <c r="F24" t="str">
        <f>IF(Units!A25,Units!D25,"")</f>
        <v>Red Chocobo</v>
      </c>
      <c r="K24" s="2" t="str">
        <f t="shared" si="3"/>
        <v>16</v>
      </c>
      <c r="L24" t="s">
        <v>276</v>
      </c>
      <c r="M24" t="str">
        <f t="shared" si="0"/>
        <v>16 &lt;Blank&gt;</v>
      </c>
      <c r="Q24" s="2" t="str">
        <f t="shared" si="1"/>
        <v>16</v>
      </c>
      <c r="R24" t="s">
        <v>325</v>
      </c>
      <c r="S24" t="s">
        <v>576</v>
      </c>
      <c r="T24" t="s">
        <v>826</v>
      </c>
    </row>
    <row r="25" spans="2:20">
      <c r="D25" s="2" t="str">
        <f t="shared" si="2"/>
        <v>18</v>
      </c>
      <c r="E25" t="s">
        <v>164</v>
      </c>
      <c r="F25" t="str">
        <f>IF(Units!A26,Units!D26,"")</f>
        <v>Goblin</v>
      </c>
      <c r="K25" s="2" t="str">
        <f t="shared" si="3"/>
        <v>17</v>
      </c>
      <c r="L25" t="s">
        <v>276</v>
      </c>
      <c r="M25" t="str">
        <f t="shared" si="0"/>
        <v>17 &lt;Blank&gt;</v>
      </c>
      <c r="Q25" s="2" t="str">
        <f t="shared" si="1"/>
        <v>17</v>
      </c>
      <c r="R25" t="s">
        <v>326</v>
      </c>
      <c r="S25" t="s">
        <v>577</v>
      </c>
      <c r="T25" t="s">
        <v>827</v>
      </c>
    </row>
    <row r="26" spans="2:20">
      <c r="D26" s="2" t="str">
        <f t="shared" si="2"/>
        <v>19</v>
      </c>
      <c r="E26" t="s">
        <v>165</v>
      </c>
      <c r="F26" t="str">
        <f>IF(Units!A27,Units!D27,"")</f>
        <v>Black Goblin</v>
      </c>
      <c r="K26" s="2" t="str">
        <f t="shared" si="3"/>
        <v>18</v>
      </c>
      <c r="L26" t="s">
        <v>276</v>
      </c>
      <c r="M26" t="str">
        <f t="shared" si="0"/>
        <v>18 &lt;Blank&gt;</v>
      </c>
      <c r="Q26" s="2" t="str">
        <f t="shared" si="1"/>
        <v>18</v>
      </c>
      <c r="R26" t="s">
        <v>327</v>
      </c>
      <c r="S26" t="s">
        <v>578</v>
      </c>
      <c r="T26" t="s">
        <v>828</v>
      </c>
    </row>
    <row r="27" spans="2:20">
      <c r="D27" s="2" t="str">
        <f t="shared" si="2"/>
        <v>1A</v>
      </c>
      <c r="E27" t="s">
        <v>159</v>
      </c>
      <c r="F27" t="str">
        <f>IF(Units!A28,Units!D28,"")</f>
        <v>Gobbledeguck</v>
      </c>
      <c r="K27" s="2" t="str">
        <f t="shared" si="3"/>
        <v>19</v>
      </c>
      <c r="M27" t="str">
        <f t="shared" si="0"/>
        <v xml:space="preserve">19 </v>
      </c>
      <c r="Q27" s="2" t="str">
        <f t="shared" si="1"/>
        <v>19</v>
      </c>
      <c r="R27" t="s">
        <v>328</v>
      </c>
      <c r="S27" t="s">
        <v>579</v>
      </c>
      <c r="T27" t="s">
        <v>829</v>
      </c>
    </row>
    <row r="28" spans="2:20">
      <c r="D28" s="2" t="str">
        <f t="shared" si="2"/>
        <v>1B</v>
      </c>
      <c r="E28" t="s">
        <v>150</v>
      </c>
      <c r="F28" t="str">
        <f>IF(Units!A29,Units!D29,"")</f>
        <v>Bomb</v>
      </c>
      <c r="K28" s="2" t="str">
        <f t="shared" si="3"/>
        <v>1A</v>
      </c>
      <c r="M28" t="str">
        <f t="shared" si="0"/>
        <v xml:space="preserve">1A </v>
      </c>
      <c r="Q28" s="2" t="str">
        <f t="shared" si="1"/>
        <v>1A</v>
      </c>
      <c r="R28" t="s">
        <v>329</v>
      </c>
      <c r="S28" t="s">
        <v>580</v>
      </c>
      <c r="T28" t="s">
        <v>830</v>
      </c>
    </row>
    <row r="29" spans="2:20">
      <c r="D29" s="2" t="str">
        <f t="shared" si="2"/>
        <v>1C</v>
      </c>
      <c r="E29" t="s">
        <v>166</v>
      </c>
      <c r="F29" t="str">
        <f>IF(Units!A30,Units!D30,"")</f>
        <v>Grenade</v>
      </c>
      <c r="K29" s="2" t="str">
        <f t="shared" si="3"/>
        <v>1B</v>
      </c>
      <c r="M29" t="str">
        <f t="shared" si="0"/>
        <v xml:space="preserve">1B </v>
      </c>
      <c r="Q29" s="2" t="str">
        <f t="shared" si="1"/>
        <v>1B</v>
      </c>
      <c r="R29" t="s">
        <v>330</v>
      </c>
      <c r="S29" t="s">
        <v>581</v>
      </c>
      <c r="T29" t="s">
        <v>831</v>
      </c>
    </row>
    <row r="30" spans="2:20">
      <c r="D30" s="2" t="str">
        <f t="shared" si="2"/>
        <v>1D</v>
      </c>
      <c r="E30" t="s">
        <v>167</v>
      </c>
      <c r="F30" t="str">
        <f>IF(Units!A31,Units!D31,"")</f>
        <v>Explosive</v>
      </c>
      <c r="K30" s="2" t="str">
        <f t="shared" si="3"/>
        <v>1C</v>
      </c>
      <c r="M30" t="str">
        <f t="shared" si="0"/>
        <v xml:space="preserve">1C </v>
      </c>
      <c r="Q30" s="2" t="str">
        <f t="shared" si="1"/>
        <v>1C</v>
      </c>
      <c r="R30" t="s">
        <v>331</v>
      </c>
      <c r="S30" t="s">
        <v>582</v>
      </c>
      <c r="T30" t="s">
        <v>832</v>
      </c>
    </row>
    <row r="31" spans="2:20">
      <c r="D31" s="2" t="str">
        <f t="shared" si="2"/>
        <v>1E</v>
      </c>
      <c r="E31" t="s">
        <v>149</v>
      </c>
      <c r="F31" t="str">
        <f>IF(Units!A32,Units!D32,"")</f>
        <v>Red Panther</v>
      </c>
      <c r="K31" s="2" t="str">
        <f t="shared" si="3"/>
        <v>1D</v>
      </c>
      <c r="M31" t="str">
        <f t="shared" si="0"/>
        <v xml:space="preserve">1D </v>
      </c>
      <c r="Q31" s="2" t="str">
        <f t="shared" si="1"/>
        <v>1D</v>
      </c>
      <c r="R31" t="s">
        <v>332</v>
      </c>
      <c r="S31" t="s">
        <v>583</v>
      </c>
      <c r="T31" t="s">
        <v>833</v>
      </c>
    </row>
    <row r="32" spans="2:20">
      <c r="D32" s="2" t="str">
        <f t="shared" si="2"/>
        <v>1F</v>
      </c>
      <c r="E32" t="s">
        <v>168</v>
      </c>
      <c r="F32" t="str">
        <f>IF(Units!A33,Units!D33,"")</f>
        <v>Cuar</v>
      </c>
      <c r="K32" s="2" t="str">
        <f t="shared" si="3"/>
        <v>1E</v>
      </c>
      <c r="M32" t="str">
        <f t="shared" si="0"/>
        <v xml:space="preserve">1E </v>
      </c>
      <c r="Q32" s="2" t="str">
        <f t="shared" si="1"/>
        <v>1E</v>
      </c>
      <c r="R32" t="s">
        <v>333</v>
      </c>
      <c r="S32" t="s">
        <v>584</v>
      </c>
      <c r="T32" t="s">
        <v>834</v>
      </c>
    </row>
    <row r="33" spans="4:20">
      <c r="D33" s="2" t="str">
        <f t="shared" si="2"/>
        <v>20</v>
      </c>
      <c r="E33" t="s">
        <v>169</v>
      </c>
      <c r="F33" t="str">
        <f>IF(Units!A34,Units!D34,"")</f>
        <v>Vampire</v>
      </c>
      <c r="K33" s="2" t="str">
        <f t="shared" si="3"/>
        <v>1F</v>
      </c>
      <c r="M33" t="str">
        <f>K257&amp;" "&amp;L257</f>
        <v xml:space="preserve">FF </v>
      </c>
      <c r="Q33" s="2" t="str">
        <f t="shared" si="1"/>
        <v>1F</v>
      </c>
      <c r="R33" t="s">
        <v>334</v>
      </c>
      <c r="S33" t="s">
        <v>585</v>
      </c>
      <c r="T33" t="s">
        <v>835</v>
      </c>
    </row>
    <row r="34" spans="4:20">
      <c r="D34" s="2" t="str">
        <f t="shared" si="2"/>
        <v>21</v>
      </c>
      <c r="E34" t="s">
        <v>170</v>
      </c>
      <c r="F34" t="str">
        <f>IF(Units!A35,Units!D35,"")</f>
        <v>Pisco Demon</v>
      </c>
      <c r="K34" s="2" t="str">
        <f t="shared" si="3"/>
        <v>20</v>
      </c>
      <c r="M34" t="str">
        <f t="shared" ref="M34:M97" si="5">K34&amp;" "&amp;L34</f>
        <v xml:space="preserve">20 </v>
      </c>
      <c r="Q34" s="2" t="str">
        <f t="shared" si="1"/>
        <v>20</v>
      </c>
      <c r="R34" t="s">
        <v>335</v>
      </c>
      <c r="S34" t="s">
        <v>586</v>
      </c>
      <c r="T34" t="s">
        <v>836</v>
      </c>
    </row>
    <row r="35" spans="4:20">
      <c r="D35" s="2" t="str">
        <f t="shared" si="2"/>
        <v>22</v>
      </c>
      <c r="E35" t="s">
        <v>163</v>
      </c>
      <c r="F35" t="str">
        <f>IF(Units!A36,Units!D36,"")</f>
        <v>Squidlarkin</v>
      </c>
      <c r="K35" s="2" t="str">
        <f t="shared" si="3"/>
        <v>21</v>
      </c>
      <c r="M35" t="str">
        <f t="shared" si="5"/>
        <v xml:space="preserve">21 </v>
      </c>
      <c r="Q35" s="2" t="str">
        <f t="shared" si="1"/>
        <v>21</v>
      </c>
      <c r="R35" t="s">
        <v>336</v>
      </c>
      <c r="S35" t="s">
        <v>587</v>
      </c>
      <c r="T35" t="s">
        <v>837</v>
      </c>
    </row>
    <row r="36" spans="4:20">
      <c r="D36" s="2" t="str">
        <f t="shared" si="2"/>
        <v>23</v>
      </c>
      <c r="E36" t="s">
        <v>171</v>
      </c>
      <c r="F36" t="str">
        <f>IF(Units!A37,Units!D37,"")</f>
        <v>Mindflare</v>
      </c>
      <c r="K36" s="2" t="str">
        <f t="shared" si="3"/>
        <v>22</v>
      </c>
      <c r="M36" t="str">
        <f t="shared" si="5"/>
        <v xml:space="preserve">22 </v>
      </c>
      <c r="Q36" s="2" t="str">
        <f t="shared" si="1"/>
        <v>22</v>
      </c>
      <c r="R36" t="s">
        <v>337</v>
      </c>
      <c r="S36" t="s">
        <v>588</v>
      </c>
      <c r="T36" t="s">
        <v>838</v>
      </c>
    </row>
    <row r="37" spans="4:20">
      <c r="D37" s="2" t="str">
        <f t="shared" si="2"/>
        <v>24</v>
      </c>
      <c r="E37" t="s">
        <v>172</v>
      </c>
      <c r="F37" t="str">
        <f>IF(Units!A38,Units!D38,"")</f>
        <v>Skeleton</v>
      </c>
      <c r="K37" s="2" t="str">
        <f t="shared" si="3"/>
        <v>23</v>
      </c>
      <c r="M37" t="str">
        <f t="shared" si="5"/>
        <v xml:space="preserve">23 </v>
      </c>
      <c r="Q37" s="2" t="str">
        <f t="shared" si="1"/>
        <v>23</v>
      </c>
      <c r="R37" t="s">
        <v>338</v>
      </c>
      <c r="S37" t="s">
        <v>589</v>
      </c>
      <c r="T37" t="s">
        <v>839</v>
      </c>
    </row>
    <row r="38" spans="4:20">
      <c r="D38" s="2" t="str">
        <f t="shared" si="2"/>
        <v>25</v>
      </c>
      <c r="E38" t="s">
        <v>172</v>
      </c>
      <c r="F38" t="str">
        <f>IF(Units!A39,Units!D39,"")</f>
        <v>Bone Snatch</v>
      </c>
      <c r="K38" s="2" t="str">
        <f t="shared" si="3"/>
        <v>24</v>
      </c>
      <c r="M38" t="str">
        <f t="shared" si="5"/>
        <v xml:space="preserve">24 </v>
      </c>
      <c r="Q38" s="2" t="str">
        <f t="shared" si="1"/>
        <v>24</v>
      </c>
      <c r="R38" t="s">
        <v>339</v>
      </c>
      <c r="S38" t="s">
        <v>590</v>
      </c>
      <c r="T38" t="s">
        <v>840</v>
      </c>
    </row>
    <row r="39" spans="4:20">
      <c r="D39" s="2" t="str">
        <f t="shared" si="2"/>
        <v>26</v>
      </c>
      <c r="E39" t="s">
        <v>173</v>
      </c>
      <c r="F39" t="str">
        <f>IF(Units!A40,Units!D40,"")</f>
        <v/>
      </c>
      <c r="K39" s="2" t="str">
        <f t="shared" si="3"/>
        <v>25</v>
      </c>
      <c r="M39" t="str">
        <f t="shared" si="5"/>
        <v xml:space="preserve">25 </v>
      </c>
      <c r="Q39" s="2" t="str">
        <f t="shared" si="1"/>
        <v>25</v>
      </c>
      <c r="R39" t="s">
        <v>340</v>
      </c>
      <c r="S39" t="s">
        <v>591</v>
      </c>
      <c r="T39" t="s">
        <v>841</v>
      </c>
    </row>
    <row r="40" spans="4:20">
      <c r="D40" s="2" t="str">
        <f t="shared" si="2"/>
        <v>27</v>
      </c>
      <c r="E40" t="s">
        <v>174</v>
      </c>
      <c r="F40" t="str">
        <f>IF(Units!A41,Units!D41,"")</f>
        <v>Ghoul</v>
      </c>
      <c r="K40" s="2" t="str">
        <f t="shared" si="3"/>
        <v>26</v>
      </c>
      <c r="M40" t="str">
        <f t="shared" si="5"/>
        <v xml:space="preserve">26 </v>
      </c>
      <c r="Q40" s="2" t="str">
        <f t="shared" si="1"/>
        <v>26</v>
      </c>
      <c r="R40" t="s">
        <v>341</v>
      </c>
      <c r="S40" t="s">
        <v>592</v>
      </c>
      <c r="T40" t="s">
        <v>842</v>
      </c>
    </row>
    <row r="41" spans="4:20">
      <c r="D41" s="2" t="str">
        <f t="shared" si="2"/>
        <v>28</v>
      </c>
      <c r="E41" t="s">
        <v>169</v>
      </c>
      <c r="F41" t="str">
        <f>IF(Units!A42,Units!D42,"")</f>
        <v>Gust</v>
      </c>
      <c r="K41" s="2" t="str">
        <f t="shared" si="3"/>
        <v>27</v>
      </c>
      <c r="M41" t="str">
        <f t="shared" si="5"/>
        <v xml:space="preserve">27 </v>
      </c>
      <c r="Q41" s="2" t="str">
        <f t="shared" si="1"/>
        <v>27</v>
      </c>
      <c r="R41" t="s">
        <v>342</v>
      </c>
      <c r="S41" t="s">
        <v>593</v>
      </c>
      <c r="T41" t="s">
        <v>843</v>
      </c>
    </row>
    <row r="42" spans="4:20">
      <c r="D42" s="2" t="str">
        <f t="shared" si="2"/>
        <v>29</v>
      </c>
      <c r="E42" t="s">
        <v>165</v>
      </c>
      <c r="F42" t="str">
        <f>IF(Units!A43,Units!D43,"")</f>
        <v/>
      </c>
      <c r="K42" s="2" t="str">
        <f t="shared" si="3"/>
        <v>28</v>
      </c>
      <c r="M42" t="str">
        <f t="shared" si="5"/>
        <v xml:space="preserve">28 </v>
      </c>
      <c r="Q42" s="2" t="str">
        <f t="shared" si="1"/>
        <v>28</v>
      </c>
      <c r="R42" t="s">
        <v>343</v>
      </c>
      <c r="S42" t="s">
        <v>594</v>
      </c>
      <c r="T42" t="s">
        <v>844</v>
      </c>
    </row>
    <row r="43" spans="4:20">
      <c r="D43" s="2" t="str">
        <f t="shared" si="2"/>
        <v>2A</v>
      </c>
      <c r="E43" t="s">
        <v>172</v>
      </c>
      <c r="F43" t="str">
        <f>IF(Units!A44,Units!D44,"")</f>
        <v>Flotiball</v>
      </c>
      <c r="K43" s="2" t="str">
        <f t="shared" si="3"/>
        <v>29</v>
      </c>
      <c r="M43" t="str">
        <f t="shared" si="5"/>
        <v xml:space="preserve">29 </v>
      </c>
      <c r="Q43" s="2" t="str">
        <f t="shared" si="1"/>
        <v>29</v>
      </c>
      <c r="R43" t="s">
        <v>344</v>
      </c>
      <c r="S43" t="s">
        <v>595</v>
      </c>
      <c r="T43" t="s">
        <v>845</v>
      </c>
    </row>
    <row r="44" spans="4:20">
      <c r="D44" s="2" t="str">
        <f t="shared" si="2"/>
        <v>2B</v>
      </c>
      <c r="E44" t="s">
        <v>163</v>
      </c>
      <c r="F44" t="str">
        <f>IF(Units!A45,Units!D45,"")</f>
        <v>Ahriman</v>
      </c>
      <c r="K44" s="2" t="str">
        <f t="shared" si="3"/>
        <v>2A</v>
      </c>
      <c r="M44" t="str">
        <f t="shared" si="5"/>
        <v xml:space="preserve">2A </v>
      </c>
      <c r="Q44" s="2" t="str">
        <f t="shared" si="1"/>
        <v>2A</v>
      </c>
      <c r="R44" t="s">
        <v>345</v>
      </c>
      <c r="S44" t="s">
        <v>596</v>
      </c>
      <c r="T44" t="s">
        <v>846</v>
      </c>
    </row>
    <row r="45" spans="4:20">
      <c r="D45" s="2" t="str">
        <f t="shared" si="2"/>
        <v>2C</v>
      </c>
      <c r="E45" t="s">
        <v>161</v>
      </c>
      <c r="F45" t="str">
        <f>IF(Units!A46,Units!D46,"")</f>
        <v/>
      </c>
      <c r="K45" s="2" t="str">
        <f t="shared" si="3"/>
        <v>2B</v>
      </c>
      <c r="M45" t="str">
        <f t="shared" si="5"/>
        <v xml:space="preserve">2B </v>
      </c>
      <c r="Q45" s="2" t="str">
        <f t="shared" si="1"/>
        <v>2B</v>
      </c>
      <c r="R45" t="s">
        <v>346</v>
      </c>
      <c r="S45" t="s">
        <v>597</v>
      </c>
      <c r="T45" t="s">
        <v>847</v>
      </c>
    </row>
    <row r="46" spans="4:20">
      <c r="D46" s="2" t="str">
        <f t="shared" si="2"/>
        <v>2D</v>
      </c>
      <c r="E46" t="s">
        <v>175</v>
      </c>
      <c r="F46" t="str">
        <f>IF(Units!A47,Units!D47,"")</f>
        <v>Juravis</v>
      </c>
      <c r="K46" s="2" t="str">
        <f t="shared" si="3"/>
        <v>2C</v>
      </c>
      <c r="M46" t="str">
        <f t="shared" si="5"/>
        <v xml:space="preserve">2C </v>
      </c>
      <c r="Q46" s="2" t="str">
        <f t="shared" si="1"/>
        <v>2C</v>
      </c>
      <c r="R46" t="s">
        <v>347</v>
      </c>
      <c r="S46" t="s">
        <v>598</v>
      </c>
      <c r="T46" t="s">
        <v>848</v>
      </c>
    </row>
    <row r="47" spans="4:20">
      <c r="D47" s="2" t="str">
        <f t="shared" si="2"/>
        <v>2E</v>
      </c>
      <c r="E47" t="s">
        <v>175</v>
      </c>
      <c r="F47" t="str">
        <f>IF(Units!A48,Units!D48,"")</f>
        <v>Steel Hawk</v>
      </c>
      <c r="K47" s="2" t="str">
        <f t="shared" si="3"/>
        <v>2D</v>
      </c>
      <c r="M47" t="str">
        <f t="shared" si="5"/>
        <v xml:space="preserve">2D </v>
      </c>
      <c r="Q47" s="2" t="str">
        <f t="shared" si="1"/>
        <v>2D</v>
      </c>
      <c r="R47" t="s">
        <v>348</v>
      </c>
      <c r="S47" t="s">
        <v>599</v>
      </c>
      <c r="T47" t="s">
        <v>849</v>
      </c>
    </row>
    <row r="48" spans="4:20">
      <c r="D48" s="2" t="str">
        <f t="shared" si="2"/>
        <v>2F</v>
      </c>
      <c r="E48" t="s">
        <v>172</v>
      </c>
      <c r="F48" t="str">
        <f>IF(Units!A49,Units!D49,"")</f>
        <v>Cocatoris</v>
      </c>
      <c r="K48" s="2" t="str">
        <f t="shared" si="3"/>
        <v>2E</v>
      </c>
      <c r="M48" t="str">
        <f t="shared" si="5"/>
        <v xml:space="preserve">2E </v>
      </c>
      <c r="Q48" s="2" t="str">
        <f t="shared" si="1"/>
        <v>2E</v>
      </c>
      <c r="R48" t="s">
        <v>349</v>
      </c>
      <c r="S48" t="s">
        <v>600</v>
      </c>
      <c r="T48" t="s">
        <v>850</v>
      </c>
    </row>
    <row r="49" spans="4:20">
      <c r="D49" s="2" t="str">
        <f t="shared" si="2"/>
        <v>30</v>
      </c>
      <c r="E49" t="s">
        <v>161</v>
      </c>
      <c r="F49" t="str">
        <f>IF(Units!A50,Units!D50,"")</f>
        <v>Uribo</v>
      </c>
      <c r="K49" s="2" t="str">
        <f t="shared" si="3"/>
        <v>2F</v>
      </c>
      <c r="M49" t="str">
        <f t="shared" si="5"/>
        <v xml:space="preserve">2F </v>
      </c>
      <c r="Q49" s="2" t="str">
        <f t="shared" si="1"/>
        <v>2F</v>
      </c>
      <c r="R49" t="s">
        <v>350</v>
      </c>
      <c r="S49" t="s">
        <v>601</v>
      </c>
      <c r="T49" t="s">
        <v>851</v>
      </c>
    </row>
    <row r="50" spans="4:20">
      <c r="D50" s="2" t="str">
        <f t="shared" si="2"/>
        <v>31</v>
      </c>
      <c r="E50" t="s">
        <v>176</v>
      </c>
      <c r="F50" t="str">
        <f>IF(Units!A51,Units!D51,"")</f>
        <v>Porky</v>
      </c>
      <c r="K50" s="2" t="str">
        <f t="shared" si="3"/>
        <v>30</v>
      </c>
      <c r="M50" t="str">
        <f t="shared" si="5"/>
        <v xml:space="preserve">30 </v>
      </c>
      <c r="Q50" s="2" t="str">
        <f t="shared" si="1"/>
        <v>30</v>
      </c>
      <c r="R50" t="s">
        <v>351</v>
      </c>
      <c r="S50" t="s">
        <v>602</v>
      </c>
      <c r="T50" t="s">
        <v>852</v>
      </c>
    </row>
    <row r="51" spans="4:20">
      <c r="D51" s="2" t="str">
        <f t="shared" si="2"/>
        <v>32</v>
      </c>
      <c r="E51" t="s">
        <v>177</v>
      </c>
      <c r="F51" t="str">
        <f>IF(Units!A52,Units!D52,"")</f>
        <v>Wildbow</v>
      </c>
      <c r="K51" s="2" t="str">
        <f t="shared" si="3"/>
        <v>31</v>
      </c>
      <c r="M51" t="str">
        <f t="shared" si="5"/>
        <v xml:space="preserve">31 </v>
      </c>
      <c r="Q51" s="2" t="str">
        <f t="shared" si="1"/>
        <v>31</v>
      </c>
      <c r="R51" t="s">
        <v>352</v>
      </c>
      <c r="S51" t="s">
        <v>603</v>
      </c>
      <c r="T51" t="s">
        <v>853</v>
      </c>
    </row>
    <row r="52" spans="4:20">
      <c r="D52" s="2" t="str">
        <f t="shared" si="2"/>
        <v>33</v>
      </c>
      <c r="E52" t="s">
        <v>150</v>
      </c>
      <c r="F52" t="str">
        <f>IF(Units!A53,Units!D53,"")</f>
        <v>Woodman</v>
      </c>
      <c r="K52" s="2" t="str">
        <f t="shared" si="3"/>
        <v>32</v>
      </c>
      <c r="M52" t="str">
        <f t="shared" si="5"/>
        <v xml:space="preserve">32 </v>
      </c>
      <c r="Q52" s="2" t="str">
        <f t="shared" si="1"/>
        <v>32</v>
      </c>
      <c r="R52" t="s">
        <v>353</v>
      </c>
      <c r="S52" t="s">
        <v>604</v>
      </c>
      <c r="T52" t="s">
        <v>854</v>
      </c>
    </row>
    <row r="53" spans="4:20">
      <c r="D53" s="2" t="str">
        <f t="shared" si="2"/>
        <v>34</v>
      </c>
      <c r="E53" t="s">
        <v>149</v>
      </c>
      <c r="F53" t="str">
        <f>IF(Units!A54,Units!D54,"")</f>
        <v>Trent</v>
      </c>
      <c r="K53" s="2" t="str">
        <f t="shared" si="3"/>
        <v>33</v>
      </c>
      <c r="M53" t="str">
        <f t="shared" si="5"/>
        <v xml:space="preserve">33 </v>
      </c>
      <c r="Q53" s="2" t="str">
        <f t="shared" si="1"/>
        <v>33</v>
      </c>
      <c r="R53" t="s">
        <v>354</v>
      </c>
      <c r="S53" t="s">
        <v>605</v>
      </c>
      <c r="T53" t="s">
        <v>855</v>
      </c>
    </row>
    <row r="54" spans="4:20">
      <c r="D54" s="2" t="str">
        <f t="shared" si="2"/>
        <v>35</v>
      </c>
      <c r="E54" t="s">
        <v>7</v>
      </c>
      <c r="F54" t="str">
        <f>IF(Units!A55,Units!D55,"")</f>
        <v/>
      </c>
      <c r="K54" s="2" t="str">
        <f t="shared" si="3"/>
        <v>34</v>
      </c>
      <c r="M54" t="str">
        <f t="shared" si="5"/>
        <v xml:space="preserve">34 </v>
      </c>
      <c r="Q54" s="2" t="str">
        <f t="shared" si="1"/>
        <v>34</v>
      </c>
      <c r="R54" t="s">
        <v>355</v>
      </c>
      <c r="S54" t="s">
        <v>606</v>
      </c>
      <c r="T54" t="s">
        <v>856</v>
      </c>
    </row>
    <row r="55" spans="4:20">
      <c r="D55" s="2" t="str">
        <f t="shared" si="2"/>
        <v>36</v>
      </c>
      <c r="E55" t="s">
        <v>12</v>
      </c>
      <c r="F55" t="str">
        <f>IF(Units!A56,Units!D56,"")</f>
        <v>Bull Demon</v>
      </c>
      <c r="K55" s="2" t="str">
        <f t="shared" si="3"/>
        <v>35</v>
      </c>
      <c r="M55" t="str">
        <f t="shared" si="5"/>
        <v xml:space="preserve">35 </v>
      </c>
      <c r="Q55" s="2" t="str">
        <f t="shared" si="1"/>
        <v>35</v>
      </c>
      <c r="R55" t="s">
        <v>356</v>
      </c>
      <c r="S55" t="s">
        <v>607</v>
      </c>
      <c r="T55" t="s">
        <v>857</v>
      </c>
    </row>
    <row r="56" spans="4:20">
      <c r="D56" s="2" t="str">
        <f t="shared" si="2"/>
        <v>37</v>
      </c>
      <c r="E56" t="s">
        <v>13</v>
      </c>
      <c r="F56" t="str">
        <f>IF(Units!A57,Units!D57,"")</f>
        <v>Minitaurus</v>
      </c>
      <c r="K56" s="2" t="str">
        <f t="shared" si="3"/>
        <v>36</v>
      </c>
      <c r="M56" t="str">
        <f t="shared" si="5"/>
        <v xml:space="preserve">36 </v>
      </c>
      <c r="Q56" s="2" t="str">
        <f t="shared" si="1"/>
        <v>36</v>
      </c>
      <c r="R56" t="s">
        <v>357</v>
      </c>
      <c r="S56" t="s">
        <v>608</v>
      </c>
      <c r="T56" t="s">
        <v>858</v>
      </c>
    </row>
    <row r="57" spans="4:20">
      <c r="D57" s="2" t="str">
        <f t="shared" si="2"/>
        <v>38</v>
      </c>
      <c r="E57" t="s">
        <v>18</v>
      </c>
      <c r="F57" t="str">
        <f>IF(Units!A58,Units!D58,"")</f>
        <v>Sacred</v>
      </c>
      <c r="K57" s="2" t="str">
        <f t="shared" si="3"/>
        <v>37</v>
      </c>
      <c r="M57" t="str">
        <f t="shared" si="5"/>
        <v xml:space="preserve">37 </v>
      </c>
      <c r="Q57" s="2" t="str">
        <f t="shared" si="1"/>
        <v>37</v>
      </c>
      <c r="R57" t="s">
        <v>358</v>
      </c>
      <c r="S57" t="s">
        <v>609</v>
      </c>
      <c r="T57" t="s">
        <v>859</v>
      </c>
    </row>
    <row r="58" spans="4:20">
      <c r="D58" s="2" t="str">
        <f t="shared" si="2"/>
        <v>39</v>
      </c>
      <c r="E58" t="s">
        <v>18</v>
      </c>
      <c r="F58" t="str">
        <f>IF(Units!A59,Units!D59,"")</f>
        <v>Morbol</v>
      </c>
      <c r="K58" s="2" t="str">
        <f t="shared" si="3"/>
        <v>38</v>
      </c>
      <c r="M58" t="str">
        <f t="shared" si="5"/>
        <v xml:space="preserve">38 </v>
      </c>
      <c r="Q58" s="2" t="str">
        <f t="shared" si="1"/>
        <v>38</v>
      </c>
      <c r="R58" t="s">
        <v>359</v>
      </c>
      <c r="S58" t="s">
        <v>610</v>
      </c>
      <c r="T58" t="s">
        <v>860</v>
      </c>
    </row>
    <row r="59" spans="4:20">
      <c r="D59" s="2" t="str">
        <f t="shared" si="2"/>
        <v>3A</v>
      </c>
      <c r="E59" t="s">
        <v>192</v>
      </c>
      <c r="F59" t="str">
        <f>IF(Units!A60,Units!D60,"")</f>
        <v>Ochu</v>
      </c>
      <c r="K59" s="2" t="str">
        <f t="shared" si="3"/>
        <v>39</v>
      </c>
      <c r="M59" t="str">
        <f t="shared" si="5"/>
        <v xml:space="preserve">39 </v>
      </c>
      <c r="Q59" s="2" t="str">
        <f t="shared" si="1"/>
        <v>39</v>
      </c>
      <c r="R59" t="s">
        <v>360</v>
      </c>
      <c r="S59" t="s">
        <v>611</v>
      </c>
      <c r="T59" t="s">
        <v>861</v>
      </c>
    </row>
    <row r="60" spans="4:20">
      <c r="D60" s="2" t="str">
        <f t="shared" si="2"/>
        <v>3B</v>
      </c>
      <c r="E60" t="s">
        <v>192</v>
      </c>
      <c r="F60" t="str">
        <f>IF(Units!A61,Units!D61,"")</f>
        <v/>
      </c>
      <c r="K60" s="2" t="str">
        <f t="shared" si="3"/>
        <v>3A</v>
      </c>
      <c r="M60" t="str">
        <f t="shared" si="5"/>
        <v xml:space="preserve">3A </v>
      </c>
      <c r="Q60" s="2" t="str">
        <f t="shared" si="1"/>
        <v>3A</v>
      </c>
      <c r="R60" t="s">
        <v>361</v>
      </c>
      <c r="S60" t="s">
        <v>612</v>
      </c>
      <c r="T60" t="s">
        <v>862</v>
      </c>
    </row>
    <row r="61" spans="4:20">
      <c r="D61" s="2" t="str">
        <f t="shared" si="2"/>
        <v>3C</v>
      </c>
      <c r="E61" t="s">
        <v>178</v>
      </c>
      <c r="F61" t="str">
        <f>IF(Units!A62,Units!D62,"")</f>
        <v>Behemoth</v>
      </c>
      <c r="K61" s="2" t="str">
        <f t="shared" si="3"/>
        <v>3B</v>
      </c>
      <c r="M61" t="str">
        <f t="shared" si="5"/>
        <v xml:space="preserve">3B </v>
      </c>
      <c r="Q61" s="2" t="str">
        <f t="shared" si="1"/>
        <v>3B</v>
      </c>
      <c r="R61" t="s">
        <v>362</v>
      </c>
      <c r="S61" t="s">
        <v>613</v>
      </c>
      <c r="T61" t="s">
        <v>863</v>
      </c>
    </row>
    <row r="62" spans="4:20">
      <c r="D62" s="2" t="str">
        <f t="shared" si="2"/>
        <v>3D</v>
      </c>
      <c r="E62" t="s">
        <v>9</v>
      </c>
      <c r="F62" t="str">
        <f>IF(Units!A63,Units!D63,"")</f>
        <v>King Behemoth</v>
      </c>
      <c r="K62" s="2" t="str">
        <f t="shared" si="3"/>
        <v>3C</v>
      </c>
      <c r="M62" t="str">
        <f t="shared" si="5"/>
        <v xml:space="preserve">3C </v>
      </c>
      <c r="Q62" s="2" t="str">
        <f t="shared" si="1"/>
        <v>3C</v>
      </c>
      <c r="R62" t="s">
        <v>363</v>
      </c>
      <c r="S62" t="s">
        <v>614</v>
      </c>
      <c r="T62" t="s">
        <v>864</v>
      </c>
    </row>
    <row r="63" spans="4:20">
      <c r="D63" s="2" t="str">
        <f t="shared" si="2"/>
        <v>3E</v>
      </c>
      <c r="E63" t="s">
        <v>179</v>
      </c>
      <c r="F63" t="str">
        <f>IF(Units!A64,Units!D64,"")</f>
        <v/>
      </c>
      <c r="K63" s="2" t="str">
        <f t="shared" si="3"/>
        <v>3D</v>
      </c>
      <c r="M63" t="str">
        <f t="shared" si="5"/>
        <v xml:space="preserve">3D </v>
      </c>
      <c r="Q63" s="2" t="str">
        <f t="shared" si="1"/>
        <v>3D</v>
      </c>
      <c r="R63" t="s">
        <v>364</v>
      </c>
      <c r="S63" t="s">
        <v>615</v>
      </c>
      <c r="T63" t="s">
        <v>865</v>
      </c>
    </row>
    <row r="64" spans="4:20">
      <c r="D64" s="2" t="str">
        <f t="shared" si="2"/>
        <v>3F</v>
      </c>
      <c r="E64" t="s">
        <v>10</v>
      </c>
      <c r="F64" t="str">
        <f>IF(Units!A65,Units!D65,"")</f>
        <v>Dragon</v>
      </c>
      <c r="K64" s="2" t="str">
        <f t="shared" si="3"/>
        <v>3E</v>
      </c>
      <c r="M64" t="str">
        <f t="shared" si="5"/>
        <v xml:space="preserve">3E </v>
      </c>
      <c r="Q64" s="2" t="str">
        <f t="shared" si="1"/>
        <v>3E</v>
      </c>
      <c r="R64" t="s">
        <v>365</v>
      </c>
      <c r="S64" t="s">
        <v>616</v>
      </c>
      <c r="T64" t="s">
        <v>866</v>
      </c>
    </row>
    <row r="65" spans="4:20">
      <c r="D65" s="2" t="str">
        <f t="shared" si="2"/>
        <v>40</v>
      </c>
      <c r="E65" t="s">
        <v>180</v>
      </c>
      <c r="F65" t="str">
        <f>IF(Units!A66,Units!D66,"")</f>
        <v>Blue Dragon</v>
      </c>
      <c r="K65" s="2" t="str">
        <f t="shared" si="3"/>
        <v>3F</v>
      </c>
      <c r="M65" t="str">
        <f t="shared" si="5"/>
        <v xml:space="preserve">3F </v>
      </c>
      <c r="Q65" s="2" t="str">
        <f t="shared" si="1"/>
        <v>3F</v>
      </c>
      <c r="R65" t="s">
        <v>366</v>
      </c>
      <c r="S65" t="s">
        <v>617</v>
      </c>
      <c r="T65" t="s">
        <v>867</v>
      </c>
    </row>
    <row r="66" spans="4:20">
      <c r="D66" s="2" t="str">
        <f t="shared" si="2"/>
        <v>41</v>
      </c>
      <c r="E66" t="s">
        <v>181</v>
      </c>
      <c r="F66" t="str">
        <f>IF(Units!A67,Units!D67,"")</f>
        <v/>
      </c>
      <c r="K66" s="2" t="str">
        <f t="shared" si="3"/>
        <v>40</v>
      </c>
      <c r="M66" t="str">
        <f t="shared" si="5"/>
        <v xml:space="preserve">40 </v>
      </c>
      <c r="Q66" s="2" t="str">
        <f t="shared" ref="Q66:Q129" si="6">K66</f>
        <v>40</v>
      </c>
      <c r="R66" t="s">
        <v>367</v>
      </c>
      <c r="S66" t="s">
        <v>618</v>
      </c>
      <c r="T66" t="s">
        <v>868</v>
      </c>
    </row>
    <row r="67" spans="4:20">
      <c r="D67" s="2" t="str">
        <f t="shared" ref="D67:D130" si="7">DEC2HEX(ROW()-1,2)</f>
        <v>42</v>
      </c>
      <c r="E67" t="s">
        <v>13</v>
      </c>
      <c r="F67" t="str">
        <f>IF(Units!A68,Units!D68,"")</f>
        <v>Hyudra</v>
      </c>
      <c r="K67" s="2" t="str">
        <f t="shared" ref="K67:K130" si="8">DEC2HEX(ROW()-2,2)</f>
        <v>41</v>
      </c>
      <c r="M67" t="str">
        <f t="shared" si="5"/>
        <v xml:space="preserve">41 </v>
      </c>
      <c r="Q67" s="2" t="str">
        <f t="shared" si="6"/>
        <v>41</v>
      </c>
      <c r="R67" t="s">
        <v>368</v>
      </c>
      <c r="S67" t="s">
        <v>619</v>
      </c>
      <c r="T67" t="s">
        <v>869</v>
      </c>
    </row>
    <row r="68" spans="4:20">
      <c r="D68" s="2" t="str">
        <f t="shared" si="7"/>
        <v>43</v>
      </c>
      <c r="E68" t="s">
        <v>182</v>
      </c>
      <c r="F68" t="str">
        <f>IF(Units!A69,Units!D69,"")</f>
        <v/>
      </c>
      <c r="K68" s="2" t="str">
        <f t="shared" si="8"/>
        <v>42</v>
      </c>
      <c r="M68" t="str">
        <f t="shared" si="5"/>
        <v xml:space="preserve">42 </v>
      </c>
      <c r="Q68" s="2" t="str">
        <f t="shared" si="6"/>
        <v>42</v>
      </c>
      <c r="R68" t="s">
        <v>366</v>
      </c>
      <c r="S68" t="s">
        <v>613</v>
      </c>
      <c r="T68" t="s">
        <v>870</v>
      </c>
    </row>
    <row r="69" spans="4:20">
      <c r="D69" s="2" t="str">
        <f t="shared" si="7"/>
        <v>44</v>
      </c>
      <c r="E69" t="s">
        <v>14</v>
      </c>
      <c r="F69" t="str">
        <f>IF(Units!A70,Units!D70,"")</f>
        <v/>
      </c>
      <c r="K69" s="2" t="str">
        <f t="shared" si="8"/>
        <v>43</v>
      </c>
      <c r="M69" t="str">
        <f t="shared" si="5"/>
        <v xml:space="preserve">43 </v>
      </c>
      <c r="Q69" s="2" t="str">
        <f t="shared" si="6"/>
        <v>43</v>
      </c>
      <c r="R69" t="s">
        <v>369</v>
      </c>
      <c r="S69" t="s">
        <v>620</v>
      </c>
      <c r="T69" t="s">
        <v>871</v>
      </c>
    </row>
    <row r="70" spans="4:20">
      <c r="D70" s="2" t="str">
        <f t="shared" si="7"/>
        <v>45</v>
      </c>
      <c r="E70" t="s">
        <v>183</v>
      </c>
      <c r="F70" t="str">
        <f>IF(Units!A71,Units!D71,"")</f>
        <v/>
      </c>
      <c r="K70" s="2" t="str">
        <f t="shared" si="8"/>
        <v>44</v>
      </c>
      <c r="M70" t="str">
        <f t="shared" si="5"/>
        <v xml:space="preserve">44 </v>
      </c>
      <c r="Q70" s="2" t="str">
        <f t="shared" si="6"/>
        <v>44</v>
      </c>
      <c r="R70" t="s">
        <v>370</v>
      </c>
      <c r="S70" t="s">
        <v>621</v>
      </c>
      <c r="T70" t="s">
        <v>872</v>
      </c>
    </row>
    <row r="71" spans="4:20">
      <c r="D71" s="2" t="str">
        <f t="shared" si="7"/>
        <v>46</v>
      </c>
      <c r="E71" t="s">
        <v>18</v>
      </c>
      <c r="F71" t="str">
        <f>IF(Units!A72,Units!D72,"")</f>
        <v/>
      </c>
      <c r="K71" s="2" t="str">
        <f t="shared" si="8"/>
        <v>45</v>
      </c>
      <c r="M71" t="str">
        <f t="shared" si="5"/>
        <v xml:space="preserve">45 </v>
      </c>
      <c r="Q71" s="2" t="str">
        <f t="shared" si="6"/>
        <v>45</v>
      </c>
      <c r="R71" t="s">
        <v>371</v>
      </c>
      <c r="S71" t="s">
        <v>622</v>
      </c>
      <c r="T71" t="s">
        <v>873</v>
      </c>
    </row>
    <row r="72" spans="4:20">
      <c r="D72" s="2" t="str">
        <f t="shared" si="7"/>
        <v>47</v>
      </c>
      <c r="E72" t="s">
        <v>15</v>
      </c>
      <c r="F72" t="str">
        <f>IF(Units!A73,Units!D73,"")</f>
        <v/>
      </c>
      <c r="K72" s="2" t="str">
        <f t="shared" si="8"/>
        <v>46</v>
      </c>
      <c r="M72" t="str">
        <f t="shared" si="5"/>
        <v xml:space="preserve">46 </v>
      </c>
      <c r="Q72" s="2" t="str">
        <f t="shared" si="6"/>
        <v>46</v>
      </c>
      <c r="R72" t="s">
        <v>372</v>
      </c>
      <c r="S72" t="s">
        <v>623</v>
      </c>
      <c r="T72" t="s">
        <v>874</v>
      </c>
    </row>
    <row r="73" spans="4:20">
      <c r="D73" s="2" t="str">
        <f t="shared" si="7"/>
        <v>48</v>
      </c>
      <c r="E73" t="s">
        <v>184</v>
      </c>
      <c r="F73" t="str">
        <f>IF(Units!A74,Units!D74,"")</f>
        <v/>
      </c>
      <c r="K73" s="2" t="str">
        <f t="shared" si="8"/>
        <v>47</v>
      </c>
      <c r="M73" t="str">
        <f t="shared" si="5"/>
        <v xml:space="preserve">47 </v>
      </c>
      <c r="Q73" s="2" t="str">
        <f t="shared" si="6"/>
        <v>47</v>
      </c>
      <c r="R73" t="s">
        <v>373</v>
      </c>
      <c r="S73" t="s">
        <v>624</v>
      </c>
      <c r="T73" t="s">
        <v>875</v>
      </c>
    </row>
    <row r="74" spans="4:20">
      <c r="D74" s="2" t="str">
        <f t="shared" si="7"/>
        <v>49</v>
      </c>
      <c r="E74" t="s">
        <v>185</v>
      </c>
      <c r="F74" t="str">
        <f>IF(Units!A75,Units!D75,"")</f>
        <v/>
      </c>
      <c r="K74" s="2" t="str">
        <f t="shared" si="8"/>
        <v>48</v>
      </c>
      <c r="M74" t="str">
        <f t="shared" si="5"/>
        <v xml:space="preserve">48 </v>
      </c>
      <c r="Q74" s="2" t="str">
        <f t="shared" si="6"/>
        <v>48</v>
      </c>
      <c r="R74" t="s">
        <v>374</v>
      </c>
      <c r="S74" t="s">
        <v>625</v>
      </c>
      <c r="T74" t="s">
        <v>876</v>
      </c>
    </row>
    <row r="75" spans="4:20">
      <c r="D75" s="2" t="str">
        <f t="shared" si="7"/>
        <v>4A</v>
      </c>
      <c r="E75" t="s">
        <v>6</v>
      </c>
      <c r="F75" t="str">
        <f>IF(Units!A76,Units!D76,"")</f>
        <v/>
      </c>
      <c r="K75" s="2" t="str">
        <f t="shared" si="8"/>
        <v>49</v>
      </c>
      <c r="M75" t="str">
        <f t="shared" si="5"/>
        <v xml:space="preserve">49 </v>
      </c>
      <c r="Q75" s="2" t="str">
        <f t="shared" si="6"/>
        <v>49</v>
      </c>
      <c r="R75" t="s">
        <v>375</v>
      </c>
      <c r="S75" t="s">
        <v>626</v>
      </c>
      <c r="T75" t="s">
        <v>877</v>
      </c>
    </row>
    <row r="76" spans="4:20">
      <c r="D76" s="2" t="str">
        <f t="shared" si="7"/>
        <v>4B</v>
      </c>
      <c r="E76" t="s">
        <v>7</v>
      </c>
      <c r="F76" t="str">
        <f>IF(Units!A77,Units!D77,"")</f>
        <v/>
      </c>
      <c r="K76" s="2" t="str">
        <f t="shared" si="8"/>
        <v>4A</v>
      </c>
      <c r="M76" t="str">
        <f t="shared" si="5"/>
        <v xml:space="preserve">4A </v>
      </c>
      <c r="Q76" s="2" t="str">
        <f t="shared" si="6"/>
        <v>4A</v>
      </c>
      <c r="R76" t="s">
        <v>376</v>
      </c>
      <c r="S76" t="s">
        <v>627</v>
      </c>
      <c r="T76" t="s">
        <v>878</v>
      </c>
    </row>
    <row r="77" spans="4:20">
      <c r="D77" s="2" t="str">
        <f t="shared" si="7"/>
        <v>4C</v>
      </c>
      <c r="E77" t="s">
        <v>9</v>
      </c>
      <c r="F77" t="str">
        <f>IF(Units!A78,Units!D78,"")</f>
        <v/>
      </c>
      <c r="K77" s="2" t="str">
        <f t="shared" si="8"/>
        <v>4B</v>
      </c>
      <c r="M77" t="str">
        <f t="shared" si="5"/>
        <v xml:space="preserve">4B </v>
      </c>
      <c r="Q77" s="2" t="str">
        <f t="shared" si="6"/>
        <v>4B</v>
      </c>
      <c r="R77" t="s">
        <v>377</v>
      </c>
      <c r="S77" t="s">
        <v>628</v>
      </c>
      <c r="T77" t="s">
        <v>879</v>
      </c>
    </row>
    <row r="78" spans="4:20">
      <c r="D78" s="2" t="str">
        <f t="shared" si="7"/>
        <v>4D</v>
      </c>
      <c r="E78" t="s">
        <v>10</v>
      </c>
      <c r="F78" t="str">
        <f>IF(Units!A79,Units!D79,"")</f>
        <v/>
      </c>
      <c r="K78" s="2" t="str">
        <f t="shared" si="8"/>
        <v>4C</v>
      </c>
      <c r="M78" t="str">
        <f t="shared" si="5"/>
        <v xml:space="preserve">4C </v>
      </c>
      <c r="Q78" s="2" t="str">
        <f t="shared" si="6"/>
        <v>4C</v>
      </c>
      <c r="R78" t="s">
        <v>378</v>
      </c>
      <c r="S78" t="s">
        <v>629</v>
      </c>
      <c r="T78" t="s">
        <v>880</v>
      </c>
    </row>
    <row r="79" spans="4:20">
      <c r="D79" s="2" t="str">
        <f t="shared" si="7"/>
        <v>4E</v>
      </c>
      <c r="E79" t="s">
        <v>11</v>
      </c>
      <c r="F79" t="str">
        <f>IF(Units!A80,Units!D80,"")</f>
        <v/>
      </c>
      <c r="K79" s="2" t="str">
        <f t="shared" si="8"/>
        <v>4D</v>
      </c>
      <c r="M79" t="str">
        <f t="shared" si="5"/>
        <v xml:space="preserve">4D </v>
      </c>
      <c r="Q79" s="2" t="str">
        <f t="shared" si="6"/>
        <v>4D</v>
      </c>
      <c r="R79" t="s">
        <v>379</v>
      </c>
      <c r="S79" t="s">
        <v>630</v>
      </c>
      <c r="T79" t="s">
        <v>881</v>
      </c>
    </row>
    <row r="80" spans="4:20">
      <c r="D80" s="2" t="str">
        <f t="shared" si="7"/>
        <v>4F</v>
      </c>
      <c r="E80" t="s">
        <v>12</v>
      </c>
      <c r="F80" t="str">
        <f>IF(Units!A81,Units!D81,"")</f>
        <v/>
      </c>
      <c r="K80" s="2" t="str">
        <f t="shared" si="8"/>
        <v>4E</v>
      </c>
      <c r="M80" t="str">
        <f t="shared" si="5"/>
        <v xml:space="preserve">4E </v>
      </c>
      <c r="Q80" s="2" t="str">
        <f t="shared" si="6"/>
        <v>4E</v>
      </c>
      <c r="R80" t="s">
        <v>380</v>
      </c>
      <c r="S80" t="s">
        <v>631</v>
      </c>
      <c r="T80" t="s">
        <v>882</v>
      </c>
    </row>
    <row r="81" spans="4:20">
      <c r="D81" s="2" t="str">
        <f t="shared" si="7"/>
        <v>50</v>
      </c>
      <c r="E81" t="s">
        <v>13</v>
      </c>
      <c r="F81" t="str">
        <f>IF(Units!A82,Units!D82,"")</f>
        <v/>
      </c>
      <c r="K81" s="2" t="str">
        <f t="shared" si="8"/>
        <v>4F</v>
      </c>
      <c r="M81" t="str">
        <f t="shared" si="5"/>
        <v xml:space="preserve">4F </v>
      </c>
      <c r="Q81" s="2" t="str">
        <f t="shared" si="6"/>
        <v>4F</v>
      </c>
      <c r="R81" t="s">
        <v>381</v>
      </c>
      <c r="S81" t="s">
        <v>632</v>
      </c>
      <c r="T81" t="s">
        <v>883</v>
      </c>
    </row>
    <row r="82" spans="4:20">
      <c r="D82" s="2" t="str">
        <f t="shared" si="7"/>
        <v>51</v>
      </c>
      <c r="E82" t="s">
        <v>14</v>
      </c>
      <c r="F82" t="str">
        <f>IF(Units!A83,Units!D83,"")</f>
        <v/>
      </c>
      <c r="K82" s="2" t="str">
        <f t="shared" si="8"/>
        <v>50</v>
      </c>
      <c r="M82" t="str">
        <f t="shared" si="5"/>
        <v xml:space="preserve">50 </v>
      </c>
      <c r="Q82" s="2" t="str">
        <f t="shared" si="6"/>
        <v>50</v>
      </c>
      <c r="R82" t="s">
        <v>382</v>
      </c>
      <c r="S82" t="s">
        <v>633</v>
      </c>
      <c r="T82" t="s">
        <v>884</v>
      </c>
    </row>
    <row r="83" spans="4:20">
      <c r="D83" s="2" t="str">
        <f t="shared" si="7"/>
        <v>52</v>
      </c>
      <c r="E83" t="s">
        <v>15</v>
      </c>
      <c r="F83" t="str">
        <f>IF(Units!A84,Units!D84,"")</f>
        <v/>
      </c>
      <c r="K83" s="2" t="str">
        <f t="shared" si="8"/>
        <v>51</v>
      </c>
      <c r="M83" t="str">
        <f t="shared" si="5"/>
        <v xml:space="preserve">51 </v>
      </c>
      <c r="Q83" s="2" t="str">
        <f t="shared" si="6"/>
        <v>51</v>
      </c>
      <c r="R83" t="s">
        <v>383</v>
      </c>
      <c r="S83" t="s">
        <v>634</v>
      </c>
      <c r="T83" t="s">
        <v>885</v>
      </c>
    </row>
    <row r="84" spans="4:20">
      <c r="D84" s="2" t="str">
        <f t="shared" si="7"/>
        <v>53</v>
      </c>
      <c r="E84" t="s">
        <v>16</v>
      </c>
      <c r="F84" t="str">
        <f>IF(Units!A85,Units!D85,"")</f>
        <v/>
      </c>
      <c r="K84" s="2" t="str">
        <f t="shared" si="8"/>
        <v>52</v>
      </c>
      <c r="M84" t="str">
        <f t="shared" si="5"/>
        <v xml:space="preserve">52 </v>
      </c>
      <c r="Q84" s="2" t="str">
        <f t="shared" si="6"/>
        <v>52</v>
      </c>
      <c r="R84" t="s">
        <v>384</v>
      </c>
      <c r="S84" t="s">
        <v>635</v>
      </c>
      <c r="T84" t="s">
        <v>886</v>
      </c>
    </row>
    <row r="85" spans="4:20">
      <c r="D85" s="2" t="str">
        <f t="shared" si="7"/>
        <v>54</v>
      </c>
      <c r="E85" t="s">
        <v>17</v>
      </c>
      <c r="F85" t="str">
        <f>IF(Units!A86,Units!D86,"")</f>
        <v/>
      </c>
      <c r="K85" s="2" t="str">
        <f t="shared" si="8"/>
        <v>53</v>
      </c>
      <c r="M85" t="str">
        <f t="shared" si="5"/>
        <v xml:space="preserve">53 </v>
      </c>
      <c r="Q85" s="2" t="str">
        <f t="shared" si="6"/>
        <v>53</v>
      </c>
      <c r="R85" t="s">
        <v>385</v>
      </c>
      <c r="S85" t="s">
        <v>636</v>
      </c>
      <c r="T85" t="s">
        <v>887</v>
      </c>
    </row>
    <row r="86" spans="4:20">
      <c r="D86" s="2" t="str">
        <f t="shared" si="7"/>
        <v>55</v>
      </c>
      <c r="E86" t="s">
        <v>18</v>
      </c>
      <c r="F86" t="str">
        <f>IF(Units!A87,Units!D87,"")</f>
        <v/>
      </c>
      <c r="K86" s="2" t="str">
        <f t="shared" si="8"/>
        <v>54</v>
      </c>
      <c r="M86" t="str">
        <f t="shared" si="5"/>
        <v xml:space="preserve">54 </v>
      </c>
      <c r="Q86" s="2" t="str">
        <f t="shared" si="6"/>
        <v>54</v>
      </c>
      <c r="R86" t="s">
        <v>386</v>
      </c>
      <c r="S86" t="s">
        <v>637</v>
      </c>
      <c r="T86" t="s">
        <v>888</v>
      </c>
    </row>
    <row r="87" spans="4:20">
      <c r="D87" s="2" t="str">
        <f t="shared" si="7"/>
        <v>56</v>
      </c>
      <c r="E87" t="s">
        <v>19</v>
      </c>
      <c r="F87" t="str">
        <f>IF(Units!A88,Units!D88,"")</f>
        <v/>
      </c>
      <c r="K87" s="2" t="str">
        <f t="shared" si="8"/>
        <v>55</v>
      </c>
      <c r="M87" t="str">
        <f t="shared" si="5"/>
        <v xml:space="preserve">55 </v>
      </c>
      <c r="Q87" s="2" t="str">
        <f t="shared" si="6"/>
        <v>55</v>
      </c>
      <c r="R87" t="s">
        <v>387</v>
      </c>
      <c r="S87" t="s">
        <v>638</v>
      </c>
      <c r="T87" t="s">
        <v>889</v>
      </c>
    </row>
    <row r="88" spans="4:20">
      <c r="D88" s="2" t="str">
        <f t="shared" si="7"/>
        <v>57</v>
      </c>
      <c r="E88" t="s">
        <v>20</v>
      </c>
      <c r="F88" t="str">
        <f>IF(Units!A89,Units!D89,"")</f>
        <v/>
      </c>
      <c r="K88" s="2" t="str">
        <f t="shared" si="8"/>
        <v>56</v>
      </c>
      <c r="M88" t="str">
        <f t="shared" si="5"/>
        <v xml:space="preserve">56 </v>
      </c>
      <c r="Q88" s="2" t="str">
        <f t="shared" si="6"/>
        <v>56</v>
      </c>
      <c r="R88" t="s">
        <v>388</v>
      </c>
      <c r="S88" t="s">
        <v>639</v>
      </c>
      <c r="T88" t="s">
        <v>890</v>
      </c>
    </row>
    <row r="89" spans="4:20">
      <c r="D89" s="2" t="str">
        <f t="shared" si="7"/>
        <v>58</v>
      </c>
      <c r="E89" t="s">
        <v>21</v>
      </c>
      <c r="F89" t="str">
        <f>IF(Units!A90,Units!D90,"")</f>
        <v/>
      </c>
      <c r="K89" s="2" t="str">
        <f t="shared" si="8"/>
        <v>57</v>
      </c>
      <c r="M89" t="str">
        <f t="shared" si="5"/>
        <v xml:space="preserve">57 </v>
      </c>
      <c r="Q89" s="2" t="str">
        <f t="shared" si="6"/>
        <v>57</v>
      </c>
      <c r="R89" t="s">
        <v>389</v>
      </c>
      <c r="S89" t="s">
        <v>640</v>
      </c>
      <c r="T89" t="s">
        <v>891</v>
      </c>
    </row>
    <row r="90" spans="4:20">
      <c r="D90" s="2" t="str">
        <f t="shared" si="7"/>
        <v>59</v>
      </c>
      <c r="E90" t="s">
        <v>22</v>
      </c>
      <c r="F90" t="str">
        <f>IF(Units!A91,Units!D91,"")</f>
        <v/>
      </c>
      <c r="K90" s="2" t="str">
        <f t="shared" si="8"/>
        <v>58</v>
      </c>
      <c r="M90" t="str">
        <f t="shared" si="5"/>
        <v xml:space="preserve">58 </v>
      </c>
      <c r="Q90" s="2" t="str">
        <f t="shared" si="6"/>
        <v>58</v>
      </c>
      <c r="R90" t="s">
        <v>390</v>
      </c>
      <c r="S90" t="s">
        <v>641</v>
      </c>
      <c r="T90" t="s">
        <v>892</v>
      </c>
    </row>
    <row r="91" spans="4:20">
      <c r="D91" s="2" t="str">
        <f t="shared" si="7"/>
        <v>5A</v>
      </c>
      <c r="E91" t="s">
        <v>23</v>
      </c>
      <c r="F91" t="str">
        <f>IF(Units!A92,Units!D92,"")</f>
        <v/>
      </c>
      <c r="K91" s="2" t="str">
        <f t="shared" si="8"/>
        <v>59</v>
      </c>
      <c r="M91" t="str">
        <f t="shared" si="5"/>
        <v xml:space="preserve">59 </v>
      </c>
      <c r="Q91" s="2" t="str">
        <f t="shared" si="6"/>
        <v>59</v>
      </c>
      <c r="R91" t="s">
        <v>391</v>
      </c>
      <c r="S91" t="s">
        <v>642</v>
      </c>
      <c r="T91" t="s">
        <v>893</v>
      </c>
    </row>
    <row r="92" spans="4:20">
      <c r="D92" s="2" t="str">
        <f t="shared" si="7"/>
        <v>5B</v>
      </c>
      <c r="E92" t="s">
        <v>24</v>
      </c>
      <c r="F92" t="str">
        <f>IF(Units!A93,Units!D93,"")</f>
        <v/>
      </c>
      <c r="K92" s="2" t="str">
        <f t="shared" si="8"/>
        <v>5A</v>
      </c>
      <c r="M92" t="str">
        <f t="shared" si="5"/>
        <v xml:space="preserve">5A </v>
      </c>
      <c r="Q92" s="2" t="str">
        <f t="shared" si="6"/>
        <v>5A</v>
      </c>
      <c r="R92" t="s">
        <v>392</v>
      </c>
      <c r="S92" t="s">
        <v>643</v>
      </c>
      <c r="T92" t="s">
        <v>894</v>
      </c>
    </row>
    <row r="93" spans="4:20">
      <c r="D93" s="2" t="str">
        <f t="shared" si="7"/>
        <v>5C</v>
      </c>
      <c r="E93" t="s">
        <v>25</v>
      </c>
      <c r="F93" t="str">
        <f>IF(Units!A94,Units!D94,"")</f>
        <v/>
      </c>
      <c r="K93" s="2" t="str">
        <f t="shared" si="8"/>
        <v>5B</v>
      </c>
      <c r="M93" t="str">
        <f t="shared" si="5"/>
        <v xml:space="preserve">5B </v>
      </c>
      <c r="Q93" s="2" t="str">
        <f t="shared" si="6"/>
        <v>5B</v>
      </c>
      <c r="R93" t="s">
        <v>393</v>
      </c>
      <c r="S93" t="s">
        <v>644</v>
      </c>
      <c r="T93" t="s">
        <v>895</v>
      </c>
    </row>
    <row r="94" spans="4:20">
      <c r="D94" s="2" t="str">
        <f t="shared" si="7"/>
        <v>5D</v>
      </c>
      <c r="E94" t="s">
        <v>26</v>
      </c>
      <c r="F94" t="str">
        <f>IF(Units!A95,Units!D95,"")</f>
        <v/>
      </c>
      <c r="K94" s="2" t="str">
        <f t="shared" si="8"/>
        <v>5C</v>
      </c>
      <c r="M94" t="str">
        <f t="shared" si="5"/>
        <v xml:space="preserve">5C </v>
      </c>
      <c r="Q94" s="2" t="str">
        <f t="shared" si="6"/>
        <v>5C</v>
      </c>
      <c r="R94" t="s">
        <v>394</v>
      </c>
      <c r="S94" t="s">
        <v>645</v>
      </c>
      <c r="T94" t="s">
        <v>896</v>
      </c>
    </row>
    <row r="95" spans="4:20">
      <c r="D95" s="2" t="str">
        <f t="shared" si="7"/>
        <v>5E</v>
      </c>
      <c r="E95" t="s">
        <v>27</v>
      </c>
      <c r="F95" t="str">
        <f>IF(Units!A96,Units!D96,"")</f>
        <v/>
      </c>
      <c r="K95" s="2" t="str">
        <f t="shared" si="8"/>
        <v>5D</v>
      </c>
      <c r="M95" t="str">
        <f t="shared" si="5"/>
        <v xml:space="preserve">5D </v>
      </c>
      <c r="Q95" s="2" t="str">
        <f t="shared" si="6"/>
        <v>5D</v>
      </c>
      <c r="R95" t="s">
        <v>395</v>
      </c>
      <c r="S95" t="s">
        <v>646</v>
      </c>
      <c r="T95" t="s">
        <v>897</v>
      </c>
    </row>
    <row r="96" spans="4:20">
      <c r="D96" s="2" t="str">
        <f t="shared" si="7"/>
        <v>5F</v>
      </c>
      <c r="E96" t="s">
        <v>28</v>
      </c>
      <c r="F96" t="str">
        <f>IF(Units!A97,Units!D97,"")</f>
        <v/>
      </c>
      <c r="K96" s="2" t="str">
        <f t="shared" si="8"/>
        <v>5E</v>
      </c>
      <c r="M96" t="str">
        <f t="shared" si="5"/>
        <v xml:space="preserve">5E </v>
      </c>
      <c r="Q96" s="2" t="str">
        <f t="shared" si="6"/>
        <v>5E</v>
      </c>
      <c r="R96" t="s">
        <v>396</v>
      </c>
      <c r="S96" t="s">
        <v>647</v>
      </c>
      <c r="T96" t="s">
        <v>898</v>
      </c>
    </row>
    <row r="97" spans="4:20">
      <c r="D97" s="2" t="str">
        <f t="shared" si="7"/>
        <v>60</v>
      </c>
      <c r="E97" t="s">
        <v>29</v>
      </c>
      <c r="F97" t="str">
        <f>IF(Units!A98,Units!D98,"")</f>
        <v/>
      </c>
      <c r="K97" s="2" t="str">
        <f t="shared" si="8"/>
        <v>5F</v>
      </c>
      <c r="M97" t="str">
        <f t="shared" si="5"/>
        <v xml:space="preserve">5F </v>
      </c>
      <c r="Q97" s="2" t="str">
        <f t="shared" si="6"/>
        <v>5F</v>
      </c>
      <c r="R97" t="s">
        <v>397</v>
      </c>
      <c r="S97" t="s">
        <v>648</v>
      </c>
      <c r="T97" t="s">
        <v>899</v>
      </c>
    </row>
    <row r="98" spans="4:20">
      <c r="D98" s="2" t="str">
        <f t="shared" si="7"/>
        <v>61</v>
      </c>
      <c r="E98" t="s">
        <v>30</v>
      </c>
      <c r="F98" t="str">
        <f>IF(Units!A99,Units!D99,"")</f>
        <v/>
      </c>
      <c r="K98" s="2" t="str">
        <f t="shared" si="8"/>
        <v>60</v>
      </c>
      <c r="M98" t="str">
        <f t="shared" ref="M98:M161" si="9">K98&amp;" "&amp;L98</f>
        <v xml:space="preserve">60 </v>
      </c>
      <c r="Q98" s="2" t="str">
        <f t="shared" si="6"/>
        <v>60</v>
      </c>
      <c r="R98" t="s">
        <v>398</v>
      </c>
      <c r="S98" t="s">
        <v>649</v>
      </c>
      <c r="T98" t="s">
        <v>900</v>
      </c>
    </row>
    <row r="99" spans="4:20">
      <c r="D99" s="2" t="str">
        <f t="shared" si="7"/>
        <v>62</v>
      </c>
      <c r="E99" t="s">
        <v>31</v>
      </c>
      <c r="F99" t="str">
        <f>IF(Units!A100,Units!D100,"")</f>
        <v/>
      </c>
      <c r="K99" s="2" t="str">
        <f t="shared" si="8"/>
        <v>61</v>
      </c>
      <c r="M99" t="str">
        <f t="shared" si="9"/>
        <v xml:space="preserve">61 </v>
      </c>
      <c r="Q99" s="2" t="str">
        <f t="shared" si="6"/>
        <v>61</v>
      </c>
      <c r="R99" t="s">
        <v>399</v>
      </c>
      <c r="S99" t="s">
        <v>650</v>
      </c>
      <c r="T99" t="s">
        <v>901</v>
      </c>
    </row>
    <row r="100" spans="4:20">
      <c r="D100" s="2" t="str">
        <f t="shared" si="7"/>
        <v>63</v>
      </c>
      <c r="E100" t="s">
        <v>32</v>
      </c>
      <c r="F100" t="str">
        <f>IF(Units!A101,Units!D101,"")</f>
        <v/>
      </c>
      <c r="K100" s="2" t="str">
        <f t="shared" si="8"/>
        <v>62</v>
      </c>
      <c r="M100" t="str">
        <f t="shared" si="9"/>
        <v xml:space="preserve">62 </v>
      </c>
      <c r="Q100" s="2" t="str">
        <f t="shared" si="6"/>
        <v>62</v>
      </c>
      <c r="R100" t="s">
        <v>400</v>
      </c>
      <c r="S100" t="s">
        <v>651</v>
      </c>
      <c r="T100" t="s">
        <v>902</v>
      </c>
    </row>
    <row r="101" spans="4:20">
      <c r="D101" s="2" t="str">
        <f t="shared" si="7"/>
        <v>64</v>
      </c>
      <c r="E101" t="s">
        <v>33</v>
      </c>
      <c r="F101" t="str">
        <f>IF(Units!A102,Units!D102,"")</f>
        <v/>
      </c>
      <c r="K101" s="2" t="str">
        <f t="shared" si="8"/>
        <v>63</v>
      </c>
      <c r="M101" t="str">
        <f t="shared" si="9"/>
        <v xml:space="preserve">63 </v>
      </c>
      <c r="Q101" s="2" t="str">
        <f t="shared" si="6"/>
        <v>63</v>
      </c>
      <c r="R101" t="s">
        <v>401</v>
      </c>
      <c r="S101" t="s">
        <v>652</v>
      </c>
      <c r="T101" t="s">
        <v>903</v>
      </c>
    </row>
    <row r="102" spans="4:20">
      <c r="D102" s="2" t="str">
        <f t="shared" si="7"/>
        <v>65</v>
      </c>
      <c r="E102" t="s">
        <v>34</v>
      </c>
      <c r="F102" t="str">
        <f>IF(Units!A103,Units!D103,"")</f>
        <v/>
      </c>
      <c r="K102" s="2" t="str">
        <f t="shared" si="8"/>
        <v>64</v>
      </c>
      <c r="M102" t="str">
        <f t="shared" si="9"/>
        <v xml:space="preserve">64 </v>
      </c>
      <c r="Q102" s="2" t="str">
        <f t="shared" si="6"/>
        <v>64</v>
      </c>
      <c r="R102" t="s">
        <v>402</v>
      </c>
      <c r="S102" t="s">
        <v>653</v>
      </c>
      <c r="T102" t="s">
        <v>904</v>
      </c>
    </row>
    <row r="103" spans="4:20">
      <c r="D103" s="2" t="str">
        <f t="shared" si="7"/>
        <v>66</v>
      </c>
      <c r="E103" t="s">
        <v>35</v>
      </c>
      <c r="F103" t="str">
        <f>IF(Units!A104,Units!D104,"")</f>
        <v/>
      </c>
      <c r="K103" s="2" t="str">
        <f t="shared" si="8"/>
        <v>65</v>
      </c>
      <c r="M103" t="str">
        <f t="shared" si="9"/>
        <v xml:space="preserve">65 </v>
      </c>
      <c r="Q103" s="2" t="str">
        <f t="shared" si="6"/>
        <v>65</v>
      </c>
      <c r="R103" t="s">
        <v>403</v>
      </c>
      <c r="S103" t="s">
        <v>654</v>
      </c>
      <c r="T103" t="s">
        <v>905</v>
      </c>
    </row>
    <row r="104" spans="4:20">
      <c r="D104" s="2" t="str">
        <f t="shared" si="7"/>
        <v>67</v>
      </c>
      <c r="E104" t="s">
        <v>36</v>
      </c>
      <c r="F104" t="str">
        <f>IF(Units!A105,Units!D105,"")</f>
        <v/>
      </c>
      <c r="K104" s="2" t="str">
        <f t="shared" si="8"/>
        <v>66</v>
      </c>
      <c r="M104" t="str">
        <f t="shared" si="9"/>
        <v xml:space="preserve">66 </v>
      </c>
      <c r="Q104" s="2" t="str">
        <f t="shared" si="6"/>
        <v>66</v>
      </c>
      <c r="R104" t="s">
        <v>404</v>
      </c>
      <c r="S104" t="s">
        <v>655</v>
      </c>
      <c r="T104" t="s">
        <v>906</v>
      </c>
    </row>
    <row r="105" spans="4:20">
      <c r="D105" s="2" t="str">
        <f t="shared" si="7"/>
        <v>68</v>
      </c>
      <c r="E105" t="s">
        <v>37</v>
      </c>
      <c r="F105" t="str">
        <f>IF(Units!A106,Units!D106,"")</f>
        <v/>
      </c>
      <c r="K105" s="2" t="str">
        <f t="shared" si="8"/>
        <v>67</v>
      </c>
      <c r="M105" t="str">
        <f t="shared" si="9"/>
        <v xml:space="preserve">67 </v>
      </c>
      <c r="Q105" s="2" t="str">
        <f t="shared" si="6"/>
        <v>67</v>
      </c>
      <c r="R105" t="s">
        <v>405</v>
      </c>
      <c r="S105" t="s">
        <v>656</v>
      </c>
      <c r="T105" t="s">
        <v>907</v>
      </c>
    </row>
    <row r="106" spans="4:20">
      <c r="D106" s="2" t="str">
        <f t="shared" si="7"/>
        <v>69</v>
      </c>
      <c r="E106" t="s">
        <v>38</v>
      </c>
      <c r="F106" t="str">
        <f>IF(Units!A107,Units!D107,"")</f>
        <v/>
      </c>
      <c r="K106" s="2" t="str">
        <f t="shared" si="8"/>
        <v>68</v>
      </c>
      <c r="M106" t="str">
        <f t="shared" si="9"/>
        <v xml:space="preserve">68 </v>
      </c>
      <c r="Q106" s="2" t="str">
        <f t="shared" si="6"/>
        <v>68</v>
      </c>
      <c r="R106" t="s">
        <v>406</v>
      </c>
      <c r="S106" t="s">
        <v>657</v>
      </c>
      <c r="T106" t="s">
        <v>908</v>
      </c>
    </row>
    <row r="107" spans="4:20">
      <c r="D107" s="2" t="str">
        <f t="shared" si="7"/>
        <v>6A</v>
      </c>
      <c r="E107" t="s">
        <v>39</v>
      </c>
      <c r="F107" t="str">
        <f>IF(Units!A108,Units!D108,"")</f>
        <v/>
      </c>
      <c r="K107" s="2" t="str">
        <f t="shared" si="8"/>
        <v>69</v>
      </c>
      <c r="M107" t="str">
        <f t="shared" si="9"/>
        <v xml:space="preserve">69 </v>
      </c>
      <c r="Q107" s="2" t="str">
        <f t="shared" si="6"/>
        <v>69</v>
      </c>
      <c r="R107" t="s">
        <v>407</v>
      </c>
      <c r="S107" t="s">
        <v>658</v>
      </c>
      <c r="T107" t="s">
        <v>909</v>
      </c>
    </row>
    <row r="108" spans="4:20">
      <c r="D108" s="2" t="str">
        <f t="shared" si="7"/>
        <v>6B</v>
      </c>
      <c r="E108" t="s">
        <v>40</v>
      </c>
      <c r="F108" t="str">
        <f>IF(Units!A109,Units!D109,"")</f>
        <v/>
      </c>
      <c r="K108" s="2" t="str">
        <f t="shared" si="8"/>
        <v>6A</v>
      </c>
      <c r="M108" t="str">
        <f t="shared" si="9"/>
        <v xml:space="preserve">6A </v>
      </c>
      <c r="Q108" s="2" t="str">
        <f t="shared" si="6"/>
        <v>6A</v>
      </c>
      <c r="R108" t="s">
        <v>408</v>
      </c>
      <c r="S108" t="s">
        <v>659</v>
      </c>
      <c r="T108" t="s">
        <v>910</v>
      </c>
    </row>
    <row r="109" spans="4:20">
      <c r="D109" s="2" t="str">
        <f t="shared" si="7"/>
        <v>6C</v>
      </c>
      <c r="E109" t="s">
        <v>41</v>
      </c>
      <c r="F109" t="str">
        <f>IF(Units!A110,Units!D110,"")</f>
        <v/>
      </c>
      <c r="K109" s="2" t="str">
        <f t="shared" si="8"/>
        <v>6B</v>
      </c>
      <c r="M109" t="str">
        <f t="shared" si="9"/>
        <v xml:space="preserve">6B </v>
      </c>
      <c r="Q109" s="2" t="str">
        <f t="shared" si="6"/>
        <v>6B</v>
      </c>
      <c r="R109" t="s">
        <v>409</v>
      </c>
      <c r="S109" t="s">
        <v>660</v>
      </c>
      <c r="T109" t="s">
        <v>911</v>
      </c>
    </row>
    <row r="110" spans="4:20">
      <c r="D110" s="2" t="str">
        <f t="shared" si="7"/>
        <v>6D</v>
      </c>
      <c r="E110" t="s">
        <v>42</v>
      </c>
      <c r="F110" t="str">
        <f>IF(Units!A111,Units!D111,"")</f>
        <v/>
      </c>
      <c r="K110" s="2" t="str">
        <f t="shared" si="8"/>
        <v>6C</v>
      </c>
      <c r="M110" t="str">
        <f t="shared" si="9"/>
        <v xml:space="preserve">6C </v>
      </c>
      <c r="Q110" s="2" t="str">
        <f t="shared" si="6"/>
        <v>6C</v>
      </c>
      <c r="R110" t="s">
        <v>410</v>
      </c>
      <c r="S110" t="s">
        <v>661</v>
      </c>
      <c r="T110" t="s">
        <v>912</v>
      </c>
    </row>
    <row r="111" spans="4:20">
      <c r="D111" s="2" t="str">
        <f t="shared" si="7"/>
        <v>6E</v>
      </c>
      <c r="E111" t="s">
        <v>43</v>
      </c>
      <c r="F111" t="str">
        <f>IF(Units!A112,Units!D112,"")</f>
        <v/>
      </c>
      <c r="K111" s="2" t="str">
        <f t="shared" si="8"/>
        <v>6D</v>
      </c>
      <c r="M111" t="str">
        <f t="shared" si="9"/>
        <v xml:space="preserve">6D </v>
      </c>
      <c r="Q111" s="2" t="str">
        <f t="shared" si="6"/>
        <v>6D</v>
      </c>
      <c r="R111" t="s">
        <v>411</v>
      </c>
      <c r="S111" t="s">
        <v>662</v>
      </c>
      <c r="T111" t="s">
        <v>913</v>
      </c>
    </row>
    <row r="112" spans="4:20">
      <c r="D112" s="2" t="str">
        <f t="shared" si="7"/>
        <v>6F</v>
      </c>
      <c r="E112" t="s">
        <v>44</v>
      </c>
      <c r="F112" t="str">
        <f>IF(Units!A113,Units!D113,"")</f>
        <v/>
      </c>
      <c r="K112" s="2" t="str">
        <f t="shared" si="8"/>
        <v>6E</v>
      </c>
      <c r="M112" t="str">
        <f t="shared" si="9"/>
        <v xml:space="preserve">6E </v>
      </c>
      <c r="Q112" s="2" t="str">
        <f t="shared" si="6"/>
        <v>6E</v>
      </c>
      <c r="R112" t="s">
        <v>412</v>
      </c>
      <c r="S112" t="s">
        <v>663</v>
      </c>
      <c r="T112" t="s">
        <v>914</v>
      </c>
    </row>
    <row r="113" spans="4:20">
      <c r="D113" s="2" t="str">
        <f t="shared" si="7"/>
        <v>70</v>
      </c>
      <c r="E113" t="s">
        <v>45</v>
      </c>
      <c r="F113" t="str">
        <f>IF(Units!A114,Units!D114,"")</f>
        <v/>
      </c>
      <c r="K113" s="2" t="str">
        <f t="shared" si="8"/>
        <v>6F</v>
      </c>
      <c r="M113" t="str">
        <f t="shared" si="9"/>
        <v xml:space="preserve">6F </v>
      </c>
      <c r="Q113" s="2" t="str">
        <f t="shared" si="6"/>
        <v>6F</v>
      </c>
      <c r="R113" t="s">
        <v>413</v>
      </c>
      <c r="S113" t="s">
        <v>664</v>
      </c>
      <c r="T113" t="s">
        <v>915</v>
      </c>
    </row>
    <row r="114" spans="4:20">
      <c r="D114" s="2" t="str">
        <f t="shared" si="7"/>
        <v>71</v>
      </c>
      <c r="E114" t="s">
        <v>46</v>
      </c>
      <c r="F114" t="str">
        <f>IF(Units!A115,Units!D115,"")</f>
        <v/>
      </c>
      <c r="K114" s="2" t="str">
        <f t="shared" si="8"/>
        <v>70</v>
      </c>
      <c r="M114" t="str">
        <f t="shared" si="9"/>
        <v xml:space="preserve">70 </v>
      </c>
      <c r="Q114" s="2" t="str">
        <f t="shared" si="6"/>
        <v>70</v>
      </c>
      <c r="R114" t="s">
        <v>414</v>
      </c>
      <c r="S114" t="s">
        <v>665</v>
      </c>
      <c r="T114" t="s">
        <v>916</v>
      </c>
    </row>
    <row r="115" spans="4:20">
      <c r="D115" s="2" t="str">
        <f t="shared" si="7"/>
        <v>72</v>
      </c>
      <c r="E115" t="s">
        <v>47</v>
      </c>
      <c r="F115" t="str">
        <f>IF(Units!A116,Units!D116,"")</f>
        <v/>
      </c>
      <c r="K115" s="2" t="str">
        <f t="shared" si="8"/>
        <v>71</v>
      </c>
      <c r="M115" t="str">
        <f t="shared" si="9"/>
        <v xml:space="preserve">71 </v>
      </c>
      <c r="Q115" s="2" t="str">
        <f t="shared" si="6"/>
        <v>71</v>
      </c>
      <c r="R115" t="s">
        <v>415</v>
      </c>
      <c r="S115" t="s">
        <v>666</v>
      </c>
      <c r="T115" t="s">
        <v>917</v>
      </c>
    </row>
    <row r="116" spans="4:20">
      <c r="D116" s="2" t="str">
        <f t="shared" si="7"/>
        <v>73</v>
      </c>
      <c r="E116" t="s">
        <v>48</v>
      </c>
      <c r="F116" t="str">
        <f>IF(Units!A117,Units!D117,"")</f>
        <v/>
      </c>
      <c r="K116" s="2" t="str">
        <f t="shared" si="8"/>
        <v>72</v>
      </c>
      <c r="M116" t="str">
        <f t="shared" si="9"/>
        <v xml:space="preserve">72 </v>
      </c>
      <c r="Q116" s="2" t="str">
        <f t="shared" si="6"/>
        <v>72</v>
      </c>
      <c r="R116" t="s">
        <v>416</v>
      </c>
      <c r="S116" t="s">
        <v>667</v>
      </c>
      <c r="T116" t="s">
        <v>918</v>
      </c>
    </row>
    <row r="117" spans="4:20">
      <c r="D117" s="2" t="str">
        <f t="shared" si="7"/>
        <v>74</v>
      </c>
      <c r="E117" t="s">
        <v>49</v>
      </c>
      <c r="F117" t="str">
        <f>IF(Units!A118,Units!D118,"")</f>
        <v/>
      </c>
      <c r="K117" s="2" t="str">
        <f t="shared" si="8"/>
        <v>73</v>
      </c>
      <c r="M117" t="str">
        <f t="shared" si="9"/>
        <v xml:space="preserve">73 </v>
      </c>
      <c r="Q117" s="2" t="str">
        <f t="shared" si="6"/>
        <v>73</v>
      </c>
      <c r="R117" t="s">
        <v>417</v>
      </c>
      <c r="S117" t="s">
        <v>668</v>
      </c>
      <c r="T117" t="s">
        <v>919</v>
      </c>
    </row>
    <row r="118" spans="4:20">
      <c r="D118" s="2" t="str">
        <f t="shared" si="7"/>
        <v>75</v>
      </c>
      <c r="E118" t="s">
        <v>50</v>
      </c>
      <c r="F118" t="str">
        <f>IF(Units!A119,Units!D119,"")</f>
        <v/>
      </c>
      <c r="K118" s="2" t="str">
        <f t="shared" si="8"/>
        <v>74</v>
      </c>
      <c r="M118" t="str">
        <f t="shared" si="9"/>
        <v xml:space="preserve">74 </v>
      </c>
      <c r="Q118" s="2" t="str">
        <f t="shared" si="6"/>
        <v>74</v>
      </c>
      <c r="R118" t="s">
        <v>418</v>
      </c>
      <c r="S118" t="s">
        <v>669</v>
      </c>
      <c r="T118" t="s">
        <v>920</v>
      </c>
    </row>
    <row r="119" spans="4:20">
      <c r="D119" s="2" t="str">
        <f t="shared" si="7"/>
        <v>76</v>
      </c>
      <c r="E119" t="s">
        <v>51</v>
      </c>
      <c r="F119" t="str">
        <f>IF(Units!A120,Units!D120,"")</f>
        <v/>
      </c>
      <c r="K119" s="2" t="str">
        <f t="shared" si="8"/>
        <v>75</v>
      </c>
      <c r="M119" t="str">
        <f t="shared" si="9"/>
        <v xml:space="preserve">75 </v>
      </c>
      <c r="Q119" s="2" t="str">
        <f t="shared" si="6"/>
        <v>75</v>
      </c>
      <c r="R119" t="s">
        <v>419</v>
      </c>
      <c r="S119" t="s">
        <v>670</v>
      </c>
      <c r="T119" t="s">
        <v>921</v>
      </c>
    </row>
    <row r="120" spans="4:20">
      <c r="D120" s="2" t="str">
        <f t="shared" si="7"/>
        <v>77</v>
      </c>
      <c r="E120" t="s">
        <v>52</v>
      </c>
      <c r="F120" t="str">
        <f>IF(Units!A121,Units!D121,"")</f>
        <v/>
      </c>
      <c r="K120" s="2" t="str">
        <f t="shared" si="8"/>
        <v>76</v>
      </c>
      <c r="M120" t="str">
        <f t="shared" si="9"/>
        <v xml:space="preserve">76 </v>
      </c>
      <c r="Q120" s="2" t="str">
        <f t="shared" si="6"/>
        <v>76</v>
      </c>
      <c r="R120" t="s">
        <v>420</v>
      </c>
      <c r="S120" t="s">
        <v>671</v>
      </c>
      <c r="T120" t="s">
        <v>922</v>
      </c>
    </row>
    <row r="121" spans="4:20">
      <c r="D121" s="2" t="str">
        <f t="shared" si="7"/>
        <v>78</v>
      </c>
      <c r="E121" t="s">
        <v>53</v>
      </c>
      <c r="F121" t="str">
        <f>IF(Units!A122,Units!D122,"")</f>
        <v/>
      </c>
      <c r="K121" s="2" t="str">
        <f t="shared" si="8"/>
        <v>77</v>
      </c>
      <c r="M121" t="str">
        <f t="shared" si="9"/>
        <v xml:space="preserve">77 </v>
      </c>
      <c r="Q121" s="2" t="str">
        <f t="shared" si="6"/>
        <v>77</v>
      </c>
      <c r="R121" t="s">
        <v>410</v>
      </c>
      <c r="S121" t="s">
        <v>672</v>
      </c>
      <c r="T121" t="s">
        <v>923</v>
      </c>
    </row>
    <row r="122" spans="4:20">
      <c r="D122" s="2" t="str">
        <f t="shared" si="7"/>
        <v>79</v>
      </c>
      <c r="E122" t="s">
        <v>54</v>
      </c>
      <c r="F122" t="str">
        <f>IF(Units!A123,Units!D123,"")</f>
        <v/>
      </c>
      <c r="K122" s="2" t="str">
        <f t="shared" si="8"/>
        <v>78</v>
      </c>
      <c r="M122" t="str">
        <f t="shared" si="9"/>
        <v xml:space="preserve">78 </v>
      </c>
      <c r="Q122" s="2" t="str">
        <f t="shared" si="6"/>
        <v>78</v>
      </c>
      <c r="R122" t="s">
        <v>421</v>
      </c>
      <c r="S122" t="s">
        <v>673</v>
      </c>
      <c r="T122" t="s">
        <v>924</v>
      </c>
    </row>
    <row r="123" spans="4:20">
      <c r="D123" s="2" t="str">
        <f t="shared" si="7"/>
        <v>7A</v>
      </c>
      <c r="E123" t="s">
        <v>55</v>
      </c>
      <c r="F123" t="str">
        <f>IF(Units!A124,Units!D124,"")</f>
        <v/>
      </c>
      <c r="K123" s="2" t="str">
        <f t="shared" si="8"/>
        <v>79</v>
      </c>
      <c r="M123" t="str">
        <f t="shared" si="9"/>
        <v xml:space="preserve">79 </v>
      </c>
      <c r="Q123" s="2" t="str">
        <f t="shared" si="6"/>
        <v>79</v>
      </c>
      <c r="R123" t="s">
        <v>422</v>
      </c>
      <c r="S123" t="s">
        <v>674</v>
      </c>
      <c r="T123" t="s">
        <v>925</v>
      </c>
    </row>
    <row r="124" spans="4:20">
      <c r="D124" s="2" t="str">
        <f t="shared" si="7"/>
        <v>7B</v>
      </c>
      <c r="E124" t="s">
        <v>56</v>
      </c>
      <c r="F124" t="str">
        <f>IF(Units!A125,Units!D125,"")</f>
        <v/>
      </c>
      <c r="K124" s="2" t="str">
        <f t="shared" si="8"/>
        <v>7A</v>
      </c>
      <c r="M124" t="str">
        <f t="shared" si="9"/>
        <v xml:space="preserve">7A </v>
      </c>
      <c r="Q124" s="2" t="str">
        <f t="shared" si="6"/>
        <v>7A</v>
      </c>
      <c r="R124" t="s">
        <v>423</v>
      </c>
      <c r="S124" t="s">
        <v>675</v>
      </c>
      <c r="T124" t="s">
        <v>926</v>
      </c>
    </row>
    <row r="125" spans="4:20">
      <c r="D125" s="2" t="str">
        <f t="shared" si="7"/>
        <v>7C</v>
      </c>
      <c r="E125" t="s">
        <v>57</v>
      </c>
      <c r="F125" t="str">
        <f>IF(Units!A126,Units!D126,"")</f>
        <v/>
      </c>
      <c r="K125" s="2" t="str">
        <f t="shared" si="8"/>
        <v>7B</v>
      </c>
      <c r="M125" t="str">
        <f t="shared" si="9"/>
        <v xml:space="preserve">7B </v>
      </c>
      <c r="Q125" s="2" t="str">
        <f t="shared" si="6"/>
        <v>7B</v>
      </c>
      <c r="R125" t="s">
        <v>424</v>
      </c>
      <c r="S125" t="s">
        <v>676</v>
      </c>
      <c r="T125" t="s">
        <v>927</v>
      </c>
    </row>
    <row r="126" spans="4:20">
      <c r="D126" s="2" t="str">
        <f t="shared" si="7"/>
        <v>7D</v>
      </c>
      <c r="E126" t="s">
        <v>58</v>
      </c>
      <c r="F126" t="str">
        <f>IF(Units!A127,Units!D127,"")</f>
        <v/>
      </c>
      <c r="K126" s="2" t="str">
        <f t="shared" si="8"/>
        <v>7C</v>
      </c>
      <c r="M126" t="str">
        <f t="shared" si="9"/>
        <v xml:space="preserve">7C </v>
      </c>
      <c r="Q126" s="2" t="str">
        <f t="shared" si="6"/>
        <v>7C</v>
      </c>
      <c r="R126" t="s">
        <v>425</v>
      </c>
      <c r="S126" t="s">
        <v>677</v>
      </c>
      <c r="T126" t="s">
        <v>928</v>
      </c>
    </row>
    <row r="127" spans="4:20">
      <c r="D127" s="2" t="str">
        <f t="shared" si="7"/>
        <v>7E</v>
      </c>
      <c r="E127" t="s">
        <v>59</v>
      </c>
      <c r="F127" t="str">
        <f>IF(Units!A128,Units!D128,"")</f>
        <v/>
      </c>
      <c r="K127" s="2" t="str">
        <f t="shared" si="8"/>
        <v>7D</v>
      </c>
      <c r="M127" t="str">
        <f t="shared" si="9"/>
        <v xml:space="preserve">7D </v>
      </c>
      <c r="Q127" s="2" t="str">
        <f t="shared" si="6"/>
        <v>7D</v>
      </c>
      <c r="R127" t="s">
        <v>426</v>
      </c>
      <c r="S127" t="s">
        <v>678</v>
      </c>
      <c r="T127" t="s">
        <v>929</v>
      </c>
    </row>
    <row r="128" spans="4:20">
      <c r="D128" s="2" t="str">
        <f t="shared" si="7"/>
        <v>7F</v>
      </c>
      <c r="E128" t="s">
        <v>60</v>
      </c>
      <c r="F128" t="str">
        <f>IF(Units!A129,Units!D129,"")</f>
        <v/>
      </c>
      <c r="K128" s="2" t="str">
        <f t="shared" si="8"/>
        <v>7E</v>
      </c>
      <c r="M128" t="str">
        <f t="shared" si="9"/>
        <v xml:space="preserve">7E </v>
      </c>
      <c r="Q128" s="2" t="str">
        <f t="shared" si="6"/>
        <v>7E</v>
      </c>
      <c r="R128" t="s">
        <v>410</v>
      </c>
      <c r="S128" t="s">
        <v>679</v>
      </c>
      <c r="T128" t="s">
        <v>930</v>
      </c>
    </row>
    <row r="129" spans="4:20">
      <c r="D129" s="2" t="str">
        <f t="shared" si="7"/>
        <v>80</v>
      </c>
      <c r="E129" t="s">
        <v>61</v>
      </c>
      <c r="F129" t="str">
        <f>IF(Units!A130,Units!D130,"")</f>
        <v/>
      </c>
      <c r="K129" s="2" t="str">
        <f t="shared" si="8"/>
        <v>7F</v>
      </c>
      <c r="M129" t="str">
        <f t="shared" si="9"/>
        <v xml:space="preserve">7F </v>
      </c>
      <c r="Q129" s="2" t="str">
        <f t="shared" si="6"/>
        <v>7F</v>
      </c>
      <c r="R129" t="s">
        <v>427</v>
      </c>
      <c r="S129" t="s">
        <v>680</v>
      </c>
      <c r="T129" t="s">
        <v>931</v>
      </c>
    </row>
    <row r="130" spans="4:20">
      <c r="D130" s="2" t="str">
        <f t="shared" si="7"/>
        <v>81</v>
      </c>
      <c r="E130" t="s">
        <v>62</v>
      </c>
      <c r="F130" t="str">
        <f>IF(Units!A131,Units!D131,"")</f>
        <v/>
      </c>
      <c r="K130" s="2" t="str">
        <f t="shared" si="8"/>
        <v>80</v>
      </c>
      <c r="M130" t="str">
        <f t="shared" si="9"/>
        <v xml:space="preserve">80 </v>
      </c>
      <c r="Q130" s="2" t="str">
        <f t="shared" ref="Q130:Q193" si="10">K130</f>
        <v>80</v>
      </c>
      <c r="R130" t="s">
        <v>428</v>
      </c>
      <c r="S130" t="s">
        <v>681</v>
      </c>
      <c r="T130" t="s">
        <v>932</v>
      </c>
    </row>
    <row r="131" spans="4:20">
      <c r="D131" s="2" t="str">
        <f t="shared" ref="D131:D160" si="11">DEC2HEX(ROW()-1,2)</f>
        <v>82</v>
      </c>
      <c r="E131" t="s">
        <v>63</v>
      </c>
      <c r="F131" t="str">
        <f>IF(Units!A132,Units!D132,"")</f>
        <v/>
      </c>
      <c r="K131" s="2" t="str">
        <f t="shared" ref="K131:K194" si="12">DEC2HEX(ROW()-2,2)</f>
        <v>81</v>
      </c>
      <c r="M131" t="str">
        <f t="shared" si="9"/>
        <v xml:space="preserve">81 </v>
      </c>
      <c r="Q131" s="2" t="str">
        <f t="shared" si="10"/>
        <v>81</v>
      </c>
      <c r="R131" t="s">
        <v>429</v>
      </c>
      <c r="S131" t="s">
        <v>682</v>
      </c>
      <c r="T131" t="s">
        <v>933</v>
      </c>
    </row>
    <row r="132" spans="4:20">
      <c r="D132" s="2" t="str">
        <f t="shared" si="11"/>
        <v>83</v>
      </c>
      <c r="E132" t="s">
        <v>64</v>
      </c>
      <c r="F132" t="str">
        <f>IF(Units!A133,Units!D133,"")</f>
        <v/>
      </c>
      <c r="K132" s="2" t="str">
        <f t="shared" si="12"/>
        <v>82</v>
      </c>
      <c r="M132" t="str">
        <f t="shared" si="9"/>
        <v xml:space="preserve">82 </v>
      </c>
      <c r="Q132" s="2" t="str">
        <f t="shared" si="10"/>
        <v>82</v>
      </c>
      <c r="R132" t="s">
        <v>430</v>
      </c>
      <c r="S132" t="s">
        <v>683</v>
      </c>
      <c r="T132" t="s">
        <v>934</v>
      </c>
    </row>
    <row r="133" spans="4:20">
      <c r="D133" s="2" t="str">
        <f t="shared" si="11"/>
        <v>84</v>
      </c>
      <c r="E133" t="s">
        <v>65</v>
      </c>
      <c r="F133" t="str">
        <f>IF(Units!A134,Units!D134,"")</f>
        <v/>
      </c>
      <c r="K133" s="2" t="str">
        <f t="shared" si="12"/>
        <v>83</v>
      </c>
      <c r="M133" t="str">
        <f t="shared" si="9"/>
        <v xml:space="preserve">83 </v>
      </c>
      <c r="Q133" s="2" t="str">
        <f t="shared" si="10"/>
        <v>83</v>
      </c>
      <c r="R133" t="s">
        <v>431</v>
      </c>
      <c r="S133" t="s">
        <v>684</v>
      </c>
      <c r="T133" t="s">
        <v>935</v>
      </c>
    </row>
    <row r="134" spans="4:20">
      <c r="D134" s="2" t="str">
        <f t="shared" si="11"/>
        <v>85</v>
      </c>
      <c r="E134" t="s">
        <v>66</v>
      </c>
      <c r="F134" t="str">
        <f>IF(Units!A135,Units!D135,"")</f>
        <v/>
      </c>
      <c r="K134" s="2" t="str">
        <f t="shared" si="12"/>
        <v>84</v>
      </c>
      <c r="M134" t="str">
        <f t="shared" si="9"/>
        <v xml:space="preserve">84 </v>
      </c>
      <c r="Q134" s="2" t="str">
        <f t="shared" si="10"/>
        <v>84</v>
      </c>
      <c r="R134" t="s">
        <v>432</v>
      </c>
      <c r="S134" t="s">
        <v>685</v>
      </c>
      <c r="T134" t="s">
        <v>936</v>
      </c>
    </row>
    <row r="135" spans="4:20">
      <c r="D135" s="2" t="str">
        <f t="shared" si="11"/>
        <v>86</v>
      </c>
      <c r="E135" t="s">
        <v>67</v>
      </c>
      <c r="F135" t="str">
        <f>IF(Units!A136,Units!D136,"")</f>
        <v/>
      </c>
      <c r="K135" s="2" t="str">
        <f t="shared" si="12"/>
        <v>85</v>
      </c>
      <c r="M135" t="str">
        <f t="shared" si="9"/>
        <v xml:space="preserve">85 </v>
      </c>
      <c r="Q135" s="2" t="str">
        <f t="shared" si="10"/>
        <v>85</v>
      </c>
      <c r="R135" t="s">
        <v>433</v>
      </c>
      <c r="S135" t="s">
        <v>686</v>
      </c>
      <c r="T135" t="s">
        <v>937</v>
      </c>
    </row>
    <row r="136" spans="4:20">
      <c r="D136" s="2" t="str">
        <f t="shared" si="11"/>
        <v>87</v>
      </c>
      <c r="E136" t="s">
        <v>68</v>
      </c>
      <c r="F136" t="str">
        <f>IF(Units!A137,Units!D137,"")</f>
        <v/>
      </c>
      <c r="K136" s="2" t="str">
        <f t="shared" si="12"/>
        <v>86</v>
      </c>
      <c r="M136" t="str">
        <f t="shared" si="9"/>
        <v xml:space="preserve">86 </v>
      </c>
      <c r="Q136" s="2" t="str">
        <f t="shared" si="10"/>
        <v>86</v>
      </c>
      <c r="R136" t="s">
        <v>434</v>
      </c>
      <c r="S136" t="s">
        <v>687</v>
      </c>
      <c r="T136" t="s">
        <v>938</v>
      </c>
    </row>
    <row r="137" spans="4:20">
      <c r="D137" s="2" t="str">
        <f t="shared" si="11"/>
        <v>88</v>
      </c>
      <c r="E137" t="s">
        <v>69</v>
      </c>
      <c r="F137" t="str">
        <f>IF(Units!A138,Units!D138,"")</f>
        <v/>
      </c>
      <c r="K137" s="2" t="str">
        <f t="shared" si="12"/>
        <v>87</v>
      </c>
      <c r="M137" t="str">
        <f t="shared" si="9"/>
        <v xml:space="preserve">87 </v>
      </c>
      <c r="Q137" s="2" t="str">
        <f t="shared" si="10"/>
        <v>87</v>
      </c>
      <c r="R137" t="s">
        <v>435</v>
      </c>
      <c r="S137" t="s">
        <v>688</v>
      </c>
      <c r="T137" t="s">
        <v>939</v>
      </c>
    </row>
    <row r="138" spans="4:20">
      <c r="D138" s="2" t="str">
        <f t="shared" si="11"/>
        <v>89</v>
      </c>
      <c r="E138" t="s">
        <v>70</v>
      </c>
      <c r="F138" t="str">
        <f>IF(Units!A139,Units!D139,"")</f>
        <v/>
      </c>
      <c r="K138" s="2" t="str">
        <f t="shared" si="12"/>
        <v>88</v>
      </c>
      <c r="M138" t="str">
        <f t="shared" si="9"/>
        <v xml:space="preserve">88 </v>
      </c>
      <c r="Q138" s="2" t="str">
        <f t="shared" si="10"/>
        <v>88</v>
      </c>
      <c r="R138" t="s">
        <v>436</v>
      </c>
      <c r="S138" t="s">
        <v>689</v>
      </c>
      <c r="T138" t="s">
        <v>940</v>
      </c>
    </row>
    <row r="139" spans="4:20">
      <c r="D139" s="2" t="str">
        <f t="shared" si="11"/>
        <v>8A</v>
      </c>
      <c r="E139" t="s">
        <v>71</v>
      </c>
      <c r="F139" t="str">
        <f>IF(Units!A140,Units!D140,"")</f>
        <v/>
      </c>
      <c r="K139" s="2" t="str">
        <f t="shared" si="12"/>
        <v>89</v>
      </c>
      <c r="M139" t="str">
        <f t="shared" si="9"/>
        <v xml:space="preserve">89 </v>
      </c>
      <c r="Q139" s="2" t="str">
        <f t="shared" si="10"/>
        <v>89</v>
      </c>
      <c r="R139" t="s">
        <v>437</v>
      </c>
      <c r="S139" t="s">
        <v>690</v>
      </c>
      <c r="T139" t="s">
        <v>941</v>
      </c>
    </row>
    <row r="140" spans="4:20">
      <c r="D140" s="2" t="str">
        <f t="shared" si="11"/>
        <v>8B</v>
      </c>
      <c r="E140" t="s">
        <v>72</v>
      </c>
      <c r="F140" t="str">
        <f>IF(Units!A141,Units!D141,"")</f>
        <v/>
      </c>
      <c r="K140" s="2" t="str">
        <f t="shared" si="12"/>
        <v>8A</v>
      </c>
      <c r="M140" t="str">
        <f t="shared" si="9"/>
        <v xml:space="preserve">8A </v>
      </c>
      <c r="Q140" s="2" t="str">
        <f t="shared" si="10"/>
        <v>8A</v>
      </c>
      <c r="R140" t="s">
        <v>438</v>
      </c>
      <c r="S140" t="s">
        <v>691</v>
      </c>
      <c r="T140" t="s">
        <v>942</v>
      </c>
    </row>
    <row r="141" spans="4:20">
      <c r="D141" s="2" t="str">
        <f t="shared" si="11"/>
        <v>8C</v>
      </c>
      <c r="E141" t="s">
        <v>73</v>
      </c>
      <c r="F141" t="str">
        <f>IF(Units!A142,Units!D142,"")</f>
        <v/>
      </c>
      <c r="K141" s="2" t="str">
        <f t="shared" si="12"/>
        <v>8B</v>
      </c>
      <c r="M141" t="str">
        <f t="shared" si="9"/>
        <v xml:space="preserve">8B </v>
      </c>
      <c r="Q141" s="2" t="str">
        <f t="shared" si="10"/>
        <v>8B</v>
      </c>
      <c r="R141" t="s">
        <v>439</v>
      </c>
      <c r="S141" t="s">
        <v>692</v>
      </c>
      <c r="T141" t="s">
        <v>943</v>
      </c>
    </row>
    <row r="142" spans="4:20">
      <c r="D142" s="2" t="str">
        <f t="shared" si="11"/>
        <v>8D</v>
      </c>
      <c r="E142" t="s">
        <v>74</v>
      </c>
      <c r="F142" t="str">
        <f>IF(Units!A143,Units!D143,"")</f>
        <v/>
      </c>
      <c r="K142" s="2" t="str">
        <f t="shared" si="12"/>
        <v>8C</v>
      </c>
      <c r="M142" t="str">
        <f t="shared" si="9"/>
        <v xml:space="preserve">8C </v>
      </c>
      <c r="Q142" s="2" t="str">
        <f t="shared" si="10"/>
        <v>8C</v>
      </c>
      <c r="R142" t="s">
        <v>440</v>
      </c>
      <c r="S142" t="s">
        <v>693</v>
      </c>
      <c r="T142" t="s">
        <v>944</v>
      </c>
    </row>
    <row r="143" spans="4:20">
      <c r="D143" s="2" t="str">
        <f t="shared" si="11"/>
        <v>8E</v>
      </c>
      <c r="E143" t="s">
        <v>192</v>
      </c>
      <c r="F143" t="str">
        <f>IF(Units!A144,Units!D144,"")</f>
        <v/>
      </c>
      <c r="K143" s="2" t="str">
        <f t="shared" si="12"/>
        <v>8D</v>
      </c>
      <c r="M143" t="str">
        <f t="shared" si="9"/>
        <v xml:space="preserve">8D </v>
      </c>
      <c r="Q143" s="2" t="str">
        <f t="shared" si="10"/>
        <v>8D</v>
      </c>
      <c r="R143" t="s">
        <v>441</v>
      </c>
      <c r="S143" t="s">
        <v>694</v>
      </c>
      <c r="T143" t="s">
        <v>945</v>
      </c>
    </row>
    <row r="144" spans="4:20">
      <c r="D144" s="2" t="str">
        <f t="shared" si="11"/>
        <v>8F</v>
      </c>
      <c r="E144" t="s">
        <v>192</v>
      </c>
      <c r="F144" t="str">
        <f>IF(Units!A145,Units!D145,"")</f>
        <v/>
      </c>
      <c r="K144" s="2" t="str">
        <f t="shared" si="12"/>
        <v>8E</v>
      </c>
      <c r="M144" t="str">
        <f t="shared" si="9"/>
        <v xml:space="preserve">8E </v>
      </c>
      <c r="Q144" s="2" t="str">
        <f t="shared" si="10"/>
        <v>8E</v>
      </c>
      <c r="R144" t="s">
        <v>442</v>
      </c>
      <c r="S144" t="s">
        <v>695</v>
      </c>
      <c r="T144" t="s">
        <v>946</v>
      </c>
    </row>
    <row r="145" spans="4:20">
      <c r="D145" s="2" t="str">
        <f t="shared" si="11"/>
        <v>90</v>
      </c>
      <c r="E145" t="s">
        <v>186</v>
      </c>
      <c r="F145" t="str">
        <f>IF(Units!A146,Units!D146,"")</f>
        <v/>
      </c>
      <c r="K145" s="2" t="str">
        <f t="shared" si="12"/>
        <v>8F</v>
      </c>
      <c r="M145" t="str">
        <f t="shared" si="9"/>
        <v xml:space="preserve">8F </v>
      </c>
      <c r="Q145" s="2" t="str">
        <f t="shared" si="10"/>
        <v>8F</v>
      </c>
      <c r="R145" t="s">
        <v>443</v>
      </c>
      <c r="S145" t="s">
        <v>696</v>
      </c>
      <c r="T145" t="s">
        <v>947</v>
      </c>
    </row>
    <row r="146" spans="4:20">
      <c r="D146" s="2" t="str">
        <f t="shared" si="11"/>
        <v>91</v>
      </c>
      <c r="E146" t="s">
        <v>187</v>
      </c>
      <c r="F146" t="str">
        <f>IF(Units!A147,Units!D147,"")</f>
        <v/>
      </c>
      <c r="K146" s="2" t="str">
        <f t="shared" si="12"/>
        <v>90</v>
      </c>
      <c r="M146" t="str">
        <f t="shared" si="9"/>
        <v xml:space="preserve">90 </v>
      </c>
      <c r="Q146" s="2" t="str">
        <f t="shared" si="10"/>
        <v>90</v>
      </c>
      <c r="R146" t="s">
        <v>444</v>
      </c>
      <c r="S146" t="s">
        <v>697</v>
      </c>
      <c r="T146" t="s">
        <v>948</v>
      </c>
    </row>
    <row r="147" spans="4:20">
      <c r="D147" s="2" t="str">
        <f t="shared" si="11"/>
        <v>92</v>
      </c>
      <c r="E147" t="s">
        <v>192</v>
      </c>
      <c r="F147" t="str">
        <f>IF(Units!A148,Units!D148,"")</f>
        <v/>
      </c>
      <c r="K147" s="2" t="str">
        <f t="shared" si="12"/>
        <v>91</v>
      </c>
      <c r="M147" t="str">
        <f t="shared" si="9"/>
        <v xml:space="preserve">91 </v>
      </c>
      <c r="Q147" s="2" t="str">
        <f t="shared" si="10"/>
        <v>91</v>
      </c>
      <c r="R147" t="s">
        <v>445</v>
      </c>
      <c r="S147" t="s">
        <v>632</v>
      </c>
      <c r="T147" t="s">
        <v>949</v>
      </c>
    </row>
    <row r="148" spans="4:20">
      <c r="D148" s="2" t="str">
        <f t="shared" si="11"/>
        <v>93</v>
      </c>
      <c r="E148" t="s">
        <v>192</v>
      </c>
      <c r="F148" t="str">
        <f>IF(Units!A149,Units!D149,"")</f>
        <v/>
      </c>
      <c r="K148" s="2" t="str">
        <f t="shared" si="12"/>
        <v>92</v>
      </c>
      <c r="M148" t="str">
        <f t="shared" si="9"/>
        <v xml:space="preserve">92 </v>
      </c>
      <c r="Q148" s="2" t="str">
        <f t="shared" si="10"/>
        <v>92</v>
      </c>
      <c r="R148" t="s">
        <v>446</v>
      </c>
      <c r="S148" t="s">
        <v>698</v>
      </c>
      <c r="T148" t="s">
        <v>950</v>
      </c>
    </row>
    <row r="149" spans="4:20">
      <c r="D149" s="2" t="str">
        <f t="shared" si="11"/>
        <v>94</v>
      </c>
      <c r="E149" t="s">
        <v>192</v>
      </c>
      <c r="F149" t="str">
        <f>IF(Units!A150,Units!D150,"")</f>
        <v/>
      </c>
      <c r="K149" s="2" t="str">
        <f t="shared" si="12"/>
        <v>93</v>
      </c>
      <c r="M149" t="str">
        <f t="shared" si="9"/>
        <v xml:space="preserve">93 </v>
      </c>
      <c r="Q149" s="2" t="str">
        <f t="shared" si="10"/>
        <v>93</v>
      </c>
      <c r="R149" t="s">
        <v>447</v>
      </c>
      <c r="S149" t="s">
        <v>699</v>
      </c>
      <c r="T149" t="s">
        <v>951</v>
      </c>
    </row>
    <row r="150" spans="4:20">
      <c r="D150" s="2" t="str">
        <f t="shared" si="11"/>
        <v>95</v>
      </c>
      <c r="E150" t="s">
        <v>192</v>
      </c>
      <c r="F150" t="str">
        <f>IF(Units!A151,Units!D151,"")</f>
        <v/>
      </c>
      <c r="K150" s="2" t="str">
        <f t="shared" si="12"/>
        <v>94</v>
      </c>
      <c r="M150" t="str">
        <f t="shared" si="9"/>
        <v xml:space="preserve">94 </v>
      </c>
      <c r="Q150" s="2" t="str">
        <f t="shared" si="10"/>
        <v>94</v>
      </c>
      <c r="R150" t="s">
        <v>448</v>
      </c>
      <c r="S150" t="s">
        <v>700</v>
      </c>
      <c r="T150" t="s">
        <v>952</v>
      </c>
    </row>
    <row r="151" spans="4:20">
      <c r="D151" s="2" t="str">
        <f t="shared" si="11"/>
        <v>96</v>
      </c>
      <c r="E151" t="s">
        <v>188</v>
      </c>
      <c r="F151" t="str">
        <f>IF(Units!A152,Units!D152,"")</f>
        <v/>
      </c>
      <c r="K151" s="2" t="str">
        <f t="shared" si="12"/>
        <v>95</v>
      </c>
      <c r="M151" t="str">
        <f t="shared" si="9"/>
        <v xml:space="preserve">95 </v>
      </c>
      <c r="Q151" s="2" t="str">
        <f t="shared" si="10"/>
        <v>95</v>
      </c>
      <c r="R151" t="s">
        <v>449</v>
      </c>
      <c r="S151" t="s">
        <v>701</v>
      </c>
      <c r="T151" t="s">
        <v>953</v>
      </c>
    </row>
    <row r="152" spans="4:20">
      <c r="D152" s="2" t="str">
        <f t="shared" si="11"/>
        <v>97</v>
      </c>
      <c r="E152" t="s">
        <v>105</v>
      </c>
      <c r="F152" t="str">
        <f>IF(Units!A153,Units!D153,"")</f>
        <v/>
      </c>
      <c r="K152" s="2" t="str">
        <f t="shared" si="12"/>
        <v>96</v>
      </c>
      <c r="M152" t="str">
        <f t="shared" si="9"/>
        <v xml:space="preserve">96 </v>
      </c>
      <c r="Q152" s="2" t="str">
        <f t="shared" si="10"/>
        <v>96</v>
      </c>
      <c r="R152" t="s">
        <v>450</v>
      </c>
      <c r="S152" t="s">
        <v>702</v>
      </c>
      <c r="T152" t="s">
        <v>954</v>
      </c>
    </row>
    <row r="153" spans="4:20">
      <c r="D153" s="2" t="str">
        <f t="shared" si="11"/>
        <v>98</v>
      </c>
      <c r="E153" t="s">
        <v>192</v>
      </c>
      <c r="F153" t="str">
        <f>IF(Units!A154,Units!D154,"")</f>
        <v/>
      </c>
      <c r="K153" s="2" t="str">
        <f t="shared" si="12"/>
        <v>97</v>
      </c>
      <c r="M153" t="str">
        <f t="shared" si="9"/>
        <v xml:space="preserve">97 </v>
      </c>
      <c r="Q153" s="2" t="str">
        <f t="shared" si="10"/>
        <v>97</v>
      </c>
      <c r="R153" t="s">
        <v>451</v>
      </c>
      <c r="S153" t="s">
        <v>703</v>
      </c>
      <c r="T153" t="s">
        <v>955</v>
      </c>
    </row>
    <row r="154" spans="4:20">
      <c r="D154" s="2" t="str">
        <f t="shared" si="11"/>
        <v>99</v>
      </c>
      <c r="E154" t="s">
        <v>189</v>
      </c>
      <c r="F154" t="str">
        <f>IF(Units!A155,Units!D155,"")</f>
        <v/>
      </c>
      <c r="K154" s="2" t="str">
        <f t="shared" si="12"/>
        <v>98</v>
      </c>
      <c r="M154" t="str">
        <f t="shared" si="9"/>
        <v xml:space="preserve">98 </v>
      </c>
      <c r="Q154" s="2" t="str">
        <f t="shared" si="10"/>
        <v>98</v>
      </c>
      <c r="R154" t="s">
        <v>452</v>
      </c>
      <c r="S154" t="s">
        <v>704</v>
      </c>
      <c r="T154" t="s">
        <v>956</v>
      </c>
    </row>
    <row r="155" spans="4:20">
      <c r="D155" s="2" t="str">
        <f t="shared" si="11"/>
        <v>9A</v>
      </c>
      <c r="E155" t="s">
        <v>190</v>
      </c>
      <c r="F155" t="str">
        <f>IF(Units!A156,Units!D156,"")</f>
        <v/>
      </c>
      <c r="K155" s="2" t="str">
        <f t="shared" si="12"/>
        <v>99</v>
      </c>
      <c r="M155" t="str">
        <f t="shared" si="9"/>
        <v xml:space="preserve">99 </v>
      </c>
      <c r="Q155" s="2" t="str">
        <f t="shared" si="10"/>
        <v>99</v>
      </c>
      <c r="R155" t="s">
        <v>453</v>
      </c>
      <c r="S155" t="s">
        <v>705</v>
      </c>
      <c r="T155" t="s">
        <v>957</v>
      </c>
    </row>
    <row r="156" spans="4:20">
      <c r="D156" s="2" t="str">
        <f t="shared" si="11"/>
        <v>9B</v>
      </c>
      <c r="E156" t="s">
        <v>192</v>
      </c>
      <c r="F156" t="str">
        <f>IF(Units!A157,Units!D157,"")</f>
        <v/>
      </c>
      <c r="K156" s="2" t="str">
        <f t="shared" si="12"/>
        <v>9A</v>
      </c>
      <c r="M156" t="str">
        <f t="shared" si="9"/>
        <v xml:space="preserve">9A </v>
      </c>
      <c r="Q156" s="2" t="str">
        <f t="shared" si="10"/>
        <v>9A</v>
      </c>
      <c r="R156" t="s">
        <v>454</v>
      </c>
      <c r="S156" t="s">
        <v>706</v>
      </c>
      <c r="T156" t="s">
        <v>958</v>
      </c>
    </row>
    <row r="157" spans="4:20">
      <c r="D157" s="2" t="str">
        <f t="shared" si="11"/>
        <v>9C</v>
      </c>
      <c r="E157" t="s">
        <v>192</v>
      </c>
      <c r="F157" t="str">
        <f>IF(Units!A158,Units!D158,"")</f>
        <v/>
      </c>
      <c r="K157" s="2" t="str">
        <f t="shared" si="12"/>
        <v>9B</v>
      </c>
      <c r="M157" t="str">
        <f t="shared" si="9"/>
        <v xml:space="preserve">9B </v>
      </c>
      <c r="Q157" s="2" t="str">
        <f t="shared" si="10"/>
        <v>9B</v>
      </c>
      <c r="R157" t="s">
        <v>455</v>
      </c>
      <c r="S157" t="s">
        <v>707</v>
      </c>
      <c r="T157" t="s">
        <v>959</v>
      </c>
    </row>
    <row r="158" spans="4:20">
      <c r="D158" s="2" t="str">
        <f t="shared" si="11"/>
        <v>9D</v>
      </c>
      <c r="E158" t="s">
        <v>192</v>
      </c>
      <c r="F158" t="str">
        <f>IF(Units!A159,Units!D159,"")</f>
        <v/>
      </c>
      <c r="K158" s="2" t="str">
        <f t="shared" si="12"/>
        <v>9C</v>
      </c>
      <c r="M158" t="str">
        <f t="shared" si="9"/>
        <v xml:space="preserve">9C </v>
      </c>
      <c r="Q158" s="2" t="str">
        <f t="shared" si="10"/>
        <v>9C</v>
      </c>
      <c r="R158" t="s">
        <v>456</v>
      </c>
      <c r="S158" t="s">
        <v>708</v>
      </c>
      <c r="T158" t="s">
        <v>960</v>
      </c>
    </row>
    <row r="159" spans="4:20">
      <c r="D159" s="2" t="str">
        <f t="shared" si="11"/>
        <v>9E</v>
      </c>
      <c r="E159" t="s">
        <v>192</v>
      </c>
      <c r="F159" t="str">
        <f>IF(Units!A160,Units!D160,"")</f>
        <v/>
      </c>
      <c r="K159" s="2" t="str">
        <f t="shared" si="12"/>
        <v>9D</v>
      </c>
      <c r="M159" t="str">
        <f t="shared" si="9"/>
        <v xml:space="preserve">9D </v>
      </c>
      <c r="Q159" s="2" t="str">
        <f t="shared" si="10"/>
        <v>9D</v>
      </c>
      <c r="R159" t="s">
        <v>457</v>
      </c>
      <c r="S159" t="s">
        <v>709</v>
      </c>
      <c r="T159" t="s">
        <v>961</v>
      </c>
    </row>
    <row r="160" spans="4:20">
      <c r="D160" s="2" t="str">
        <f t="shared" si="11"/>
        <v>9F</v>
      </c>
      <c r="E160" t="s">
        <v>192</v>
      </c>
      <c r="F160" t="str">
        <f>IF(Units!A161,Units!D161,"")</f>
        <v/>
      </c>
      <c r="K160" s="2" t="str">
        <f t="shared" si="12"/>
        <v>9E</v>
      </c>
      <c r="M160" t="str">
        <f t="shared" si="9"/>
        <v xml:space="preserve">9E </v>
      </c>
      <c r="Q160" s="2" t="str">
        <f t="shared" si="10"/>
        <v>9E</v>
      </c>
      <c r="R160" t="s">
        <v>458</v>
      </c>
      <c r="S160" t="s">
        <v>706</v>
      </c>
      <c r="T160" t="s">
        <v>962</v>
      </c>
    </row>
    <row r="161" spans="11:20">
      <c r="K161" s="2" t="str">
        <f t="shared" si="12"/>
        <v>9F</v>
      </c>
      <c r="M161" t="str">
        <f t="shared" si="9"/>
        <v xml:space="preserve">9F </v>
      </c>
      <c r="Q161" s="2" t="str">
        <f t="shared" si="10"/>
        <v>9F</v>
      </c>
      <c r="R161" t="s">
        <v>459</v>
      </c>
      <c r="S161" t="s">
        <v>710</v>
      </c>
      <c r="T161" t="s">
        <v>963</v>
      </c>
    </row>
    <row r="162" spans="11:20">
      <c r="K162" s="2" t="str">
        <f t="shared" si="12"/>
        <v>A0</v>
      </c>
      <c r="M162" t="str">
        <f t="shared" ref="M162:M225" si="13">K162&amp;" "&amp;L162</f>
        <v xml:space="preserve">A0 </v>
      </c>
      <c r="Q162" s="2" t="str">
        <f t="shared" si="10"/>
        <v>A0</v>
      </c>
      <c r="R162" t="s">
        <v>460</v>
      </c>
      <c r="S162" t="s">
        <v>711</v>
      </c>
      <c r="T162" t="s">
        <v>964</v>
      </c>
    </row>
    <row r="163" spans="11:20">
      <c r="K163" s="2" t="str">
        <f t="shared" si="12"/>
        <v>A1</v>
      </c>
      <c r="M163" t="str">
        <f t="shared" si="13"/>
        <v xml:space="preserve">A1 </v>
      </c>
      <c r="Q163" s="2" t="str">
        <f t="shared" si="10"/>
        <v>A1</v>
      </c>
      <c r="R163" t="s">
        <v>461</v>
      </c>
      <c r="S163" t="s">
        <v>712</v>
      </c>
      <c r="T163" t="s">
        <v>965</v>
      </c>
    </row>
    <row r="164" spans="11:20">
      <c r="K164" s="2" t="str">
        <f t="shared" si="12"/>
        <v>A2</v>
      </c>
      <c r="M164" t="str">
        <f t="shared" si="13"/>
        <v xml:space="preserve">A2 </v>
      </c>
      <c r="Q164" s="2" t="str">
        <f t="shared" si="10"/>
        <v>A2</v>
      </c>
      <c r="R164" t="s">
        <v>462</v>
      </c>
      <c r="S164" t="s">
        <v>713</v>
      </c>
      <c r="T164" t="s">
        <v>966</v>
      </c>
    </row>
    <row r="165" spans="11:20">
      <c r="K165" s="2" t="str">
        <f t="shared" si="12"/>
        <v>A3</v>
      </c>
      <c r="M165" t="str">
        <f t="shared" si="13"/>
        <v xml:space="preserve">A3 </v>
      </c>
      <c r="Q165" s="2" t="str">
        <f t="shared" si="10"/>
        <v>A3</v>
      </c>
      <c r="R165" t="s">
        <v>463</v>
      </c>
      <c r="S165" t="s">
        <v>714</v>
      </c>
      <c r="T165" t="s">
        <v>967</v>
      </c>
    </row>
    <row r="166" spans="11:20">
      <c r="K166" s="2" t="str">
        <f t="shared" si="12"/>
        <v>A4</v>
      </c>
      <c r="M166" t="str">
        <f t="shared" si="13"/>
        <v xml:space="preserve">A4 </v>
      </c>
      <c r="Q166" s="2" t="str">
        <f t="shared" si="10"/>
        <v>A4</v>
      </c>
      <c r="R166" t="s">
        <v>464</v>
      </c>
      <c r="S166" t="s">
        <v>715</v>
      </c>
      <c r="T166" t="s">
        <v>968</v>
      </c>
    </row>
    <row r="167" spans="11:20">
      <c r="K167" s="2" t="str">
        <f t="shared" si="12"/>
        <v>A5</v>
      </c>
      <c r="M167" t="str">
        <f t="shared" si="13"/>
        <v xml:space="preserve">A5 </v>
      </c>
      <c r="Q167" s="2" t="str">
        <f t="shared" si="10"/>
        <v>A5</v>
      </c>
      <c r="R167" t="s">
        <v>465</v>
      </c>
      <c r="S167" t="s">
        <v>716</v>
      </c>
      <c r="T167" t="s">
        <v>969</v>
      </c>
    </row>
    <row r="168" spans="11:20">
      <c r="K168" s="2" t="str">
        <f t="shared" si="12"/>
        <v>A6</v>
      </c>
      <c r="M168" t="str">
        <f t="shared" si="13"/>
        <v xml:space="preserve">A6 </v>
      </c>
      <c r="Q168" s="2" t="str">
        <f t="shared" si="10"/>
        <v>A6</v>
      </c>
      <c r="R168" t="s">
        <v>466</v>
      </c>
      <c r="S168" t="s">
        <v>717</v>
      </c>
      <c r="T168" t="s">
        <v>970</v>
      </c>
    </row>
    <row r="169" spans="11:20">
      <c r="K169" s="2" t="str">
        <f t="shared" si="12"/>
        <v>A7</v>
      </c>
      <c r="M169" t="str">
        <f t="shared" si="13"/>
        <v xml:space="preserve">A7 </v>
      </c>
      <c r="Q169" s="2" t="str">
        <f t="shared" si="10"/>
        <v>A7</v>
      </c>
      <c r="R169" t="s">
        <v>467</v>
      </c>
      <c r="S169" t="s">
        <v>713</v>
      </c>
      <c r="T169" t="s">
        <v>971</v>
      </c>
    </row>
    <row r="170" spans="11:20">
      <c r="K170" s="2" t="str">
        <f t="shared" si="12"/>
        <v>A8</v>
      </c>
      <c r="M170" t="str">
        <f t="shared" si="13"/>
        <v xml:space="preserve">A8 </v>
      </c>
      <c r="Q170" s="2" t="str">
        <f t="shared" si="10"/>
        <v>A8</v>
      </c>
      <c r="R170" t="s">
        <v>468</v>
      </c>
      <c r="S170" t="s">
        <v>718</v>
      </c>
      <c r="T170" t="s">
        <v>972</v>
      </c>
    </row>
    <row r="171" spans="11:20">
      <c r="K171" s="2" t="str">
        <f t="shared" si="12"/>
        <v>A9</v>
      </c>
      <c r="M171" t="str">
        <f t="shared" si="13"/>
        <v xml:space="preserve">A9 </v>
      </c>
      <c r="Q171" s="2" t="str">
        <f t="shared" si="10"/>
        <v>A9</v>
      </c>
      <c r="R171" t="s">
        <v>469</v>
      </c>
      <c r="S171" t="s">
        <v>719</v>
      </c>
      <c r="T171" t="s">
        <v>973</v>
      </c>
    </row>
    <row r="172" spans="11:20">
      <c r="K172" s="2" t="str">
        <f t="shared" si="12"/>
        <v>AA</v>
      </c>
      <c r="M172" t="str">
        <f t="shared" si="13"/>
        <v xml:space="preserve">AA </v>
      </c>
      <c r="Q172" s="2" t="str">
        <f t="shared" si="10"/>
        <v>AA</v>
      </c>
      <c r="R172" t="s">
        <v>470</v>
      </c>
      <c r="S172" t="s">
        <v>720</v>
      </c>
      <c r="T172" t="s">
        <v>974</v>
      </c>
    </row>
    <row r="173" spans="11:20">
      <c r="K173" s="2" t="str">
        <f t="shared" si="12"/>
        <v>AB</v>
      </c>
      <c r="M173" t="str">
        <f t="shared" si="13"/>
        <v xml:space="preserve">AB </v>
      </c>
      <c r="Q173" s="2" t="str">
        <f t="shared" si="10"/>
        <v>AB</v>
      </c>
      <c r="R173" t="s">
        <v>471</v>
      </c>
      <c r="S173" t="s">
        <v>721</v>
      </c>
      <c r="T173" t="s">
        <v>975</v>
      </c>
    </row>
    <row r="174" spans="11:20">
      <c r="K174" s="2" t="str">
        <f t="shared" si="12"/>
        <v>AC</v>
      </c>
      <c r="M174" t="str">
        <f t="shared" si="13"/>
        <v xml:space="preserve">AC </v>
      </c>
      <c r="Q174" s="2" t="str">
        <f t="shared" si="10"/>
        <v>AC</v>
      </c>
      <c r="R174" t="s">
        <v>472</v>
      </c>
      <c r="S174" t="s">
        <v>722</v>
      </c>
      <c r="T174" t="s">
        <v>976</v>
      </c>
    </row>
    <row r="175" spans="11:20">
      <c r="K175" s="2" t="str">
        <f t="shared" si="12"/>
        <v>AD</v>
      </c>
      <c r="M175" t="str">
        <f t="shared" si="13"/>
        <v xml:space="preserve">AD </v>
      </c>
      <c r="Q175" s="2" t="str">
        <f t="shared" si="10"/>
        <v>AD</v>
      </c>
      <c r="R175" t="s">
        <v>473</v>
      </c>
      <c r="S175" t="s">
        <v>723</v>
      </c>
      <c r="T175" t="s">
        <v>977</v>
      </c>
    </row>
    <row r="176" spans="11:20">
      <c r="K176" s="2" t="str">
        <f t="shared" si="12"/>
        <v>AE</v>
      </c>
      <c r="M176" t="str">
        <f t="shared" si="13"/>
        <v xml:space="preserve">AE </v>
      </c>
      <c r="Q176" s="2" t="str">
        <f t="shared" si="10"/>
        <v>AE</v>
      </c>
      <c r="R176" t="s">
        <v>319</v>
      </c>
      <c r="S176" t="s">
        <v>724</v>
      </c>
      <c r="T176" t="s">
        <v>978</v>
      </c>
    </row>
    <row r="177" spans="11:20">
      <c r="K177" s="2" t="str">
        <f t="shared" si="12"/>
        <v>AF</v>
      </c>
      <c r="M177" t="str">
        <f t="shared" si="13"/>
        <v xml:space="preserve">AF </v>
      </c>
      <c r="Q177" s="2" t="str">
        <f t="shared" si="10"/>
        <v>AF</v>
      </c>
      <c r="R177" t="s">
        <v>474</v>
      </c>
      <c r="S177" t="s">
        <v>725</v>
      </c>
      <c r="T177" t="s">
        <v>979</v>
      </c>
    </row>
    <row r="178" spans="11:20">
      <c r="K178" s="2" t="str">
        <f t="shared" si="12"/>
        <v>B0</v>
      </c>
      <c r="M178" t="str">
        <f t="shared" si="13"/>
        <v xml:space="preserve">B0 </v>
      </c>
      <c r="Q178" s="2" t="str">
        <f t="shared" si="10"/>
        <v>B0</v>
      </c>
      <c r="R178" t="s">
        <v>475</v>
      </c>
      <c r="S178" t="s">
        <v>726</v>
      </c>
      <c r="T178" t="s">
        <v>980</v>
      </c>
    </row>
    <row r="179" spans="11:20">
      <c r="K179" s="2" t="str">
        <f t="shared" si="12"/>
        <v>B1</v>
      </c>
      <c r="M179" t="str">
        <f t="shared" si="13"/>
        <v xml:space="preserve">B1 </v>
      </c>
      <c r="Q179" s="2" t="str">
        <f t="shared" si="10"/>
        <v>B1</v>
      </c>
      <c r="R179" t="s">
        <v>476</v>
      </c>
      <c r="S179" t="s">
        <v>727</v>
      </c>
      <c r="T179" t="s">
        <v>981</v>
      </c>
    </row>
    <row r="180" spans="11:20">
      <c r="K180" s="2" t="str">
        <f t="shared" si="12"/>
        <v>B2</v>
      </c>
      <c r="M180" t="str">
        <f t="shared" si="13"/>
        <v xml:space="preserve">B2 </v>
      </c>
      <c r="Q180" s="2" t="str">
        <f t="shared" si="10"/>
        <v>B2</v>
      </c>
      <c r="R180" t="s">
        <v>477</v>
      </c>
      <c r="S180" t="s">
        <v>728</v>
      </c>
      <c r="T180" t="s">
        <v>982</v>
      </c>
    </row>
    <row r="181" spans="11:20">
      <c r="K181" s="2" t="str">
        <f t="shared" si="12"/>
        <v>B3</v>
      </c>
      <c r="M181" t="str">
        <f t="shared" si="13"/>
        <v xml:space="preserve">B3 </v>
      </c>
      <c r="Q181" s="2" t="str">
        <f t="shared" si="10"/>
        <v>B3</v>
      </c>
      <c r="R181" t="s">
        <v>478</v>
      </c>
      <c r="S181" t="s">
        <v>729</v>
      </c>
      <c r="T181" t="s">
        <v>983</v>
      </c>
    </row>
    <row r="182" spans="11:20">
      <c r="K182" s="2" t="str">
        <f t="shared" si="12"/>
        <v>B4</v>
      </c>
      <c r="M182" t="str">
        <f t="shared" si="13"/>
        <v xml:space="preserve">B4 </v>
      </c>
      <c r="Q182" s="2" t="str">
        <f t="shared" si="10"/>
        <v>B4</v>
      </c>
      <c r="R182" t="s">
        <v>479</v>
      </c>
      <c r="S182" t="s">
        <v>730</v>
      </c>
      <c r="T182" t="s">
        <v>984</v>
      </c>
    </row>
    <row r="183" spans="11:20">
      <c r="K183" s="2" t="str">
        <f t="shared" si="12"/>
        <v>B5</v>
      </c>
      <c r="M183" t="str">
        <f t="shared" si="13"/>
        <v xml:space="preserve">B5 </v>
      </c>
      <c r="Q183" s="2" t="str">
        <f t="shared" si="10"/>
        <v>B5</v>
      </c>
      <c r="R183" t="s">
        <v>480</v>
      </c>
      <c r="S183" t="s">
        <v>731</v>
      </c>
      <c r="T183" t="s">
        <v>985</v>
      </c>
    </row>
    <row r="184" spans="11:20">
      <c r="K184" s="2" t="str">
        <f t="shared" si="12"/>
        <v>B6</v>
      </c>
      <c r="M184" t="str">
        <f t="shared" si="13"/>
        <v xml:space="preserve">B6 </v>
      </c>
      <c r="Q184" s="2" t="str">
        <f t="shared" si="10"/>
        <v>B6</v>
      </c>
      <c r="R184" t="s">
        <v>481</v>
      </c>
      <c r="S184" t="s">
        <v>732</v>
      </c>
      <c r="T184" t="s">
        <v>986</v>
      </c>
    </row>
    <row r="185" spans="11:20">
      <c r="K185" s="2" t="str">
        <f t="shared" si="12"/>
        <v>B7</v>
      </c>
      <c r="M185" t="str">
        <f t="shared" si="13"/>
        <v xml:space="preserve">B7 </v>
      </c>
      <c r="Q185" s="2" t="str">
        <f t="shared" si="10"/>
        <v>B7</v>
      </c>
      <c r="R185" t="s">
        <v>482</v>
      </c>
      <c r="S185" t="s">
        <v>733</v>
      </c>
      <c r="T185" t="s">
        <v>987</v>
      </c>
    </row>
    <row r="186" spans="11:20">
      <c r="K186" s="2" t="str">
        <f t="shared" si="12"/>
        <v>B8</v>
      </c>
      <c r="M186" t="str">
        <f t="shared" si="13"/>
        <v xml:space="preserve">B8 </v>
      </c>
      <c r="Q186" s="2" t="str">
        <f t="shared" si="10"/>
        <v>B8</v>
      </c>
      <c r="R186" t="s">
        <v>483</v>
      </c>
      <c r="S186" t="s">
        <v>731</v>
      </c>
      <c r="T186" t="s">
        <v>988</v>
      </c>
    </row>
    <row r="187" spans="11:20">
      <c r="K187" s="2" t="str">
        <f t="shared" si="12"/>
        <v>B9</v>
      </c>
      <c r="M187" t="str">
        <f t="shared" si="13"/>
        <v xml:space="preserve">B9 </v>
      </c>
      <c r="Q187" s="2" t="str">
        <f t="shared" si="10"/>
        <v>B9</v>
      </c>
      <c r="R187" t="s">
        <v>484</v>
      </c>
      <c r="S187" t="s">
        <v>734</v>
      </c>
      <c r="T187" t="s">
        <v>989</v>
      </c>
    </row>
    <row r="188" spans="11:20">
      <c r="K188" s="2" t="str">
        <f t="shared" si="12"/>
        <v>BA</v>
      </c>
      <c r="M188" t="str">
        <f t="shared" si="13"/>
        <v xml:space="preserve">BA </v>
      </c>
      <c r="Q188" s="2" t="str">
        <f t="shared" si="10"/>
        <v>BA</v>
      </c>
      <c r="R188" t="s">
        <v>485</v>
      </c>
      <c r="S188" t="s">
        <v>735</v>
      </c>
      <c r="T188" t="s">
        <v>990</v>
      </c>
    </row>
    <row r="189" spans="11:20">
      <c r="K189" s="2" t="str">
        <f t="shared" si="12"/>
        <v>BB</v>
      </c>
      <c r="M189" t="str">
        <f t="shared" si="13"/>
        <v xml:space="preserve">BB </v>
      </c>
      <c r="Q189" s="2" t="str">
        <f t="shared" si="10"/>
        <v>BB</v>
      </c>
      <c r="R189" t="s">
        <v>486</v>
      </c>
      <c r="S189" t="s">
        <v>736</v>
      </c>
      <c r="T189" t="s">
        <v>991</v>
      </c>
    </row>
    <row r="190" spans="11:20">
      <c r="K190" s="2" t="str">
        <f t="shared" si="12"/>
        <v>BC</v>
      </c>
      <c r="M190" t="str">
        <f t="shared" si="13"/>
        <v xml:space="preserve">BC </v>
      </c>
      <c r="Q190" s="2" t="str">
        <f t="shared" si="10"/>
        <v>BC</v>
      </c>
      <c r="R190" t="s">
        <v>487</v>
      </c>
      <c r="S190" t="s">
        <v>737</v>
      </c>
      <c r="T190" t="s">
        <v>992</v>
      </c>
    </row>
    <row r="191" spans="11:20">
      <c r="K191" s="2" t="str">
        <f t="shared" si="12"/>
        <v>BD</v>
      </c>
      <c r="M191" t="str">
        <f t="shared" si="13"/>
        <v xml:space="preserve">BD </v>
      </c>
      <c r="Q191" s="2" t="str">
        <f t="shared" si="10"/>
        <v>BD</v>
      </c>
      <c r="R191" t="s">
        <v>488</v>
      </c>
      <c r="S191" t="s">
        <v>738</v>
      </c>
      <c r="T191" t="s">
        <v>993</v>
      </c>
    </row>
    <row r="192" spans="11:20">
      <c r="K192" s="2" t="str">
        <f t="shared" si="12"/>
        <v>BE</v>
      </c>
      <c r="M192" t="str">
        <f t="shared" si="13"/>
        <v xml:space="preserve">BE </v>
      </c>
      <c r="Q192" s="2" t="str">
        <f t="shared" si="10"/>
        <v>BE</v>
      </c>
      <c r="R192" t="s">
        <v>489</v>
      </c>
      <c r="S192" t="s">
        <v>739</v>
      </c>
      <c r="T192" t="s">
        <v>994</v>
      </c>
    </row>
    <row r="193" spans="11:20">
      <c r="K193" s="2" t="str">
        <f t="shared" si="12"/>
        <v>BF</v>
      </c>
      <c r="M193" t="str">
        <f t="shared" si="13"/>
        <v xml:space="preserve">BF </v>
      </c>
      <c r="Q193" s="2" t="str">
        <f t="shared" si="10"/>
        <v>BF</v>
      </c>
      <c r="R193" t="s">
        <v>490</v>
      </c>
      <c r="S193" t="s">
        <v>740</v>
      </c>
      <c r="T193" t="s">
        <v>995</v>
      </c>
    </row>
    <row r="194" spans="11:20">
      <c r="K194" s="2" t="str">
        <f t="shared" si="12"/>
        <v>C0</v>
      </c>
      <c r="M194" t="str">
        <f t="shared" si="13"/>
        <v xml:space="preserve">C0 </v>
      </c>
      <c r="Q194" s="2" t="str">
        <f t="shared" ref="Q194:Q256" si="14">K194</f>
        <v>C0</v>
      </c>
      <c r="R194" t="s">
        <v>491</v>
      </c>
      <c r="S194" t="s">
        <v>741</v>
      </c>
      <c r="T194" t="s">
        <v>968</v>
      </c>
    </row>
    <row r="195" spans="11:20">
      <c r="K195" s="2" t="str">
        <f t="shared" ref="K195:K257" si="15">DEC2HEX(ROW()-2,2)</f>
        <v>C1</v>
      </c>
      <c r="M195" t="str">
        <f t="shared" si="13"/>
        <v xml:space="preserve">C1 </v>
      </c>
      <c r="Q195" s="2" t="str">
        <f t="shared" si="14"/>
        <v>C1</v>
      </c>
      <c r="R195" t="s">
        <v>492</v>
      </c>
      <c r="S195" t="s">
        <v>742</v>
      </c>
      <c r="T195" t="s">
        <v>996</v>
      </c>
    </row>
    <row r="196" spans="11:20">
      <c r="K196" s="2" t="str">
        <f t="shared" si="15"/>
        <v>C2</v>
      </c>
      <c r="M196" t="str">
        <f t="shared" si="13"/>
        <v xml:space="preserve">C2 </v>
      </c>
      <c r="Q196" s="2" t="str">
        <f t="shared" si="14"/>
        <v>C2</v>
      </c>
      <c r="R196" t="s">
        <v>493</v>
      </c>
      <c r="S196" t="s">
        <v>743</v>
      </c>
      <c r="T196" t="s">
        <v>997</v>
      </c>
    </row>
    <row r="197" spans="11:20">
      <c r="K197" s="2" t="str">
        <f t="shared" si="15"/>
        <v>C3</v>
      </c>
      <c r="M197" t="str">
        <f t="shared" si="13"/>
        <v xml:space="preserve">C3 </v>
      </c>
      <c r="Q197" s="2" t="str">
        <f t="shared" si="14"/>
        <v>C3</v>
      </c>
      <c r="R197" t="s">
        <v>494</v>
      </c>
      <c r="S197" t="s">
        <v>744</v>
      </c>
      <c r="T197" t="s">
        <v>998</v>
      </c>
    </row>
    <row r="198" spans="11:20">
      <c r="K198" s="2" t="str">
        <f t="shared" si="15"/>
        <v>C4</v>
      </c>
      <c r="M198" t="str">
        <f t="shared" si="13"/>
        <v xml:space="preserve">C4 </v>
      </c>
      <c r="Q198" s="2" t="str">
        <f t="shared" si="14"/>
        <v>C4</v>
      </c>
      <c r="R198" t="s">
        <v>495</v>
      </c>
      <c r="S198" t="s">
        <v>745</v>
      </c>
      <c r="T198" t="s">
        <v>999</v>
      </c>
    </row>
    <row r="199" spans="11:20">
      <c r="K199" s="2" t="str">
        <f t="shared" si="15"/>
        <v>C5</v>
      </c>
      <c r="M199" t="str">
        <f t="shared" si="13"/>
        <v xml:space="preserve">C5 </v>
      </c>
      <c r="Q199" s="2" t="str">
        <f t="shared" si="14"/>
        <v>C5</v>
      </c>
      <c r="R199" t="s">
        <v>496</v>
      </c>
      <c r="S199" t="s">
        <v>746</v>
      </c>
      <c r="T199" t="s">
        <v>1000</v>
      </c>
    </row>
    <row r="200" spans="11:20">
      <c r="K200" s="2" t="str">
        <f t="shared" si="15"/>
        <v>C6</v>
      </c>
      <c r="M200" t="str">
        <f t="shared" si="13"/>
        <v xml:space="preserve">C6 </v>
      </c>
      <c r="Q200" s="2" t="str">
        <f t="shared" si="14"/>
        <v>C6</v>
      </c>
      <c r="R200" t="s">
        <v>497</v>
      </c>
      <c r="S200" t="s">
        <v>747</v>
      </c>
      <c r="T200" t="s">
        <v>1001</v>
      </c>
    </row>
    <row r="201" spans="11:20">
      <c r="K201" s="2" t="str">
        <f t="shared" si="15"/>
        <v>C7</v>
      </c>
      <c r="M201" t="str">
        <f t="shared" si="13"/>
        <v xml:space="preserve">C7 </v>
      </c>
      <c r="Q201" s="2" t="str">
        <f t="shared" si="14"/>
        <v>C7</v>
      </c>
      <c r="R201" t="s">
        <v>498</v>
      </c>
      <c r="S201" t="s">
        <v>748</v>
      </c>
      <c r="T201" t="s">
        <v>1002</v>
      </c>
    </row>
    <row r="202" spans="11:20">
      <c r="K202" s="2" t="str">
        <f t="shared" si="15"/>
        <v>C8</v>
      </c>
      <c r="M202" t="str">
        <f t="shared" si="13"/>
        <v xml:space="preserve">C8 </v>
      </c>
      <c r="Q202" s="2" t="str">
        <f t="shared" si="14"/>
        <v>C8</v>
      </c>
      <c r="R202" t="s">
        <v>499</v>
      </c>
      <c r="S202" t="s">
        <v>749</v>
      </c>
      <c r="T202" t="s">
        <v>1003</v>
      </c>
    </row>
    <row r="203" spans="11:20">
      <c r="K203" s="2" t="str">
        <f t="shared" si="15"/>
        <v>C9</v>
      </c>
      <c r="M203" t="str">
        <f t="shared" si="13"/>
        <v xml:space="preserve">C9 </v>
      </c>
      <c r="Q203" s="2" t="str">
        <f t="shared" si="14"/>
        <v>C9</v>
      </c>
      <c r="R203" t="s">
        <v>500</v>
      </c>
      <c r="S203" t="s">
        <v>750</v>
      </c>
      <c r="T203" t="s">
        <v>1004</v>
      </c>
    </row>
    <row r="204" spans="11:20">
      <c r="K204" s="2" t="str">
        <f t="shared" si="15"/>
        <v>CA</v>
      </c>
      <c r="M204" t="str">
        <f t="shared" si="13"/>
        <v xml:space="preserve">CA </v>
      </c>
      <c r="Q204" s="2" t="str">
        <f t="shared" si="14"/>
        <v>CA</v>
      </c>
      <c r="R204" t="s">
        <v>501</v>
      </c>
      <c r="S204" t="s">
        <v>751</v>
      </c>
      <c r="T204" t="s">
        <v>1005</v>
      </c>
    </row>
    <row r="205" spans="11:20">
      <c r="K205" s="2" t="str">
        <f t="shared" si="15"/>
        <v>CB</v>
      </c>
      <c r="M205" t="str">
        <f t="shared" si="13"/>
        <v xml:space="preserve">CB </v>
      </c>
      <c r="Q205" s="2" t="str">
        <f t="shared" si="14"/>
        <v>CB</v>
      </c>
      <c r="R205" t="s">
        <v>502</v>
      </c>
      <c r="S205" t="s">
        <v>752</v>
      </c>
      <c r="T205" t="s">
        <v>1006</v>
      </c>
    </row>
    <row r="206" spans="11:20">
      <c r="K206" s="2" t="str">
        <f t="shared" si="15"/>
        <v>CC</v>
      </c>
      <c r="M206" t="str">
        <f t="shared" si="13"/>
        <v xml:space="preserve">CC </v>
      </c>
      <c r="Q206" s="2" t="str">
        <f t="shared" si="14"/>
        <v>CC</v>
      </c>
      <c r="R206" t="s">
        <v>503</v>
      </c>
      <c r="S206" t="s">
        <v>753</v>
      </c>
      <c r="T206" t="s">
        <v>1007</v>
      </c>
    </row>
    <row r="207" spans="11:20">
      <c r="K207" s="2" t="str">
        <f t="shared" si="15"/>
        <v>CD</v>
      </c>
      <c r="M207" t="str">
        <f t="shared" si="13"/>
        <v xml:space="preserve">CD </v>
      </c>
      <c r="Q207" s="2" t="str">
        <f t="shared" si="14"/>
        <v>CD</v>
      </c>
      <c r="R207" t="s">
        <v>504</v>
      </c>
      <c r="S207" t="s">
        <v>754</v>
      </c>
      <c r="T207" t="s">
        <v>1008</v>
      </c>
    </row>
    <row r="208" spans="11:20">
      <c r="K208" s="2" t="str">
        <f t="shared" si="15"/>
        <v>CE</v>
      </c>
      <c r="M208" t="str">
        <f t="shared" si="13"/>
        <v xml:space="preserve">CE </v>
      </c>
      <c r="Q208" s="2" t="str">
        <f t="shared" si="14"/>
        <v>CE</v>
      </c>
      <c r="R208" t="s">
        <v>505</v>
      </c>
      <c r="S208" t="s">
        <v>755</v>
      </c>
      <c r="T208" t="s">
        <v>1009</v>
      </c>
    </row>
    <row r="209" spans="11:20">
      <c r="K209" s="2" t="str">
        <f t="shared" si="15"/>
        <v>CF</v>
      </c>
      <c r="M209" t="str">
        <f t="shared" si="13"/>
        <v xml:space="preserve">CF </v>
      </c>
      <c r="Q209" s="2" t="str">
        <f t="shared" si="14"/>
        <v>CF</v>
      </c>
      <c r="R209" t="s">
        <v>506</v>
      </c>
      <c r="S209" t="s">
        <v>756</v>
      </c>
      <c r="T209" t="s">
        <v>1010</v>
      </c>
    </row>
    <row r="210" spans="11:20">
      <c r="K210" s="2" t="str">
        <f t="shared" si="15"/>
        <v>D0</v>
      </c>
      <c r="M210" t="str">
        <f t="shared" si="13"/>
        <v xml:space="preserve">D0 </v>
      </c>
      <c r="Q210" s="2" t="str">
        <f t="shared" si="14"/>
        <v>D0</v>
      </c>
      <c r="R210" t="s">
        <v>507</v>
      </c>
      <c r="S210" t="s">
        <v>757</v>
      </c>
      <c r="T210" t="s">
        <v>1011</v>
      </c>
    </row>
    <row r="211" spans="11:20">
      <c r="K211" s="2" t="str">
        <f t="shared" si="15"/>
        <v>D1</v>
      </c>
      <c r="M211" t="str">
        <f t="shared" si="13"/>
        <v xml:space="preserve">D1 </v>
      </c>
      <c r="Q211" s="2" t="str">
        <f t="shared" si="14"/>
        <v>D1</v>
      </c>
      <c r="R211" t="s">
        <v>508</v>
      </c>
      <c r="S211" t="s">
        <v>758</v>
      </c>
      <c r="T211" t="s">
        <v>1012</v>
      </c>
    </row>
    <row r="212" spans="11:20">
      <c r="K212" s="2" t="str">
        <f t="shared" si="15"/>
        <v>D2</v>
      </c>
      <c r="M212" t="str">
        <f t="shared" si="13"/>
        <v xml:space="preserve">D2 </v>
      </c>
      <c r="Q212" s="2" t="str">
        <f t="shared" si="14"/>
        <v>D2</v>
      </c>
      <c r="R212" t="s">
        <v>509</v>
      </c>
      <c r="S212" t="s">
        <v>759</v>
      </c>
      <c r="T212" t="s">
        <v>1013</v>
      </c>
    </row>
    <row r="213" spans="11:20">
      <c r="K213" s="2" t="str">
        <f t="shared" si="15"/>
        <v>D3</v>
      </c>
      <c r="M213" t="str">
        <f t="shared" si="13"/>
        <v xml:space="preserve">D3 </v>
      </c>
      <c r="Q213" s="2" t="str">
        <f t="shared" si="14"/>
        <v>D3</v>
      </c>
      <c r="R213" t="s">
        <v>510</v>
      </c>
      <c r="S213" t="s">
        <v>760</v>
      </c>
      <c r="T213" t="s">
        <v>1014</v>
      </c>
    </row>
    <row r="214" spans="11:20">
      <c r="K214" s="2" t="str">
        <f t="shared" si="15"/>
        <v>D4</v>
      </c>
      <c r="M214" t="str">
        <f t="shared" si="13"/>
        <v xml:space="preserve">D4 </v>
      </c>
      <c r="Q214" s="2" t="str">
        <f t="shared" si="14"/>
        <v>D4</v>
      </c>
      <c r="R214" t="s">
        <v>511</v>
      </c>
      <c r="S214" t="s">
        <v>761</v>
      </c>
      <c r="T214" t="s">
        <v>1015</v>
      </c>
    </row>
    <row r="215" spans="11:20">
      <c r="K215" s="2" t="str">
        <f t="shared" si="15"/>
        <v>D5</v>
      </c>
      <c r="M215" t="str">
        <f t="shared" si="13"/>
        <v xml:space="preserve">D5 </v>
      </c>
      <c r="Q215" s="2" t="str">
        <f t="shared" si="14"/>
        <v>D5</v>
      </c>
      <c r="R215" t="s">
        <v>512</v>
      </c>
      <c r="S215" t="s">
        <v>762</v>
      </c>
      <c r="T215" t="s">
        <v>1016</v>
      </c>
    </row>
    <row r="216" spans="11:20">
      <c r="K216" s="2" t="str">
        <f t="shared" si="15"/>
        <v>D6</v>
      </c>
      <c r="M216" t="str">
        <f t="shared" si="13"/>
        <v xml:space="preserve">D6 </v>
      </c>
      <c r="Q216" s="2" t="str">
        <f t="shared" si="14"/>
        <v>D6</v>
      </c>
      <c r="R216" t="s">
        <v>513</v>
      </c>
      <c r="S216" t="s">
        <v>763</v>
      </c>
      <c r="T216" t="s">
        <v>1017</v>
      </c>
    </row>
    <row r="217" spans="11:20">
      <c r="K217" s="2" t="str">
        <f t="shared" si="15"/>
        <v>D7</v>
      </c>
      <c r="M217" t="str">
        <f t="shared" si="13"/>
        <v xml:space="preserve">D7 </v>
      </c>
      <c r="Q217" s="2" t="str">
        <f t="shared" si="14"/>
        <v>D7</v>
      </c>
      <c r="R217" t="s">
        <v>514</v>
      </c>
      <c r="S217" t="s">
        <v>764</v>
      </c>
      <c r="T217" t="s">
        <v>1018</v>
      </c>
    </row>
    <row r="218" spans="11:20">
      <c r="K218" s="2" t="str">
        <f t="shared" si="15"/>
        <v>D8</v>
      </c>
      <c r="M218" t="str">
        <f t="shared" si="13"/>
        <v xml:space="preserve">D8 </v>
      </c>
      <c r="Q218" s="2" t="str">
        <f t="shared" si="14"/>
        <v>D8</v>
      </c>
      <c r="R218" t="s">
        <v>515</v>
      </c>
      <c r="S218" t="s">
        <v>578</v>
      </c>
      <c r="T218" t="s">
        <v>1019</v>
      </c>
    </row>
    <row r="219" spans="11:20">
      <c r="K219" s="2" t="str">
        <f t="shared" si="15"/>
        <v>D9</v>
      </c>
      <c r="M219" t="str">
        <f t="shared" si="13"/>
        <v xml:space="preserve">D9 </v>
      </c>
      <c r="Q219" s="2" t="str">
        <f t="shared" si="14"/>
        <v>D9</v>
      </c>
      <c r="R219" t="s">
        <v>516</v>
      </c>
      <c r="S219" t="s">
        <v>765</v>
      </c>
      <c r="T219" t="s">
        <v>1020</v>
      </c>
    </row>
    <row r="220" spans="11:20">
      <c r="K220" s="2" t="str">
        <f t="shared" si="15"/>
        <v>DA</v>
      </c>
      <c r="M220" t="str">
        <f t="shared" si="13"/>
        <v xml:space="preserve">DA </v>
      </c>
      <c r="Q220" s="2" t="str">
        <f t="shared" si="14"/>
        <v>DA</v>
      </c>
      <c r="R220" t="s">
        <v>517</v>
      </c>
      <c r="S220" t="s">
        <v>766</v>
      </c>
      <c r="T220" t="s">
        <v>1021</v>
      </c>
    </row>
    <row r="221" spans="11:20">
      <c r="K221" s="2" t="str">
        <f t="shared" si="15"/>
        <v>DB</v>
      </c>
      <c r="M221" t="str">
        <f t="shared" si="13"/>
        <v xml:space="preserve">DB </v>
      </c>
      <c r="Q221" s="2" t="str">
        <f t="shared" si="14"/>
        <v>DB</v>
      </c>
      <c r="R221" t="s">
        <v>518</v>
      </c>
      <c r="S221" t="s">
        <v>767</v>
      </c>
      <c r="T221" t="s">
        <v>1022</v>
      </c>
    </row>
    <row r="222" spans="11:20">
      <c r="K222" s="2" t="str">
        <f t="shared" si="15"/>
        <v>DC</v>
      </c>
      <c r="M222" t="str">
        <f t="shared" si="13"/>
        <v xml:space="preserve">DC </v>
      </c>
      <c r="Q222" s="2" t="str">
        <f t="shared" si="14"/>
        <v>DC</v>
      </c>
      <c r="R222" t="s">
        <v>519</v>
      </c>
      <c r="S222" t="s">
        <v>768</v>
      </c>
      <c r="T222" t="s">
        <v>1023</v>
      </c>
    </row>
    <row r="223" spans="11:20">
      <c r="K223" s="2" t="str">
        <f t="shared" si="15"/>
        <v>DD</v>
      </c>
      <c r="M223" t="str">
        <f t="shared" si="13"/>
        <v xml:space="preserve">DD </v>
      </c>
      <c r="Q223" s="2" t="str">
        <f t="shared" si="14"/>
        <v>DD</v>
      </c>
      <c r="R223" t="s">
        <v>520</v>
      </c>
      <c r="S223" t="s">
        <v>769</v>
      </c>
      <c r="T223" t="s">
        <v>1024</v>
      </c>
    </row>
    <row r="224" spans="11:20">
      <c r="K224" s="2" t="str">
        <f t="shared" si="15"/>
        <v>DE</v>
      </c>
      <c r="M224" t="str">
        <f t="shared" si="13"/>
        <v xml:space="preserve">DE </v>
      </c>
      <c r="Q224" s="2" t="str">
        <f t="shared" si="14"/>
        <v>DE</v>
      </c>
      <c r="R224" t="s">
        <v>521</v>
      </c>
      <c r="S224" t="s">
        <v>770</v>
      </c>
      <c r="T224" t="s">
        <v>1025</v>
      </c>
    </row>
    <row r="225" spans="11:20">
      <c r="K225" s="2" t="str">
        <f t="shared" si="15"/>
        <v>DF</v>
      </c>
      <c r="M225" t="str">
        <f t="shared" si="13"/>
        <v xml:space="preserve">DF </v>
      </c>
      <c r="Q225" s="2" t="str">
        <f t="shared" si="14"/>
        <v>DF</v>
      </c>
      <c r="R225" t="s">
        <v>522</v>
      </c>
      <c r="S225" t="s">
        <v>771</v>
      </c>
      <c r="T225" t="s">
        <v>1026</v>
      </c>
    </row>
    <row r="226" spans="11:20">
      <c r="K226" s="2" t="str">
        <f t="shared" si="15"/>
        <v>E0</v>
      </c>
      <c r="M226" t="str">
        <f t="shared" ref="M226:M256" si="16">K226&amp;" "&amp;L226</f>
        <v xml:space="preserve">E0 </v>
      </c>
      <c r="Q226" s="2" t="str">
        <f t="shared" si="14"/>
        <v>E0</v>
      </c>
      <c r="R226" t="s">
        <v>523</v>
      </c>
      <c r="S226" t="s">
        <v>772</v>
      </c>
      <c r="T226" t="s">
        <v>1027</v>
      </c>
    </row>
    <row r="227" spans="11:20">
      <c r="K227" s="2" t="str">
        <f t="shared" si="15"/>
        <v>E1</v>
      </c>
      <c r="M227" t="str">
        <f t="shared" si="16"/>
        <v xml:space="preserve">E1 </v>
      </c>
      <c r="Q227" s="2" t="str">
        <f t="shared" si="14"/>
        <v>E1</v>
      </c>
      <c r="R227" t="s">
        <v>473</v>
      </c>
      <c r="S227" t="s">
        <v>773</v>
      </c>
      <c r="T227" t="s">
        <v>1028</v>
      </c>
    </row>
    <row r="228" spans="11:20">
      <c r="K228" s="2" t="str">
        <f t="shared" si="15"/>
        <v>E2</v>
      </c>
      <c r="M228" t="str">
        <f t="shared" si="16"/>
        <v xml:space="preserve">E2 </v>
      </c>
      <c r="Q228" s="2" t="str">
        <f t="shared" si="14"/>
        <v>E2</v>
      </c>
      <c r="R228" t="s">
        <v>524</v>
      </c>
      <c r="S228" t="s">
        <v>774</v>
      </c>
      <c r="T228" t="s">
        <v>1029</v>
      </c>
    </row>
    <row r="229" spans="11:20">
      <c r="K229" s="2" t="str">
        <f t="shared" si="15"/>
        <v>E3</v>
      </c>
      <c r="M229" t="str">
        <f t="shared" si="16"/>
        <v xml:space="preserve">E3 </v>
      </c>
      <c r="Q229" s="2" t="str">
        <f t="shared" si="14"/>
        <v>E3</v>
      </c>
      <c r="R229" t="s">
        <v>525</v>
      </c>
      <c r="S229" t="s">
        <v>775</v>
      </c>
      <c r="T229" t="s">
        <v>1030</v>
      </c>
    </row>
    <row r="230" spans="11:20">
      <c r="K230" s="2" t="str">
        <f t="shared" si="15"/>
        <v>E4</v>
      </c>
      <c r="M230" t="str">
        <f t="shared" si="16"/>
        <v xml:space="preserve">E4 </v>
      </c>
      <c r="Q230" s="2" t="str">
        <f t="shared" si="14"/>
        <v>E4</v>
      </c>
      <c r="R230" t="s">
        <v>526</v>
      </c>
      <c r="S230" t="s">
        <v>776</v>
      </c>
      <c r="T230" t="s">
        <v>1031</v>
      </c>
    </row>
    <row r="231" spans="11:20">
      <c r="K231" s="2" t="str">
        <f t="shared" si="15"/>
        <v>E5</v>
      </c>
      <c r="M231" t="str">
        <f t="shared" si="16"/>
        <v xml:space="preserve">E5 </v>
      </c>
      <c r="Q231" s="2" t="str">
        <f t="shared" si="14"/>
        <v>E5</v>
      </c>
      <c r="R231" t="s">
        <v>527</v>
      </c>
      <c r="S231" t="s">
        <v>777</v>
      </c>
      <c r="T231" t="s">
        <v>1032</v>
      </c>
    </row>
    <row r="232" spans="11:20">
      <c r="K232" s="2" t="str">
        <f t="shared" si="15"/>
        <v>E6</v>
      </c>
      <c r="M232" t="str">
        <f t="shared" si="16"/>
        <v xml:space="preserve">E6 </v>
      </c>
      <c r="Q232" s="2" t="str">
        <f t="shared" si="14"/>
        <v>E6</v>
      </c>
      <c r="R232" t="s">
        <v>528</v>
      </c>
      <c r="S232" t="s">
        <v>778</v>
      </c>
      <c r="T232" t="s">
        <v>1033</v>
      </c>
    </row>
    <row r="233" spans="11:20">
      <c r="K233" s="2" t="str">
        <f t="shared" si="15"/>
        <v>E7</v>
      </c>
      <c r="M233" t="str">
        <f t="shared" si="16"/>
        <v xml:space="preserve">E7 </v>
      </c>
      <c r="Q233" s="2" t="str">
        <f t="shared" si="14"/>
        <v>E7</v>
      </c>
      <c r="R233" t="s">
        <v>529</v>
      </c>
      <c r="S233" t="s">
        <v>779</v>
      </c>
      <c r="T233" t="s">
        <v>1034</v>
      </c>
    </row>
    <row r="234" spans="11:20">
      <c r="K234" s="2" t="str">
        <f t="shared" si="15"/>
        <v>E8</v>
      </c>
      <c r="M234" t="str">
        <f t="shared" si="16"/>
        <v xml:space="preserve">E8 </v>
      </c>
      <c r="Q234" s="2" t="str">
        <f t="shared" si="14"/>
        <v>E8</v>
      </c>
      <c r="R234" t="s">
        <v>530</v>
      </c>
      <c r="S234" t="s">
        <v>780</v>
      </c>
      <c r="T234" t="s">
        <v>1035</v>
      </c>
    </row>
    <row r="235" spans="11:20">
      <c r="K235" s="2" t="str">
        <f t="shared" si="15"/>
        <v>E9</v>
      </c>
      <c r="M235" t="str">
        <f t="shared" si="16"/>
        <v xml:space="preserve">E9 </v>
      </c>
      <c r="Q235" s="2" t="str">
        <f t="shared" si="14"/>
        <v>E9</v>
      </c>
      <c r="R235" t="s">
        <v>531</v>
      </c>
      <c r="S235" t="s">
        <v>781</v>
      </c>
      <c r="T235" t="s">
        <v>1036</v>
      </c>
    </row>
    <row r="236" spans="11:20">
      <c r="K236" s="2" t="str">
        <f t="shared" si="15"/>
        <v>EA</v>
      </c>
      <c r="M236" t="str">
        <f t="shared" si="16"/>
        <v xml:space="preserve">EA </v>
      </c>
      <c r="Q236" s="2" t="str">
        <f t="shared" si="14"/>
        <v>EA</v>
      </c>
      <c r="R236" t="s">
        <v>532</v>
      </c>
      <c r="S236" t="s">
        <v>782</v>
      </c>
      <c r="T236" t="s">
        <v>1037</v>
      </c>
    </row>
    <row r="237" spans="11:20">
      <c r="K237" s="2" t="str">
        <f t="shared" si="15"/>
        <v>EB</v>
      </c>
      <c r="M237" t="str">
        <f t="shared" si="16"/>
        <v xml:space="preserve">EB </v>
      </c>
      <c r="Q237" s="2" t="str">
        <f t="shared" si="14"/>
        <v>EB</v>
      </c>
      <c r="R237" t="s">
        <v>533</v>
      </c>
      <c r="S237" t="s">
        <v>783</v>
      </c>
      <c r="T237" t="s">
        <v>1038</v>
      </c>
    </row>
    <row r="238" spans="11:20">
      <c r="K238" s="2" t="str">
        <f t="shared" si="15"/>
        <v>EC</v>
      </c>
      <c r="M238" t="str">
        <f t="shared" si="16"/>
        <v xml:space="preserve">EC </v>
      </c>
      <c r="Q238" s="2" t="str">
        <f t="shared" si="14"/>
        <v>EC</v>
      </c>
      <c r="R238" t="s">
        <v>534</v>
      </c>
      <c r="S238" t="s">
        <v>784</v>
      </c>
      <c r="T238" t="s">
        <v>1039</v>
      </c>
    </row>
    <row r="239" spans="11:20">
      <c r="K239" s="2" t="str">
        <f t="shared" si="15"/>
        <v>ED</v>
      </c>
      <c r="M239" t="str">
        <f t="shared" si="16"/>
        <v xml:space="preserve">ED </v>
      </c>
      <c r="Q239" s="2" t="str">
        <f t="shared" si="14"/>
        <v>ED</v>
      </c>
      <c r="R239" t="s">
        <v>535</v>
      </c>
      <c r="S239" t="s">
        <v>785</v>
      </c>
      <c r="T239" t="s">
        <v>1040</v>
      </c>
    </row>
    <row r="240" spans="11:20">
      <c r="K240" s="2" t="str">
        <f t="shared" si="15"/>
        <v>EE</v>
      </c>
      <c r="M240" t="str">
        <f t="shared" si="16"/>
        <v xml:space="preserve">EE </v>
      </c>
      <c r="Q240" s="2" t="str">
        <f t="shared" si="14"/>
        <v>EE</v>
      </c>
      <c r="R240" t="s">
        <v>536</v>
      </c>
      <c r="S240" t="s">
        <v>786</v>
      </c>
      <c r="T240" t="s">
        <v>1041</v>
      </c>
    </row>
    <row r="241" spans="11:20">
      <c r="K241" s="2" t="str">
        <f t="shared" si="15"/>
        <v>EF</v>
      </c>
      <c r="M241" t="str">
        <f t="shared" si="16"/>
        <v xml:space="preserve">EF </v>
      </c>
      <c r="Q241" s="2" t="str">
        <f t="shared" si="14"/>
        <v>EF</v>
      </c>
      <c r="R241" t="s">
        <v>537</v>
      </c>
      <c r="S241" t="s">
        <v>787</v>
      </c>
      <c r="T241" t="s">
        <v>1042</v>
      </c>
    </row>
    <row r="242" spans="11:20">
      <c r="K242" s="2" t="str">
        <f t="shared" si="15"/>
        <v>F0</v>
      </c>
      <c r="M242" t="str">
        <f t="shared" si="16"/>
        <v xml:space="preserve">F0 </v>
      </c>
      <c r="Q242" s="2" t="str">
        <f t="shared" si="14"/>
        <v>F0</v>
      </c>
      <c r="R242" t="s">
        <v>538</v>
      </c>
      <c r="S242" t="s">
        <v>788</v>
      </c>
      <c r="T242" t="s">
        <v>1043</v>
      </c>
    </row>
    <row r="243" spans="11:20">
      <c r="K243" s="2" t="str">
        <f t="shared" si="15"/>
        <v>F1</v>
      </c>
      <c r="M243" t="str">
        <f t="shared" si="16"/>
        <v xml:space="preserve">F1 </v>
      </c>
      <c r="Q243" s="2" t="str">
        <f t="shared" si="14"/>
        <v>F1</v>
      </c>
      <c r="R243" t="s">
        <v>539</v>
      </c>
      <c r="S243" t="s">
        <v>789</v>
      </c>
      <c r="T243" t="s">
        <v>1044</v>
      </c>
    </row>
    <row r="244" spans="11:20">
      <c r="K244" s="2" t="str">
        <f t="shared" si="15"/>
        <v>F2</v>
      </c>
      <c r="M244" t="str">
        <f t="shared" si="16"/>
        <v xml:space="preserve">F2 </v>
      </c>
      <c r="Q244" s="2" t="str">
        <f t="shared" si="14"/>
        <v>F2</v>
      </c>
      <c r="R244" t="s">
        <v>540</v>
      </c>
      <c r="S244" t="s">
        <v>790</v>
      </c>
      <c r="T244" t="s">
        <v>1045</v>
      </c>
    </row>
    <row r="245" spans="11:20">
      <c r="K245" s="2" t="str">
        <f t="shared" si="15"/>
        <v>F3</v>
      </c>
      <c r="M245" t="str">
        <f t="shared" si="16"/>
        <v xml:space="preserve">F3 </v>
      </c>
      <c r="Q245" s="2" t="str">
        <f t="shared" si="14"/>
        <v>F3</v>
      </c>
      <c r="R245" t="s">
        <v>541</v>
      </c>
      <c r="S245" t="s">
        <v>791</v>
      </c>
      <c r="T245" t="s">
        <v>1046</v>
      </c>
    </row>
    <row r="246" spans="11:20">
      <c r="K246" s="2" t="str">
        <f t="shared" si="15"/>
        <v>F4</v>
      </c>
      <c r="M246" t="str">
        <f t="shared" si="16"/>
        <v xml:space="preserve">F4 </v>
      </c>
      <c r="Q246" s="2" t="str">
        <f t="shared" si="14"/>
        <v>F4</v>
      </c>
      <c r="R246" t="s">
        <v>542</v>
      </c>
      <c r="S246" t="s">
        <v>792</v>
      </c>
      <c r="T246" t="s">
        <v>1047</v>
      </c>
    </row>
    <row r="247" spans="11:20">
      <c r="K247" s="2" t="str">
        <f t="shared" si="15"/>
        <v>F5</v>
      </c>
      <c r="M247" t="str">
        <f t="shared" si="16"/>
        <v xml:space="preserve">F5 </v>
      </c>
      <c r="Q247" s="2" t="str">
        <f t="shared" si="14"/>
        <v>F5</v>
      </c>
      <c r="R247" t="s">
        <v>543</v>
      </c>
      <c r="S247" t="s">
        <v>793</v>
      </c>
      <c r="T247" t="s">
        <v>1048</v>
      </c>
    </row>
    <row r="248" spans="11:20">
      <c r="K248" s="2" t="str">
        <f t="shared" si="15"/>
        <v>F6</v>
      </c>
      <c r="M248" t="str">
        <f t="shared" si="16"/>
        <v xml:space="preserve">F6 </v>
      </c>
      <c r="Q248" s="2" t="str">
        <f t="shared" si="14"/>
        <v>F6</v>
      </c>
      <c r="R248" t="s">
        <v>544</v>
      </c>
      <c r="S248" t="s">
        <v>794</v>
      </c>
      <c r="T248" t="s">
        <v>1049</v>
      </c>
    </row>
    <row r="249" spans="11:20">
      <c r="K249" s="2" t="str">
        <f t="shared" si="15"/>
        <v>F7</v>
      </c>
      <c r="M249" t="str">
        <f t="shared" si="16"/>
        <v xml:space="preserve">F7 </v>
      </c>
      <c r="Q249" s="2" t="str">
        <f t="shared" si="14"/>
        <v>F7</v>
      </c>
      <c r="R249" t="s">
        <v>545</v>
      </c>
      <c r="S249" t="s">
        <v>795</v>
      </c>
      <c r="T249" t="s">
        <v>1050</v>
      </c>
    </row>
    <row r="250" spans="11:20">
      <c r="K250" s="2" t="str">
        <f t="shared" si="15"/>
        <v>F8</v>
      </c>
      <c r="M250" t="str">
        <f t="shared" si="16"/>
        <v xml:space="preserve">F8 </v>
      </c>
      <c r="Q250" s="2" t="str">
        <f t="shared" si="14"/>
        <v>F8</v>
      </c>
      <c r="R250" t="s">
        <v>546</v>
      </c>
      <c r="S250" t="s">
        <v>796</v>
      </c>
      <c r="T250" t="s">
        <v>1051</v>
      </c>
    </row>
    <row r="251" spans="11:20">
      <c r="K251" s="2" t="str">
        <f t="shared" si="15"/>
        <v>F9</v>
      </c>
      <c r="M251" t="str">
        <f t="shared" si="16"/>
        <v xml:space="preserve">F9 </v>
      </c>
      <c r="Q251" s="2" t="str">
        <f t="shared" si="14"/>
        <v>F9</v>
      </c>
      <c r="R251" t="s">
        <v>547</v>
      </c>
      <c r="S251" t="s">
        <v>797</v>
      </c>
      <c r="T251" t="s">
        <v>1052</v>
      </c>
    </row>
    <row r="252" spans="11:20">
      <c r="K252" s="2" t="str">
        <f t="shared" si="15"/>
        <v>FA</v>
      </c>
      <c r="M252" t="str">
        <f t="shared" si="16"/>
        <v xml:space="preserve">FA </v>
      </c>
      <c r="Q252" s="2" t="str">
        <f t="shared" si="14"/>
        <v>FA</v>
      </c>
      <c r="R252" t="s">
        <v>548</v>
      </c>
      <c r="S252" t="s">
        <v>798</v>
      </c>
      <c r="T252" t="s">
        <v>1053</v>
      </c>
    </row>
    <row r="253" spans="11:20">
      <c r="K253" s="2" t="str">
        <f t="shared" si="15"/>
        <v>FB</v>
      </c>
      <c r="M253" t="str">
        <f t="shared" si="16"/>
        <v xml:space="preserve">FB </v>
      </c>
      <c r="Q253" s="2" t="str">
        <f t="shared" si="14"/>
        <v>FB</v>
      </c>
      <c r="R253" t="s">
        <v>549</v>
      </c>
      <c r="S253" t="s">
        <v>799</v>
      </c>
      <c r="T253" t="s">
        <v>1054</v>
      </c>
    </row>
    <row r="254" spans="11:20">
      <c r="K254" s="2" t="str">
        <f t="shared" si="15"/>
        <v>FC</v>
      </c>
      <c r="M254" t="str">
        <f t="shared" si="16"/>
        <v xml:space="preserve">FC </v>
      </c>
      <c r="Q254" s="2" t="str">
        <f t="shared" si="14"/>
        <v>FC</v>
      </c>
      <c r="R254" t="s">
        <v>550</v>
      </c>
      <c r="S254" t="s">
        <v>800</v>
      </c>
      <c r="T254" t="s">
        <v>1055</v>
      </c>
    </row>
    <row r="255" spans="11:20">
      <c r="K255" s="2" t="str">
        <f t="shared" si="15"/>
        <v>FD</v>
      </c>
      <c r="M255" t="str">
        <f t="shared" si="16"/>
        <v xml:space="preserve">FD </v>
      </c>
      <c r="Q255" s="2" t="str">
        <f t="shared" si="14"/>
        <v>FD</v>
      </c>
      <c r="R255" t="s">
        <v>551</v>
      </c>
      <c r="S255" t="s">
        <v>801</v>
      </c>
      <c r="T255" t="s">
        <v>1056</v>
      </c>
    </row>
    <row r="256" spans="11:20">
      <c r="K256" s="2" t="str">
        <f t="shared" si="15"/>
        <v>FE</v>
      </c>
      <c r="M256" t="str">
        <f t="shared" si="16"/>
        <v xml:space="preserve">FE </v>
      </c>
      <c r="Q256" s="2" t="str">
        <f t="shared" si="14"/>
        <v>FE</v>
      </c>
      <c r="R256" t="s">
        <v>552</v>
      </c>
      <c r="S256" t="s">
        <v>802</v>
      </c>
      <c r="T256" t="s">
        <v>1057</v>
      </c>
    </row>
    <row r="257" spans="11:20">
      <c r="K257" s="2" t="str">
        <f t="shared" si="15"/>
        <v>FF</v>
      </c>
      <c r="Q257" s="2" t="str">
        <f>K257</f>
        <v>FF</v>
      </c>
      <c r="R257" t="s">
        <v>553</v>
      </c>
      <c r="S257" t="s">
        <v>803</v>
      </c>
      <c r="T257" t="s">
        <v>1058</v>
      </c>
    </row>
  </sheetData>
  <mergeCells count="1">
    <mergeCell ref="R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theme="1" tint="4.9989318521683403E-2"/>
  </sheetPr>
  <dimension ref="A1:A1216"/>
  <sheetViews>
    <sheetView workbookViewId="0">
      <selection activeCell="A1216" sqref="A1:A1216"/>
    </sheetView>
  </sheetViews>
  <sheetFormatPr defaultRowHeight="15"/>
  <cols>
    <col min="1" max="1" width="58.28515625" customWidth="1"/>
  </cols>
  <sheetData>
    <row r="1" spans="1:1">
      <c r="A1" t="s">
        <v>2</v>
      </c>
    </row>
    <row r="2" spans="1:1">
      <c r="A2" t="s">
        <v>3</v>
      </c>
    </row>
    <row r="3" spans="1:1">
      <c r="A3" t="s">
        <v>1916</v>
      </c>
    </row>
    <row r="4" spans="1:1">
      <c r="A4" t="s">
        <v>1100</v>
      </c>
    </row>
    <row r="5" spans="1:1">
      <c r="A5" t="s">
        <v>1101</v>
      </c>
    </row>
    <row r="6" spans="1:1">
      <c r="A6" t="s">
        <v>1102</v>
      </c>
    </row>
    <row r="7" spans="1:1">
      <c r="A7" t="s">
        <v>1071</v>
      </c>
    </row>
    <row r="8" spans="1:1">
      <c r="A8" t="s">
        <v>1103</v>
      </c>
    </row>
    <row r="9" spans="1:1">
      <c r="A9" t="s">
        <v>1104</v>
      </c>
    </row>
    <row r="10" spans="1:1">
      <c r="A10" t="s">
        <v>1071</v>
      </c>
    </row>
    <row r="11" spans="1:1">
      <c r="A11" t="s">
        <v>1105</v>
      </c>
    </row>
    <row r="12" spans="1:1">
      <c r="A12" t="s">
        <v>1106</v>
      </c>
    </row>
    <row r="13" spans="1:1">
      <c r="A13" t="s">
        <v>1071</v>
      </c>
    </row>
    <row r="14" spans="1:1">
      <c r="A14" t="s">
        <v>1107</v>
      </c>
    </row>
    <row r="15" spans="1:1">
      <c r="A15" t="s">
        <v>1108</v>
      </c>
    </row>
    <row r="16" spans="1:1">
      <c r="A16" t="s">
        <v>1071</v>
      </c>
    </row>
    <row r="17" spans="1:1">
      <c r="A17" t="s">
        <v>1109</v>
      </c>
    </row>
    <row r="18" spans="1:1">
      <c r="A18" t="s">
        <v>1110</v>
      </c>
    </row>
    <row r="19" spans="1:1">
      <c r="A19" t="s">
        <v>1071</v>
      </c>
    </row>
    <row r="20" spans="1:1">
      <c r="A20" t="s">
        <v>1111</v>
      </c>
    </row>
    <row r="21" spans="1:1">
      <c r="A21" t="s">
        <v>1112</v>
      </c>
    </row>
    <row r="22" spans="1:1">
      <c r="A22" t="s">
        <v>1071</v>
      </c>
    </row>
    <row r="23" spans="1:1">
      <c r="A23" t="s">
        <v>1113</v>
      </c>
    </row>
    <row r="24" spans="1:1">
      <c r="A24" t="s">
        <v>1114</v>
      </c>
    </row>
    <row r="25" spans="1:1">
      <c r="A25" t="s">
        <v>1071</v>
      </c>
    </row>
    <row r="26" spans="1:1">
      <c r="A26" t="s">
        <v>1115</v>
      </c>
    </row>
    <row r="27" spans="1:1">
      <c r="A27" t="s">
        <v>1116</v>
      </c>
    </row>
    <row r="28" spans="1:1">
      <c r="A28" t="s">
        <v>1071</v>
      </c>
    </row>
    <row r="29" spans="1:1">
      <c r="A29" t="s">
        <v>1117</v>
      </c>
    </row>
    <row r="30" spans="1:1">
      <c r="A30" t="s">
        <v>1118</v>
      </c>
    </row>
    <row r="31" spans="1:1">
      <c r="A31" t="s">
        <v>1071</v>
      </c>
    </row>
    <row r="32" spans="1:1">
      <c r="A32" t="s">
        <v>1119</v>
      </c>
    </row>
    <row r="33" spans="1:1">
      <c r="A33" t="s">
        <v>1120</v>
      </c>
    </row>
    <row r="34" spans="1:1">
      <c r="A34" t="s">
        <v>1071</v>
      </c>
    </row>
    <row r="35" spans="1:1">
      <c r="A35" t="s">
        <v>1121</v>
      </c>
    </row>
    <row r="36" spans="1:1">
      <c r="A36" t="s">
        <v>1122</v>
      </c>
    </row>
    <row r="37" spans="1:1">
      <c r="A37" t="s">
        <v>1071</v>
      </c>
    </row>
    <row r="38" spans="1:1">
      <c r="A38" t="s">
        <v>1123</v>
      </c>
    </row>
    <row r="39" spans="1:1">
      <c r="A39" t="s">
        <v>1124</v>
      </c>
    </row>
    <row r="40" spans="1:1">
      <c r="A40" t="s">
        <v>1071</v>
      </c>
    </row>
    <row r="41" spans="1:1">
      <c r="A41" t="s">
        <v>1125</v>
      </c>
    </row>
    <row r="42" spans="1:1">
      <c r="A42" t="s">
        <v>1126</v>
      </c>
    </row>
    <row r="43" spans="1:1">
      <c r="A43" t="s">
        <v>1127</v>
      </c>
    </row>
    <row r="44" spans="1:1">
      <c r="A44" t="s">
        <v>1128</v>
      </c>
    </row>
    <row r="45" spans="1:1">
      <c r="A45" t="s">
        <v>1129</v>
      </c>
    </row>
    <row r="46" spans="1:1">
      <c r="A46" t="s">
        <v>1130</v>
      </c>
    </row>
    <row r="47" spans="1:1">
      <c r="A47" t="s">
        <v>1131</v>
      </c>
    </row>
    <row r="48" spans="1:1">
      <c r="A48" t="s">
        <v>1132</v>
      </c>
    </row>
    <row r="49" spans="1:1">
      <c r="A49" t="s">
        <v>1133</v>
      </c>
    </row>
    <row r="50" spans="1:1">
      <c r="A50" t="s">
        <v>1089</v>
      </c>
    </row>
    <row r="51" spans="1:1">
      <c r="A51" t="s">
        <v>1134</v>
      </c>
    </row>
    <row r="52" spans="1:1">
      <c r="A52" t="s">
        <v>1135</v>
      </c>
    </row>
    <row r="53" spans="1:1">
      <c r="A53" t="s">
        <v>1136</v>
      </c>
    </row>
    <row r="54" spans="1:1">
      <c r="A54" t="s">
        <v>1137</v>
      </c>
    </row>
    <row r="55" spans="1:1">
      <c r="A55" t="s">
        <v>1138</v>
      </c>
    </row>
    <row r="56" spans="1:1">
      <c r="A56" t="s">
        <v>1139</v>
      </c>
    </row>
    <row r="57" spans="1:1">
      <c r="A57" t="s">
        <v>1140</v>
      </c>
    </row>
    <row r="58" spans="1:1">
      <c r="A58" t="s">
        <v>1089</v>
      </c>
    </row>
    <row r="59" spans="1:1">
      <c r="A59" t="s">
        <v>1141</v>
      </c>
    </row>
    <row r="60" spans="1:1">
      <c r="A60" t="s">
        <v>1142</v>
      </c>
    </row>
    <row r="61" spans="1:1">
      <c r="A61" t="s">
        <v>1143</v>
      </c>
    </row>
    <row r="62" spans="1:1">
      <c r="A62" t="s">
        <v>1089</v>
      </c>
    </row>
    <row r="63" spans="1:1">
      <c r="A63" t="s">
        <v>1144</v>
      </c>
    </row>
    <row r="64" spans="1:1">
      <c r="A64" t="s">
        <v>1089</v>
      </c>
    </row>
    <row r="65" spans="1:1">
      <c r="A65" t="s">
        <v>1145</v>
      </c>
    </row>
    <row r="66" spans="1:1">
      <c r="A66" t="s">
        <v>1142</v>
      </c>
    </row>
    <row r="67" spans="1:1">
      <c r="A67" t="s">
        <v>1146</v>
      </c>
    </row>
    <row r="68" spans="1:1">
      <c r="A68" t="s">
        <v>1147</v>
      </c>
    </row>
    <row r="69" spans="1:1">
      <c r="A69" t="s">
        <v>1148</v>
      </c>
    </row>
    <row r="70" spans="1:1">
      <c r="A70" t="s">
        <v>1149</v>
      </c>
    </row>
    <row r="71" spans="1:1">
      <c r="A71" t="s">
        <v>1089</v>
      </c>
    </row>
    <row r="72" spans="1:1">
      <c r="A72" t="s">
        <v>1917</v>
      </c>
    </row>
    <row r="73" spans="1:1">
      <c r="A73" t="s">
        <v>1918</v>
      </c>
    </row>
    <row r="74" spans="1:1">
      <c r="A74" t="s">
        <v>1135</v>
      </c>
    </row>
    <row r="75" spans="1:1">
      <c r="A75" t="s">
        <v>1150</v>
      </c>
    </row>
    <row r="76" spans="1:1">
      <c r="A76" t="s">
        <v>1151</v>
      </c>
    </row>
    <row r="77" spans="1:1">
      <c r="A77" t="s">
        <v>1152</v>
      </c>
    </row>
    <row r="78" spans="1:1">
      <c r="A78" t="s">
        <v>1153</v>
      </c>
    </row>
    <row r="79" spans="1:1">
      <c r="A79" t="s">
        <v>1154</v>
      </c>
    </row>
    <row r="80" spans="1:1">
      <c r="A80" t="s">
        <v>1155</v>
      </c>
    </row>
    <row r="81" spans="1:1">
      <c r="A81" t="s">
        <v>1156</v>
      </c>
    </row>
    <row r="82" spans="1:1">
      <c r="A82" t="s">
        <v>1157</v>
      </c>
    </row>
    <row r="83" spans="1:1">
      <c r="A83" t="s">
        <v>1158</v>
      </c>
    </row>
    <row r="84" spans="1:1">
      <c r="A84" t="s">
        <v>1159</v>
      </c>
    </row>
    <row r="85" spans="1:1">
      <c r="A85" t="s">
        <v>1152</v>
      </c>
    </row>
    <row r="86" spans="1:1">
      <c r="A86" t="s">
        <v>1160</v>
      </c>
    </row>
    <row r="87" spans="1:1">
      <c r="A87" t="s">
        <v>1161</v>
      </c>
    </row>
    <row r="88" spans="1:1">
      <c r="A88" t="s">
        <v>1162</v>
      </c>
    </row>
    <row r="89" spans="1:1">
      <c r="A89" t="s">
        <v>1163</v>
      </c>
    </row>
    <row r="90" spans="1:1">
      <c r="A90" t="s">
        <v>1089</v>
      </c>
    </row>
    <row r="91" spans="1:1">
      <c r="A91" t="s">
        <v>1164</v>
      </c>
    </row>
    <row r="92" spans="1:1">
      <c r="A92" t="s">
        <v>1165</v>
      </c>
    </row>
    <row r="93" spans="1:1">
      <c r="A93" t="s">
        <v>1166</v>
      </c>
    </row>
    <row r="94" spans="1:1">
      <c r="A94" t="s">
        <v>1089</v>
      </c>
    </row>
    <row r="95" spans="1:1">
      <c r="A95" t="s">
        <v>1167</v>
      </c>
    </row>
    <row r="96" spans="1:1">
      <c r="A96" t="s">
        <v>1089</v>
      </c>
    </row>
    <row r="97" spans="1:1">
      <c r="A97" t="s">
        <v>1168</v>
      </c>
    </row>
    <row r="98" spans="1:1">
      <c r="A98" t="s">
        <v>1169</v>
      </c>
    </row>
    <row r="99" spans="1:1">
      <c r="A99" t="s">
        <v>1170</v>
      </c>
    </row>
    <row r="100" spans="1:1">
      <c r="A100" t="s">
        <v>1171</v>
      </c>
    </row>
    <row r="101" spans="1:1">
      <c r="A101" t="s">
        <v>1172</v>
      </c>
    </row>
    <row r="102" spans="1:1">
      <c r="A102" t="s">
        <v>1173</v>
      </c>
    </row>
    <row r="103" spans="1:1">
      <c r="A103" t="s">
        <v>1174</v>
      </c>
    </row>
    <row r="104" spans="1:1">
      <c r="A104" t="s">
        <v>1135</v>
      </c>
    </row>
    <row r="105" spans="1:1">
      <c r="A105" t="s">
        <v>1150</v>
      </c>
    </row>
    <row r="106" spans="1:1">
      <c r="A106" t="s">
        <v>1175</v>
      </c>
    </row>
    <row r="107" spans="1:1">
      <c r="A107" t="s">
        <v>1153</v>
      </c>
    </row>
    <row r="108" spans="1:1">
      <c r="A108" t="s">
        <v>1176</v>
      </c>
    </row>
    <row r="109" spans="1:1">
      <c r="A109" t="s">
        <v>1138</v>
      </c>
    </row>
    <row r="110" spans="1:1">
      <c r="A110" t="s">
        <v>1177</v>
      </c>
    </row>
    <row r="111" spans="1:1">
      <c r="A111" t="s">
        <v>1083</v>
      </c>
    </row>
    <row r="112" spans="1:1">
      <c r="A112" t="s">
        <v>1089</v>
      </c>
    </row>
    <row r="113" spans="1:1">
      <c r="A113" t="s">
        <v>1178</v>
      </c>
    </row>
    <row r="114" spans="1:1">
      <c r="A114" t="s">
        <v>1179</v>
      </c>
    </row>
    <row r="115" spans="1:1">
      <c r="A115" t="s">
        <v>1180</v>
      </c>
    </row>
    <row r="116" spans="1:1">
      <c r="A116" t="s">
        <v>1181</v>
      </c>
    </row>
    <row r="117" spans="1:1">
      <c r="A117" t="s">
        <v>1089</v>
      </c>
    </row>
    <row r="118" spans="1:1">
      <c r="A118" t="s">
        <v>1182</v>
      </c>
    </row>
    <row r="119" spans="1:1">
      <c r="A119" t="s">
        <v>1089</v>
      </c>
    </row>
    <row r="120" spans="1:1">
      <c r="A120" t="s">
        <v>1183</v>
      </c>
    </row>
    <row r="121" spans="1:1">
      <c r="A121" t="s">
        <v>1184</v>
      </c>
    </row>
    <row r="122" spans="1:1">
      <c r="A122" t="s">
        <v>1185</v>
      </c>
    </row>
    <row r="123" spans="1:1">
      <c r="A123" t="s">
        <v>1186</v>
      </c>
    </row>
    <row r="124" spans="1:1">
      <c r="A124" t="s">
        <v>1187</v>
      </c>
    </row>
    <row r="125" spans="1:1">
      <c r="A125" t="s">
        <v>1188</v>
      </c>
    </row>
    <row r="126" spans="1:1">
      <c r="A126" t="s">
        <v>1189</v>
      </c>
    </row>
    <row r="127" spans="1:1">
      <c r="A127" t="s">
        <v>1190</v>
      </c>
    </row>
    <row r="128" spans="1:1">
      <c r="A128" t="s">
        <v>1191</v>
      </c>
    </row>
    <row r="129" spans="1:1">
      <c r="A129" t="s">
        <v>1192</v>
      </c>
    </row>
    <row r="130" spans="1:1">
      <c r="A130" t="s">
        <v>1193</v>
      </c>
    </row>
    <row r="131" spans="1:1">
      <c r="A131" t="s">
        <v>1194</v>
      </c>
    </row>
    <row r="132" spans="1:1">
      <c r="A132" t="s">
        <v>1195</v>
      </c>
    </row>
    <row r="133" spans="1:1">
      <c r="A133" t="s">
        <v>1196</v>
      </c>
    </row>
    <row r="134" spans="1:1">
      <c r="A134" t="s">
        <v>1197</v>
      </c>
    </row>
    <row r="135" spans="1:1">
      <c r="A135" t="s">
        <v>1198</v>
      </c>
    </row>
    <row r="136" spans="1:1">
      <c r="A136" t="s">
        <v>1199</v>
      </c>
    </row>
    <row r="137" spans="1:1">
      <c r="A137" t="s">
        <v>1200</v>
      </c>
    </row>
    <row r="138" spans="1:1">
      <c r="A138" t="s">
        <v>1201</v>
      </c>
    </row>
    <row r="139" spans="1:1">
      <c r="A139" t="s">
        <v>1202</v>
      </c>
    </row>
    <row r="140" spans="1:1">
      <c r="A140" t="s">
        <v>1203</v>
      </c>
    </row>
    <row r="141" spans="1:1">
      <c r="A141" t="s">
        <v>1204</v>
      </c>
    </row>
    <row r="142" spans="1:1">
      <c r="A142" t="s">
        <v>1205</v>
      </c>
    </row>
    <row r="143" spans="1:1">
      <c r="A143" t="s">
        <v>1206</v>
      </c>
    </row>
    <row r="144" spans="1:1">
      <c r="A144" t="s">
        <v>1207</v>
      </c>
    </row>
    <row r="145" spans="1:1">
      <c r="A145" t="s">
        <v>1208</v>
      </c>
    </row>
    <row r="146" spans="1:1">
      <c r="A146" t="s">
        <v>1209</v>
      </c>
    </row>
    <row r="147" spans="1:1">
      <c r="A147" t="s">
        <v>1210</v>
      </c>
    </row>
    <row r="148" spans="1:1">
      <c r="A148" t="s">
        <v>1211</v>
      </c>
    </row>
    <row r="149" spans="1:1">
      <c r="A149" t="s">
        <v>1128</v>
      </c>
    </row>
    <row r="150" spans="1:1">
      <c r="A150" t="s">
        <v>1212</v>
      </c>
    </row>
    <row r="151" spans="1:1">
      <c r="A151" t="s">
        <v>1213</v>
      </c>
    </row>
    <row r="152" spans="1:1">
      <c r="A152" t="s">
        <v>1214</v>
      </c>
    </row>
    <row r="153" spans="1:1">
      <c r="A153" t="s">
        <v>1209</v>
      </c>
    </row>
    <row r="154" spans="1:1">
      <c r="A154" t="s">
        <v>1215</v>
      </c>
    </row>
    <row r="155" spans="1:1">
      <c r="A155" t="s">
        <v>1216</v>
      </c>
    </row>
    <row r="156" spans="1:1">
      <c r="A156" t="s">
        <v>1217</v>
      </c>
    </row>
    <row r="157" spans="1:1">
      <c r="A157" t="s">
        <v>1218</v>
      </c>
    </row>
    <row r="158" spans="1:1">
      <c r="A158" t="s">
        <v>1219</v>
      </c>
    </row>
    <row r="159" spans="1:1">
      <c r="A159" t="s">
        <v>1220</v>
      </c>
    </row>
    <row r="160" spans="1:1">
      <c r="A160" t="s">
        <v>1221</v>
      </c>
    </row>
    <row r="161" spans="1:1">
      <c r="A161" t="s">
        <v>1222</v>
      </c>
    </row>
    <row r="162" spans="1:1">
      <c r="A162" t="s">
        <v>1223</v>
      </c>
    </row>
    <row r="163" spans="1:1">
      <c r="A163" t="s">
        <v>1224</v>
      </c>
    </row>
    <row r="164" spans="1:1">
      <c r="A164" t="s">
        <v>1225</v>
      </c>
    </row>
    <row r="165" spans="1:1">
      <c r="A165" t="s">
        <v>1226</v>
      </c>
    </row>
    <row r="166" spans="1:1">
      <c r="A166" t="s">
        <v>1227</v>
      </c>
    </row>
    <row r="167" spans="1:1">
      <c r="A167" t="s">
        <v>1228</v>
      </c>
    </row>
    <row r="168" spans="1:1">
      <c r="A168" t="s">
        <v>1229</v>
      </c>
    </row>
    <row r="169" spans="1:1">
      <c r="A169" t="s">
        <v>1230</v>
      </c>
    </row>
    <row r="170" spans="1:1">
      <c r="A170" t="s">
        <v>1231</v>
      </c>
    </row>
    <row r="171" spans="1:1">
      <c r="A171" t="s">
        <v>1207</v>
      </c>
    </row>
    <row r="172" spans="1:1">
      <c r="A172" t="s">
        <v>1232</v>
      </c>
    </row>
    <row r="173" spans="1:1">
      <c r="A173" t="s">
        <v>1233</v>
      </c>
    </row>
    <row r="174" spans="1:1">
      <c r="A174" t="s">
        <v>1234</v>
      </c>
    </row>
    <row r="175" spans="1:1">
      <c r="A175" t="s">
        <v>1235</v>
      </c>
    </row>
    <row r="176" spans="1:1">
      <c r="A176" t="s">
        <v>1236</v>
      </c>
    </row>
    <row r="177" spans="1:1">
      <c r="A177" t="s">
        <v>1089</v>
      </c>
    </row>
    <row r="178" spans="1:1">
      <c r="A178" t="s">
        <v>1237</v>
      </c>
    </row>
    <row r="179" spans="1:1">
      <c r="A179" t="s">
        <v>1238</v>
      </c>
    </row>
    <row r="180" spans="1:1">
      <c r="A180" t="s">
        <v>1239</v>
      </c>
    </row>
    <row r="181" spans="1:1">
      <c r="A181" t="s">
        <v>1240</v>
      </c>
    </row>
    <row r="182" spans="1:1">
      <c r="A182" t="s">
        <v>1241</v>
      </c>
    </row>
    <row r="183" spans="1:1">
      <c r="A183" t="s">
        <v>1242</v>
      </c>
    </row>
    <row r="184" spans="1:1">
      <c r="A184" t="s">
        <v>1243</v>
      </c>
    </row>
    <row r="185" spans="1:1">
      <c r="A185" t="s">
        <v>1089</v>
      </c>
    </row>
    <row r="186" spans="1:1">
      <c r="A186" t="s">
        <v>1244</v>
      </c>
    </row>
    <row r="187" spans="1:1">
      <c r="A187" t="s">
        <v>1245</v>
      </c>
    </row>
    <row r="188" spans="1:1">
      <c r="A188" t="s">
        <v>1089</v>
      </c>
    </row>
    <row r="189" spans="1:1">
      <c r="A189" t="s">
        <v>1246</v>
      </c>
    </row>
    <row r="190" spans="1:1">
      <c r="A190" t="s">
        <v>1200</v>
      </c>
    </row>
    <row r="191" spans="1:1">
      <c r="A191" t="s">
        <v>1247</v>
      </c>
    </row>
    <row r="192" spans="1:1">
      <c r="A192" t="s">
        <v>1248</v>
      </c>
    </row>
    <row r="193" spans="1:1">
      <c r="A193" t="s">
        <v>1249</v>
      </c>
    </row>
    <row r="194" spans="1:1">
      <c r="A194" t="s">
        <v>1250</v>
      </c>
    </row>
    <row r="195" spans="1:1">
      <c r="A195" t="s">
        <v>1251</v>
      </c>
    </row>
    <row r="196" spans="1:1">
      <c r="A196" t="s">
        <v>1252</v>
      </c>
    </row>
    <row r="197" spans="1:1">
      <c r="A197" t="s">
        <v>1253</v>
      </c>
    </row>
    <row r="198" spans="1:1">
      <c r="A198" t="s">
        <v>1126</v>
      </c>
    </row>
    <row r="199" spans="1:1">
      <c r="A199" t="s">
        <v>1254</v>
      </c>
    </row>
    <row r="200" spans="1:1">
      <c r="A200" t="s">
        <v>1255</v>
      </c>
    </row>
    <row r="201" spans="1:1">
      <c r="A201" t="s">
        <v>1089</v>
      </c>
    </row>
    <row r="202" spans="1:1">
      <c r="A202" t="s">
        <v>1256</v>
      </c>
    </row>
    <row r="203" spans="1:1">
      <c r="A203" t="s">
        <v>1238</v>
      </c>
    </row>
    <row r="204" spans="1:1">
      <c r="A204" t="s">
        <v>1257</v>
      </c>
    </row>
    <row r="205" spans="1:1">
      <c r="A205" t="s">
        <v>1258</v>
      </c>
    </row>
    <row r="206" spans="1:1">
      <c r="A206" t="s">
        <v>1259</v>
      </c>
    </row>
    <row r="207" spans="1:1">
      <c r="A207" t="s">
        <v>1174</v>
      </c>
    </row>
    <row r="208" spans="1:1">
      <c r="A208" t="s">
        <v>1226</v>
      </c>
    </row>
    <row r="209" spans="1:1">
      <c r="A209" t="s">
        <v>1260</v>
      </c>
    </row>
    <row r="210" spans="1:1">
      <c r="A210" t="s">
        <v>1261</v>
      </c>
    </row>
    <row r="211" spans="1:1">
      <c r="A211" t="s">
        <v>1262</v>
      </c>
    </row>
    <row r="212" spans="1:1">
      <c r="A212" t="s">
        <v>1263</v>
      </c>
    </row>
    <row r="213" spans="1:1">
      <c r="A213" t="s">
        <v>1264</v>
      </c>
    </row>
    <row r="214" spans="1:1">
      <c r="A214" t="s">
        <v>1265</v>
      </c>
    </row>
    <row r="215" spans="1:1">
      <c r="A215" t="s">
        <v>1251</v>
      </c>
    </row>
    <row r="216" spans="1:1">
      <c r="A216" t="s">
        <v>1266</v>
      </c>
    </row>
    <row r="217" spans="1:1">
      <c r="A217" t="s">
        <v>1267</v>
      </c>
    </row>
    <row r="218" spans="1:1">
      <c r="A218" t="s">
        <v>1268</v>
      </c>
    </row>
    <row r="219" spans="1:1">
      <c r="A219" t="s">
        <v>1211</v>
      </c>
    </row>
    <row r="220" spans="1:1">
      <c r="A220" t="s">
        <v>1089</v>
      </c>
    </row>
    <row r="221" spans="1:1">
      <c r="A221" t="s">
        <v>1269</v>
      </c>
    </row>
    <row r="222" spans="1:1">
      <c r="A222" t="s">
        <v>1270</v>
      </c>
    </row>
    <row r="223" spans="1:1">
      <c r="A223" t="s">
        <v>1271</v>
      </c>
    </row>
    <row r="224" spans="1:1">
      <c r="A224" t="s">
        <v>1272</v>
      </c>
    </row>
    <row r="225" spans="1:1">
      <c r="A225" t="s">
        <v>1273</v>
      </c>
    </row>
    <row r="226" spans="1:1">
      <c r="A226" t="s">
        <v>1274</v>
      </c>
    </row>
    <row r="227" spans="1:1">
      <c r="A227" t="s">
        <v>1275</v>
      </c>
    </row>
    <row r="228" spans="1:1">
      <c r="A228" t="s">
        <v>1276</v>
      </c>
    </row>
    <row r="229" spans="1:1">
      <c r="A229" t="s">
        <v>1089</v>
      </c>
    </row>
    <row r="230" spans="1:1">
      <c r="A230" t="s">
        <v>1277</v>
      </c>
    </row>
    <row r="231" spans="1:1">
      <c r="A231" t="s">
        <v>1278</v>
      </c>
    </row>
    <row r="232" spans="1:1">
      <c r="A232" t="s">
        <v>1279</v>
      </c>
    </row>
    <row r="233" spans="1:1">
      <c r="A233" t="s">
        <v>1280</v>
      </c>
    </row>
    <row r="234" spans="1:1">
      <c r="A234" t="s">
        <v>1281</v>
      </c>
    </row>
    <row r="235" spans="1:1">
      <c r="A235" t="s">
        <v>1282</v>
      </c>
    </row>
    <row r="236" spans="1:1">
      <c r="A236" t="s">
        <v>1283</v>
      </c>
    </row>
    <row r="237" spans="1:1">
      <c r="A237" t="s">
        <v>1284</v>
      </c>
    </row>
    <row r="238" spans="1:1">
      <c r="A238" t="s">
        <v>1285</v>
      </c>
    </row>
    <row r="239" spans="1:1">
      <c r="A239" t="s">
        <v>1239</v>
      </c>
    </row>
    <row r="240" spans="1:1">
      <c r="A240" t="s">
        <v>1286</v>
      </c>
    </row>
    <row r="241" spans="1:1">
      <c r="A241" t="s">
        <v>1287</v>
      </c>
    </row>
    <row r="242" spans="1:1">
      <c r="A242" t="s">
        <v>1288</v>
      </c>
    </row>
    <row r="243" spans="1:1">
      <c r="A243" t="s">
        <v>1289</v>
      </c>
    </row>
    <row r="244" spans="1:1">
      <c r="A244" t="s">
        <v>1290</v>
      </c>
    </row>
    <row r="245" spans="1:1">
      <c r="A245" t="s">
        <v>1291</v>
      </c>
    </row>
    <row r="246" spans="1:1">
      <c r="A246" t="s">
        <v>1089</v>
      </c>
    </row>
    <row r="247" spans="1:1">
      <c r="A247" t="s">
        <v>1157</v>
      </c>
    </row>
    <row r="248" spans="1:1">
      <c r="A248" t="s">
        <v>1292</v>
      </c>
    </row>
    <row r="249" spans="1:1">
      <c r="A249" t="s">
        <v>1287</v>
      </c>
    </row>
    <row r="250" spans="1:1">
      <c r="A250" t="s">
        <v>1200</v>
      </c>
    </row>
    <row r="251" spans="1:1">
      <c r="A251" t="s">
        <v>1247</v>
      </c>
    </row>
    <row r="252" spans="1:1">
      <c r="A252" t="s">
        <v>1263</v>
      </c>
    </row>
    <row r="253" spans="1:1">
      <c r="A253" t="s">
        <v>1226</v>
      </c>
    </row>
    <row r="254" spans="1:1">
      <c r="A254" t="s">
        <v>1293</v>
      </c>
    </row>
    <row r="255" spans="1:1">
      <c r="A255" t="s">
        <v>1294</v>
      </c>
    </row>
    <row r="256" spans="1:1">
      <c r="A256" t="s">
        <v>1295</v>
      </c>
    </row>
    <row r="257" spans="1:1">
      <c r="A257" t="s">
        <v>1296</v>
      </c>
    </row>
    <row r="258" spans="1:1">
      <c r="A258" t="s">
        <v>1297</v>
      </c>
    </row>
    <row r="259" spans="1:1">
      <c r="A259" t="s">
        <v>1089</v>
      </c>
    </row>
    <row r="260" spans="1:1">
      <c r="A260" t="s">
        <v>1298</v>
      </c>
    </row>
    <row r="261" spans="1:1">
      <c r="A261" t="s">
        <v>1299</v>
      </c>
    </row>
    <row r="262" spans="1:1">
      <c r="A262" t="s">
        <v>1255</v>
      </c>
    </row>
    <row r="263" spans="1:1">
      <c r="A263" t="s">
        <v>1300</v>
      </c>
    </row>
    <row r="264" spans="1:1">
      <c r="A264" t="s">
        <v>1274</v>
      </c>
    </row>
    <row r="265" spans="1:1">
      <c r="A265" t="s">
        <v>1301</v>
      </c>
    </row>
    <row r="266" spans="1:1">
      <c r="A266" t="s">
        <v>1255</v>
      </c>
    </row>
    <row r="267" spans="1:1">
      <c r="A267" t="s">
        <v>1302</v>
      </c>
    </row>
    <row r="268" spans="1:1">
      <c r="A268" t="s">
        <v>1303</v>
      </c>
    </row>
    <row r="269" spans="1:1">
      <c r="A269" t="s">
        <v>1304</v>
      </c>
    </row>
    <row r="270" spans="1:1">
      <c r="A270" t="s">
        <v>1210</v>
      </c>
    </row>
    <row r="271" spans="1:1">
      <c r="A271" t="s">
        <v>1305</v>
      </c>
    </row>
    <row r="272" spans="1:1">
      <c r="A272" t="s">
        <v>1250</v>
      </c>
    </row>
    <row r="273" spans="1:1">
      <c r="A273" t="s">
        <v>1306</v>
      </c>
    </row>
    <row r="274" spans="1:1">
      <c r="A274" t="s">
        <v>1307</v>
      </c>
    </row>
    <row r="275" spans="1:1">
      <c r="A275" t="s">
        <v>1251</v>
      </c>
    </row>
    <row r="276" spans="1:1">
      <c r="A276" t="s">
        <v>1308</v>
      </c>
    </row>
    <row r="277" spans="1:1">
      <c r="A277" t="s">
        <v>1284</v>
      </c>
    </row>
    <row r="278" spans="1:1">
      <c r="A278" t="s">
        <v>1309</v>
      </c>
    </row>
    <row r="279" spans="1:1">
      <c r="A279" t="s">
        <v>1131</v>
      </c>
    </row>
    <row r="280" spans="1:1">
      <c r="A280" t="s">
        <v>1310</v>
      </c>
    </row>
    <row r="281" spans="1:1">
      <c r="A281" t="s">
        <v>1226</v>
      </c>
    </row>
    <row r="282" spans="1:1">
      <c r="A282" t="s">
        <v>1311</v>
      </c>
    </row>
    <row r="283" spans="1:1">
      <c r="A283" t="s">
        <v>1312</v>
      </c>
    </row>
    <row r="284" spans="1:1">
      <c r="A284" t="s">
        <v>1211</v>
      </c>
    </row>
    <row r="285" spans="1:1">
      <c r="A285" t="s">
        <v>1089</v>
      </c>
    </row>
    <row r="286" spans="1:1">
      <c r="A286" t="s">
        <v>1313</v>
      </c>
    </row>
    <row r="287" spans="1:1">
      <c r="A287" t="s">
        <v>1314</v>
      </c>
    </row>
    <row r="288" spans="1:1">
      <c r="A288" t="s">
        <v>1089</v>
      </c>
    </row>
    <row r="289" spans="1:1">
      <c r="A289" t="s">
        <v>1315</v>
      </c>
    </row>
    <row r="290" spans="1:1">
      <c r="A290" t="s">
        <v>1316</v>
      </c>
    </row>
    <row r="291" spans="1:1">
      <c r="A291" t="s">
        <v>1317</v>
      </c>
    </row>
    <row r="292" spans="1:1">
      <c r="A292" t="s">
        <v>1318</v>
      </c>
    </row>
    <row r="293" spans="1:1">
      <c r="A293" t="s">
        <v>1319</v>
      </c>
    </row>
    <row r="294" spans="1:1">
      <c r="A294" t="s">
        <v>1320</v>
      </c>
    </row>
    <row r="295" spans="1:1">
      <c r="A295" t="s">
        <v>1321</v>
      </c>
    </row>
    <row r="296" spans="1:1">
      <c r="A296" t="s">
        <v>1089</v>
      </c>
    </row>
    <row r="297" spans="1:1">
      <c r="A297" t="s">
        <v>1089</v>
      </c>
    </row>
    <row r="298" spans="1:1">
      <c r="A298" t="s">
        <v>1322</v>
      </c>
    </row>
    <row r="299" spans="1:1">
      <c r="A299" t="s">
        <v>1323</v>
      </c>
    </row>
    <row r="300" spans="1:1">
      <c r="A300" t="s">
        <v>1324</v>
      </c>
    </row>
    <row r="301" spans="1:1">
      <c r="A301" t="s">
        <v>1325</v>
      </c>
    </row>
    <row r="302" spans="1:1">
      <c r="A302" t="s">
        <v>1326</v>
      </c>
    </row>
    <row r="303" spans="1:1">
      <c r="A303" t="s">
        <v>1321</v>
      </c>
    </row>
    <row r="304" spans="1:1">
      <c r="A304" t="s">
        <v>1327</v>
      </c>
    </row>
    <row r="305" spans="1:1">
      <c r="A305" t="s">
        <v>1089</v>
      </c>
    </row>
    <row r="306" spans="1:1">
      <c r="A306" t="s">
        <v>1328</v>
      </c>
    </row>
    <row r="307" spans="1:1">
      <c r="A307" t="s">
        <v>1323</v>
      </c>
    </row>
    <row r="308" spans="1:1">
      <c r="A308" t="s">
        <v>1329</v>
      </c>
    </row>
    <row r="309" spans="1:1">
      <c r="A309" t="s">
        <v>1330</v>
      </c>
    </row>
    <row r="310" spans="1:1">
      <c r="A310" t="s">
        <v>1331</v>
      </c>
    </row>
    <row r="311" spans="1:1">
      <c r="A311" t="s">
        <v>1332</v>
      </c>
    </row>
    <row r="312" spans="1:1">
      <c r="A312" t="s">
        <v>1333</v>
      </c>
    </row>
    <row r="313" spans="1:1">
      <c r="A313" t="s">
        <v>1334</v>
      </c>
    </row>
    <row r="314" spans="1:1">
      <c r="A314" t="s">
        <v>1335</v>
      </c>
    </row>
    <row r="315" spans="1:1">
      <c r="A315" t="s">
        <v>1336</v>
      </c>
    </row>
    <row r="316" spans="1:1">
      <c r="A316" t="s">
        <v>1337</v>
      </c>
    </row>
    <row r="317" spans="1:1">
      <c r="A317" t="s">
        <v>1338</v>
      </c>
    </row>
    <row r="318" spans="1:1">
      <c r="A318" t="s">
        <v>1339</v>
      </c>
    </row>
    <row r="319" spans="1:1">
      <c r="A319" t="s">
        <v>1340</v>
      </c>
    </row>
    <row r="320" spans="1:1">
      <c r="A320" t="s">
        <v>1341</v>
      </c>
    </row>
    <row r="321" spans="1:1">
      <c r="A321" t="s">
        <v>1089</v>
      </c>
    </row>
    <row r="322" spans="1:1">
      <c r="A322" t="s">
        <v>1342</v>
      </c>
    </row>
    <row r="323" spans="1:1">
      <c r="A323" t="s">
        <v>1343</v>
      </c>
    </row>
    <row r="324" spans="1:1">
      <c r="A324" t="s">
        <v>1089</v>
      </c>
    </row>
    <row r="325" spans="1:1">
      <c r="A325" t="s">
        <v>1344</v>
      </c>
    </row>
    <row r="326" spans="1:1">
      <c r="A326" t="s">
        <v>1345</v>
      </c>
    </row>
    <row r="327" spans="1:1">
      <c r="A327" t="s">
        <v>1346</v>
      </c>
    </row>
    <row r="328" spans="1:1">
      <c r="A328" t="s">
        <v>1089</v>
      </c>
    </row>
    <row r="329" spans="1:1">
      <c r="A329" t="s">
        <v>1089</v>
      </c>
    </row>
    <row r="330" spans="1:1">
      <c r="A330" t="s">
        <v>1347</v>
      </c>
    </row>
    <row r="331" spans="1:1">
      <c r="A331" t="s">
        <v>1346</v>
      </c>
    </row>
    <row r="332" spans="1:1">
      <c r="A332" t="s">
        <v>1348</v>
      </c>
    </row>
    <row r="333" spans="1:1">
      <c r="A333" t="s">
        <v>1349</v>
      </c>
    </row>
    <row r="334" spans="1:1">
      <c r="A334" t="s">
        <v>1350</v>
      </c>
    </row>
    <row r="335" spans="1:1">
      <c r="A335" t="s">
        <v>1351</v>
      </c>
    </row>
    <row r="336" spans="1:1">
      <c r="A336" t="s">
        <v>1251</v>
      </c>
    </row>
    <row r="337" spans="1:1">
      <c r="A337" t="s">
        <v>1352</v>
      </c>
    </row>
    <row r="338" spans="1:1">
      <c r="A338" t="s">
        <v>1353</v>
      </c>
    </row>
    <row r="339" spans="1:1">
      <c r="A339" t="s">
        <v>1354</v>
      </c>
    </row>
    <row r="340" spans="1:1">
      <c r="A340" t="s">
        <v>1226</v>
      </c>
    </row>
    <row r="341" spans="1:1">
      <c r="A341" t="s">
        <v>1211</v>
      </c>
    </row>
    <row r="342" spans="1:1">
      <c r="A342" t="s">
        <v>1311</v>
      </c>
    </row>
    <row r="343" spans="1:1">
      <c r="A343" t="s">
        <v>1312</v>
      </c>
    </row>
    <row r="344" spans="1:1">
      <c r="A344" t="s">
        <v>1355</v>
      </c>
    </row>
    <row r="345" spans="1:1">
      <c r="A345" t="s">
        <v>1200</v>
      </c>
    </row>
    <row r="346" spans="1:1">
      <c r="A346" t="s">
        <v>1356</v>
      </c>
    </row>
    <row r="347" spans="1:1">
      <c r="A347" t="s">
        <v>1357</v>
      </c>
    </row>
    <row r="348" spans="1:1">
      <c r="A348" t="s">
        <v>1358</v>
      </c>
    </row>
    <row r="349" spans="1:1">
      <c r="A349" t="s">
        <v>1359</v>
      </c>
    </row>
    <row r="350" spans="1:1">
      <c r="A350" t="s">
        <v>1360</v>
      </c>
    </row>
    <row r="351" spans="1:1">
      <c r="A351" t="s">
        <v>1361</v>
      </c>
    </row>
    <row r="352" spans="1:1">
      <c r="A352" t="s">
        <v>1362</v>
      </c>
    </row>
    <row r="353" spans="1:1">
      <c r="A353" t="s">
        <v>1363</v>
      </c>
    </row>
    <row r="354" spans="1:1">
      <c r="A354" t="s">
        <v>1364</v>
      </c>
    </row>
    <row r="355" spans="1:1">
      <c r="A355" t="s">
        <v>1365</v>
      </c>
    </row>
    <row r="356" spans="1:1">
      <c r="A356" t="s">
        <v>1366</v>
      </c>
    </row>
    <row r="357" spans="1:1">
      <c r="A357" t="s">
        <v>1367</v>
      </c>
    </row>
    <row r="358" spans="1:1">
      <c r="A358" t="s">
        <v>1089</v>
      </c>
    </row>
    <row r="359" spans="1:1">
      <c r="A359" t="s">
        <v>1316</v>
      </c>
    </row>
    <row r="360" spans="1:1">
      <c r="A360" t="s">
        <v>1089</v>
      </c>
    </row>
    <row r="361" spans="1:1">
      <c r="A361" t="s">
        <v>1368</v>
      </c>
    </row>
    <row r="362" spans="1:1">
      <c r="A362" t="s">
        <v>1369</v>
      </c>
    </row>
    <row r="363" spans="1:1">
      <c r="A363" t="s">
        <v>1089</v>
      </c>
    </row>
    <row r="364" spans="1:1">
      <c r="A364" t="s">
        <v>1316</v>
      </c>
    </row>
    <row r="365" spans="1:1">
      <c r="A365" t="s">
        <v>1361</v>
      </c>
    </row>
    <row r="366" spans="1:1">
      <c r="A366" t="s">
        <v>1368</v>
      </c>
    </row>
    <row r="367" spans="1:1">
      <c r="A367" t="s">
        <v>1370</v>
      </c>
    </row>
    <row r="368" spans="1:1">
      <c r="A368" t="s">
        <v>1371</v>
      </c>
    </row>
    <row r="369" spans="1:1">
      <c r="A369" t="s">
        <v>1372</v>
      </c>
    </row>
    <row r="370" spans="1:1">
      <c r="A370" t="s">
        <v>1373</v>
      </c>
    </row>
    <row r="371" spans="1:1">
      <c r="A371" t="s">
        <v>1089</v>
      </c>
    </row>
    <row r="372" spans="1:1">
      <c r="A372" t="s">
        <v>1374</v>
      </c>
    </row>
    <row r="373" spans="1:1">
      <c r="A373" t="s">
        <v>1375</v>
      </c>
    </row>
    <row r="374" spans="1:1">
      <c r="A374" t="s">
        <v>1376</v>
      </c>
    </row>
    <row r="375" spans="1:1">
      <c r="A375" t="s">
        <v>1377</v>
      </c>
    </row>
    <row r="376" spans="1:1">
      <c r="A376" t="s">
        <v>1378</v>
      </c>
    </row>
    <row r="377" spans="1:1">
      <c r="A377" t="s">
        <v>1218</v>
      </c>
    </row>
    <row r="378" spans="1:1">
      <c r="A378" t="s">
        <v>1089</v>
      </c>
    </row>
    <row r="379" spans="1:1">
      <c r="A379" t="s">
        <v>1379</v>
      </c>
    </row>
    <row r="380" spans="1:1">
      <c r="A380" t="s">
        <v>1380</v>
      </c>
    </row>
    <row r="381" spans="1:1">
      <c r="A381" t="s">
        <v>1381</v>
      </c>
    </row>
    <row r="382" spans="1:1">
      <c r="A382" t="s">
        <v>1200</v>
      </c>
    </row>
    <row r="383" spans="1:1">
      <c r="A383" t="s">
        <v>1382</v>
      </c>
    </row>
    <row r="384" spans="1:1">
      <c r="A384" t="s">
        <v>1383</v>
      </c>
    </row>
    <row r="385" spans="1:1">
      <c r="A385" t="s">
        <v>1384</v>
      </c>
    </row>
    <row r="386" spans="1:1">
      <c r="A386" t="s">
        <v>1385</v>
      </c>
    </row>
    <row r="387" spans="1:1">
      <c r="A387" t="s">
        <v>1386</v>
      </c>
    </row>
    <row r="388" spans="1:1">
      <c r="A388" t="s">
        <v>1089</v>
      </c>
    </row>
    <row r="389" spans="1:1">
      <c r="A389" t="s">
        <v>1387</v>
      </c>
    </row>
    <row r="390" spans="1:1">
      <c r="A390" t="s">
        <v>1388</v>
      </c>
    </row>
    <row r="391" spans="1:1">
      <c r="A391" t="s">
        <v>1389</v>
      </c>
    </row>
    <row r="392" spans="1:1">
      <c r="A392" t="s">
        <v>1390</v>
      </c>
    </row>
    <row r="393" spans="1:1">
      <c r="A393" t="s">
        <v>1391</v>
      </c>
    </row>
    <row r="394" spans="1:1">
      <c r="A394" t="s">
        <v>1392</v>
      </c>
    </row>
    <row r="395" spans="1:1">
      <c r="A395" t="s">
        <v>1230</v>
      </c>
    </row>
    <row r="396" spans="1:1">
      <c r="A396" t="s">
        <v>1393</v>
      </c>
    </row>
    <row r="397" spans="1:1">
      <c r="A397" t="s">
        <v>1394</v>
      </c>
    </row>
    <row r="398" spans="1:1">
      <c r="A398" t="s">
        <v>1395</v>
      </c>
    </row>
    <row r="399" spans="1:1">
      <c r="A399" t="s">
        <v>1396</v>
      </c>
    </row>
    <row r="400" spans="1:1">
      <c r="A400" t="s">
        <v>1397</v>
      </c>
    </row>
    <row r="401" spans="1:1">
      <c r="A401" t="s">
        <v>1398</v>
      </c>
    </row>
    <row r="402" spans="1:1">
      <c r="A402" t="s">
        <v>1399</v>
      </c>
    </row>
    <row r="403" spans="1:1">
      <c r="A403" t="s">
        <v>1400</v>
      </c>
    </row>
    <row r="404" spans="1:1">
      <c r="A404" t="s">
        <v>1401</v>
      </c>
    </row>
    <row r="405" spans="1:1">
      <c r="A405" t="s">
        <v>1402</v>
      </c>
    </row>
    <row r="406" spans="1:1">
      <c r="A406" t="s">
        <v>1403</v>
      </c>
    </row>
    <row r="407" spans="1:1">
      <c r="A407" t="s">
        <v>1404</v>
      </c>
    </row>
    <row r="408" spans="1:1">
      <c r="A408" t="s">
        <v>1405</v>
      </c>
    </row>
    <row r="409" spans="1:1">
      <c r="A409" t="s">
        <v>1406</v>
      </c>
    </row>
    <row r="410" spans="1:1">
      <c r="A410" t="s">
        <v>1407</v>
      </c>
    </row>
    <row r="411" spans="1:1">
      <c r="A411" t="s">
        <v>1408</v>
      </c>
    </row>
    <row r="412" spans="1:1">
      <c r="A412" t="s">
        <v>1409</v>
      </c>
    </row>
    <row r="413" spans="1:1">
      <c r="A413" t="s">
        <v>1410</v>
      </c>
    </row>
    <row r="414" spans="1:1">
      <c r="A414" t="s">
        <v>1411</v>
      </c>
    </row>
    <row r="415" spans="1:1">
      <c r="A415" t="s">
        <v>1412</v>
      </c>
    </row>
    <row r="416" spans="1:1">
      <c r="A416" t="s">
        <v>1413</v>
      </c>
    </row>
    <row r="417" spans="1:1">
      <c r="A417" t="s">
        <v>1414</v>
      </c>
    </row>
    <row r="418" spans="1:1">
      <c r="A418" t="s">
        <v>1410</v>
      </c>
    </row>
    <row r="419" spans="1:1">
      <c r="A419" t="s">
        <v>1415</v>
      </c>
    </row>
    <row r="420" spans="1:1">
      <c r="A420" t="s">
        <v>1416</v>
      </c>
    </row>
    <row r="421" spans="1:1">
      <c r="A421" t="s">
        <v>1417</v>
      </c>
    </row>
    <row r="422" spans="1:1">
      <c r="A422" t="s">
        <v>1418</v>
      </c>
    </row>
    <row r="423" spans="1:1">
      <c r="A423" t="s">
        <v>1419</v>
      </c>
    </row>
    <row r="424" spans="1:1">
      <c r="A424" t="s">
        <v>1323</v>
      </c>
    </row>
    <row r="425" spans="1:1">
      <c r="A425" t="s">
        <v>1420</v>
      </c>
    </row>
    <row r="426" spans="1:1">
      <c r="A426" t="s">
        <v>1421</v>
      </c>
    </row>
    <row r="427" spans="1:1">
      <c r="A427" t="s">
        <v>1422</v>
      </c>
    </row>
    <row r="428" spans="1:1">
      <c r="A428" t="s">
        <v>1423</v>
      </c>
    </row>
    <row r="429" spans="1:1">
      <c r="A429" t="s">
        <v>1424</v>
      </c>
    </row>
    <row r="430" spans="1:1">
      <c r="A430" t="s">
        <v>1423</v>
      </c>
    </row>
    <row r="431" spans="1:1">
      <c r="A431" t="s">
        <v>1425</v>
      </c>
    </row>
    <row r="432" spans="1:1">
      <c r="A432" t="s">
        <v>1157</v>
      </c>
    </row>
    <row r="433" spans="1:1">
      <c r="A433" t="s">
        <v>1170</v>
      </c>
    </row>
    <row r="434" spans="1:1">
      <c r="A434" t="s">
        <v>1426</v>
      </c>
    </row>
    <row r="435" spans="1:1">
      <c r="A435" t="s">
        <v>1427</v>
      </c>
    </row>
    <row r="436" spans="1:1">
      <c r="A436" t="s">
        <v>1428</v>
      </c>
    </row>
    <row r="437" spans="1:1">
      <c r="A437" t="s">
        <v>1226</v>
      </c>
    </row>
    <row r="438" spans="1:1">
      <c r="A438" t="s">
        <v>1404</v>
      </c>
    </row>
    <row r="439" spans="1:1">
      <c r="A439" t="s">
        <v>1200</v>
      </c>
    </row>
    <row r="440" spans="1:1">
      <c r="A440" t="s">
        <v>1429</v>
      </c>
    </row>
    <row r="441" spans="1:1">
      <c r="A441" t="s">
        <v>1430</v>
      </c>
    </row>
    <row r="442" spans="1:1">
      <c r="A442" t="s">
        <v>1405</v>
      </c>
    </row>
    <row r="443" spans="1:1">
      <c r="A443" t="s">
        <v>1431</v>
      </c>
    </row>
    <row r="444" spans="1:1">
      <c r="A444" t="s">
        <v>1432</v>
      </c>
    </row>
    <row r="445" spans="1:1">
      <c r="A445" t="s">
        <v>1433</v>
      </c>
    </row>
    <row r="446" spans="1:1">
      <c r="A446" t="s">
        <v>1214</v>
      </c>
    </row>
    <row r="447" spans="1:1">
      <c r="A447" t="s">
        <v>1434</v>
      </c>
    </row>
    <row r="448" spans="1:1">
      <c r="A448" t="s">
        <v>1435</v>
      </c>
    </row>
    <row r="449" spans="1:1">
      <c r="A449" t="s">
        <v>1436</v>
      </c>
    </row>
    <row r="450" spans="1:1">
      <c r="A450" t="s">
        <v>1437</v>
      </c>
    </row>
    <row r="451" spans="1:1">
      <c r="A451" t="s">
        <v>1438</v>
      </c>
    </row>
    <row r="452" spans="1:1">
      <c r="A452" t="s">
        <v>1417</v>
      </c>
    </row>
    <row r="453" spans="1:1">
      <c r="A453" t="s">
        <v>1439</v>
      </c>
    </row>
    <row r="454" spans="1:1">
      <c r="A454" t="s">
        <v>1440</v>
      </c>
    </row>
    <row r="455" spans="1:1">
      <c r="A455" t="s">
        <v>1089</v>
      </c>
    </row>
    <row r="456" spans="1:1">
      <c r="A456" t="s">
        <v>1441</v>
      </c>
    </row>
    <row r="457" spans="1:1">
      <c r="A457" t="s">
        <v>1442</v>
      </c>
    </row>
    <row r="458" spans="1:1">
      <c r="A458" t="s">
        <v>1443</v>
      </c>
    </row>
    <row r="459" spans="1:1">
      <c r="A459" t="s">
        <v>1444</v>
      </c>
    </row>
    <row r="460" spans="1:1">
      <c r="A460" t="s">
        <v>1321</v>
      </c>
    </row>
    <row r="461" spans="1:1">
      <c r="A461" t="s">
        <v>1445</v>
      </c>
    </row>
    <row r="462" spans="1:1">
      <c r="A462" t="s">
        <v>1446</v>
      </c>
    </row>
    <row r="463" spans="1:1">
      <c r="A463" t="s">
        <v>1447</v>
      </c>
    </row>
    <row r="464" spans="1:1">
      <c r="A464" t="s">
        <v>1321</v>
      </c>
    </row>
    <row r="465" spans="1:1">
      <c r="A465" t="s">
        <v>1407</v>
      </c>
    </row>
    <row r="466" spans="1:1">
      <c r="A466" t="s">
        <v>1448</v>
      </c>
    </row>
    <row r="467" spans="1:1">
      <c r="A467" t="s">
        <v>1449</v>
      </c>
    </row>
    <row r="468" spans="1:1">
      <c r="A468" t="s">
        <v>1321</v>
      </c>
    </row>
    <row r="469" spans="1:1">
      <c r="A469" t="s">
        <v>1450</v>
      </c>
    </row>
    <row r="470" spans="1:1">
      <c r="A470" t="s">
        <v>1409</v>
      </c>
    </row>
    <row r="471" spans="1:1">
      <c r="A471" t="s">
        <v>1451</v>
      </c>
    </row>
    <row r="472" spans="1:1">
      <c r="A472" t="s">
        <v>1452</v>
      </c>
    </row>
    <row r="473" spans="1:1">
      <c r="A473" t="s">
        <v>1453</v>
      </c>
    </row>
    <row r="474" spans="1:1">
      <c r="A474" t="s">
        <v>1454</v>
      </c>
    </row>
    <row r="475" spans="1:1">
      <c r="A475" t="s">
        <v>1455</v>
      </c>
    </row>
    <row r="476" spans="1:1">
      <c r="A476" t="s">
        <v>1456</v>
      </c>
    </row>
    <row r="477" spans="1:1">
      <c r="A477" t="s">
        <v>1243</v>
      </c>
    </row>
    <row r="478" spans="1:1">
      <c r="A478" t="s">
        <v>1089</v>
      </c>
    </row>
    <row r="479" spans="1:1">
      <c r="A479" t="s">
        <v>1457</v>
      </c>
    </row>
    <row r="480" spans="1:1">
      <c r="A480" t="s">
        <v>1458</v>
      </c>
    </row>
    <row r="481" spans="1:1">
      <c r="A481" t="s">
        <v>1420</v>
      </c>
    </row>
    <row r="482" spans="1:1">
      <c r="A482" t="s">
        <v>1459</v>
      </c>
    </row>
    <row r="483" spans="1:1">
      <c r="A483" t="s">
        <v>1420</v>
      </c>
    </row>
    <row r="484" spans="1:1">
      <c r="A484" t="s">
        <v>1460</v>
      </c>
    </row>
    <row r="485" spans="1:1">
      <c r="A485" t="s">
        <v>1461</v>
      </c>
    </row>
    <row r="486" spans="1:1">
      <c r="A486" t="s">
        <v>1462</v>
      </c>
    </row>
    <row r="487" spans="1:1">
      <c r="A487" t="s">
        <v>1251</v>
      </c>
    </row>
    <row r="488" spans="1:1">
      <c r="A488" t="s">
        <v>1426</v>
      </c>
    </row>
    <row r="489" spans="1:1">
      <c r="A489" t="s">
        <v>1463</v>
      </c>
    </row>
    <row r="490" spans="1:1">
      <c r="A490" t="s">
        <v>1428</v>
      </c>
    </row>
    <row r="491" spans="1:1">
      <c r="A491" t="s">
        <v>1211</v>
      </c>
    </row>
    <row r="492" spans="1:1">
      <c r="A492" t="s">
        <v>1228</v>
      </c>
    </row>
    <row r="493" spans="1:1">
      <c r="A493" t="s">
        <v>1212</v>
      </c>
    </row>
    <row r="494" spans="1:1">
      <c r="A494" t="s">
        <v>1375</v>
      </c>
    </row>
    <row r="495" spans="1:1">
      <c r="A495" t="s">
        <v>1464</v>
      </c>
    </row>
    <row r="496" spans="1:1">
      <c r="A496" t="s">
        <v>1200</v>
      </c>
    </row>
    <row r="497" spans="1:1">
      <c r="A497" t="s">
        <v>1356</v>
      </c>
    </row>
    <row r="498" spans="1:1">
      <c r="A498" t="s">
        <v>1465</v>
      </c>
    </row>
    <row r="499" spans="1:1">
      <c r="A499" t="s">
        <v>1226</v>
      </c>
    </row>
    <row r="500" spans="1:1">
      <c r="A500" t="s">
        <v>1466</v>
      </c>
    </row>
    <row r="501" spans="1:1">
      <c r="A501" t="s">
        <v>1147</v>
      </c>
    </row>
    <row r="502" spans="1:1">
      <c r="A502" t="s">
        <v>1467</v>
      </c>
    </row>
    <row r="503" spans="1:1">
      <c r="A503" t="s">
        <v>1468</v>
      </c>
    </row>
    <row r="504" spans="1:1">
      <c r="A504" t="s">
        <v>1469</v>
      </c>
    </row>
    <row r="505" spans="1:1">
      <c r="A505" t="s">
        <v>1465</v>
      </c>
    </row>
    <row r="506" spans="1:1">
      <c r="A506" t="s">
        <v>1470</v>
      </c>
    </row>
    <row r="507" spans="1:1">
      <c r="A507" t="s">
        <v>1471</v>
      </c>
    </row>
    <row r="508" spans="1:1">
      <c r="A508" t="s">
        <v>1472</v>
      </c>
    </row>
    <row r="509" spans="1:1">
      <c r="A509" t="s">
        <v>1089</v>
      </c>
    </row>
    <row r="510" spans="1:1">
      <c r="A510" t="s">
        <v>1473</v>
      </c>
    </row>
    <row r="511" spans="1:1">
      <c r="A511" t="s">
        <v>1218</v>
      </c>
    </row>
    <row r="512" spans="1:1">
      <c r="A512" t="s">
        <v>1089</v>
      </c>
    </row>
    <row r="513" spans="1:1">
      <c r="A513" t="s">
        <v>1474</v>
      </c>
    </row>
    <row r="514" spans="1:1">
      <c r="A514" t="s">
        <v>1475</v>
      </c>
    </row>
    <row r="515" spans="1:1">
      <c r="A515" t="s">
        <v>1476</v>
      </c>
    </row>
    <row r="516" spans="1:1">
      <c r="A516" t="s">
        <v>1477</v>
      </c>
    </row>
    <row r="517" spans="1:1">
      <c r="A517" t="s">
        <v>1284</v>
      </c>
    </row>
    <row r="518" spans="1:1">
      <c r="A518" t="s">
        <v>1478</v>
      </c>
    </row>
    <row r="519" spans="1:1">
      <c r="A519" t="s">
        <v>1135</v>
      </c>
    </row>
    <row r="520" spans="1:1">
      <c r="A520" t="s">
        <v>1479</v>
      </c>
    </row>
    <row r="521" spans="1:1">
      <c r="A521" t="s">
        <v>1480</v>
      </c>
    </row>
    <row r="522" spans="1:1">
      <c r="A522" t="s">
        <v>1481</v>
      </c>
    </row>
    <row r="523" spans="1:1">
      <c r="A523" t="s">
        <v>1135</v>
      </c>
    </row>
    <row r="524" spans="1:1">
      <c r="A524" t="s">
        <v>1482</v>
      </c>
    </row>
    <row r="525" spans="1:1">
      <c r="A525" t="s">
        <v>1483</v>
      </c>
    </row>
    <row r="526" spans="1:1">
      <c r="A526" t="s">
        <v>1484</v>
      </c>
    </row>
    <row r="527" spans="1:1">
      <c r="A527" t="s">
        <v>1485</v>
      </c>
    </row>
    <row r="528" spans="1:1">
      <c r="A528" t="s">
        <v>1486</v>
      </c>
    </row>
    <row r="529" spans="1:1">
      <c r="A529" t="s">
        <v>1487</v>
      </c>
    </row>
    <row r="530" spans="1:1">
      <c r="A530" t="s">
        <v>1488</v>
      </c>
    </row>
    <row r="531" spans="1:1">
      <c r="A531" t="s">
        <v>1489</v>
      </c>
    </row>
    <row r="532" spans="1:1">
      <c r="A532" t="s">
        <v>1490</v>
      </c>
    </row>
    <row r="533" spans="1:1">
      <c r="A533" t="s">
        <v>1477</v>
      </c>
    </row>
    <row r="534" spans="1:1">
      <c r="A534" t="s">
        <v>1491</v>
      </c>
    </row>
    <row r="535" spans="1:1">
      <c r="A535" t="s">
        <v>1492</v>
      </c>
    </row>
    <row r="536" spans="1:1">
      <c r="A536" t="s">
        <v>1323</v>
      </c>
    </row>
    <row r="537" spans="1:1">
      <c r="A537" t="s">
        <v>1493</v>
      </c>
    </row>
    <row r="538" spans="1:1">
      <c r="A538" t="s">
        <v>1089</v>
      </c>
    </row>
    <row r="539" spans="1:1">
      <c r="A539" t="s">
        <v>1494</v>
      </c>
    </row>
    <row r="540" spans="1:1">
      <c r="A540" t="s">
        <v>1438</v>
      </c>
    </row>
    <row r="541" spans="1:1">
      <c r="A541" t="s">
        <v>1211</v>
      </c>
    </row>
    <row r="542" spans="1:1">
      <c r="A542" t="s">
        <v>1495</v>
      </c>
    </row>
    <row r="543" spans="1:1">
      <c r="A543" t="s">
        <v>1496</v>
      </c>
    </row>
    <row r="544" spans="1:1">
      <c r="A544" t="s">
        <v>1126</v>
      </c>
    </row>
    <row r="545" spans="1:1">
      <c r="A545" t="s">
        <v>1238</v>
      </c>
    </row>
    <row r="546" spans="1:1">
      <c r="A546" t="s">
        <v>1497</v>
      </c>
    </row>
    <row r="547" spans="1:1">
      <c r="A547" t="s">
        <v>1498</v>
      </c>
    </row>
    <row r="548" spans="1:1">
      <c r="A548" t="s">
        <v>1499</v>
      </c>
    </row>
    <row r="549" spans="1:1">
      <c r="A549" t="s">
        <v>1500</v>
      </c>
    </row>
    <row r="550" spans="1:1">
      <c r="A550" t="s">
        <v>1126</v>
      </c>
    </row>
    <row r="551" spans="1:1">
      <c r="A551" t="s">
        <v>1501</v>
      </c>
    </row>
    <row r="552" spans="1:1">
      <c r="A552" t="s">
        <v>1502</v>
      </c>
    </row>
    <row r="553" spans="1:1">
      <c r="A553" t="s">
        <v>1200</v>
      </c>
    </row>
    <row r="554" spans="1:1">
      <c r="A554" t="s">
        <v>1503</v>
      </c>
    </row>
    <row r="555" spans="1:1">
      <c r="A555" t="s">
        <v>1249</v>
      </c>
    </row>
    <row r="556" spans="1:1">
      <c r="A556" t="s">
        <v>1504</v>
      </c>
    </row>
    <row r="557" spans="1:1">
      <c r="A557" t="s">
        <v>1358</v>
      </c>
    </row>
    <row r="558" spans="1:1">
      <c r="A558" t="s">
        <v>1505</v>
      </c>
    </row>
    <row r="559" spans="1:1">
      <c r="A559" t="s">
        <v>1408</v>
      </c>
    </row>
    <row r="560" spans="1:1">
      <c r="A560" t="s">
        <v>1506</v>
      </c>
    </row>
    <row r="561" spans="1:1">
      <c r="A561" t="s">
        <v>1507</v>
      </c>
    </row>
    <row r="562" spans="1:1">
      <c r="A562" t="s">
        <v>1508</v>
      </c>
    </row>
    <row r="563" spans="1:1">
      <c r="A563" t="s">
        <v>1171</v>
      </c>
    </row>
    <row r="564" spans="1:1">
      <c r="A564" t="s">
        <v>1509</v>
      </c>
    </row>
    <row r="565" spans="1:1">
      <c r="A565" t="s">
        <v>1510</v>
      </c>
    </row>
    <row r="566" spans="1:1">
      <c r="A566" t="s">
        <v>1170</v>
      </c>
    </row>
    <row r="567" spans="1:1">
      <c r="A567" t="s">
        <v>1511</v>
      </c>
    </row>
    <row r="568" spans="1:1">
      <c r="A568" t="s">
        <v>1512</v>
      </c>
    </row>
    <row r="569" spans="1:1">
      <c r="A569" t="s">
        <v>1513</v>
      </c>
    </row>
    <row r="570" spans="1:1">
      <c r="A570" t="s">
        <v>1514</v>
      </c>
    </row>
    <row r="571" spans="1:1">
      <c r="A571" t="s">
        <v>1405</v>
      </c>
    </row>
    <row r="572" spans="1:1">
      <c r="A572" t="s">
        <v>1515</v>
      </c>
    </row>
    <row r="573" spans="1:1">
      <c r="A573" t="s">
        <v>1516</v>
      </c>
    </row>
    <row r="574" spans="1:1">
      <c r="A574" t="s">
        <v>1517</v>
      </c>
    </row>
    <row r="575" spans="1:1">
      <c r="A575" t="s">
        <v>1518</v>
      </c>
    </row>
    <row r="576" spans="1:1">
      <c r="A576" t="s">
        <v>1519</v>
      </c>
    </row>
    <row r="577" spans="1:1">
      <c r="A577" t="s">
        <v>1520</v>
      </c>
    </row>
    <row r="578" spans="1:1">
      <c r="A578" t="s">
        <v>1521</v>
      </c>
    </row>
    <row r="579" spans="1:1">
      <c r="A579" t="s">
        <v>1089</v>
      </c>
    </row>
    <row r="580" spans="1:1">
      <c r="A580" t="s">
        <v>1089</v>
      </c>
    </row>
    <row r="581" spans="1:1">
      <c r="A581" t="s">
        <v>1522</v>
      </c>
    </row>
    <row r="582" spans="1:1">
      <c r="A582" t="s">
        <v>1523</v>
      </c>
    </row>
    <row r="583" spans="1:1">
      <c r="A583" t="s">
        <v>1524</v>
      </c>
    </row>
    <row r="584" spans="1:1">
      <c r="A584" t="s">
        <v>1525</v>
      </c>
    </row>
    <row r="585" spans="1:1">
      <c r="A585" t="s">
        <v>1504</v>
      </c>
    </row>
    <row r="586" spans="1:1">
      <c r="A586" t="s">
        <v>1089</v>
      </c>
    </row>
    <row r="587" spans="1:1">
      <c r="A587" t="s">
        <v>1505</v>
      </c>
    </row>
    <row r="588" spans="1:1">
      <c r="A588" t="s">
        <v>1525</v>
      </c>
    </row>
    <row r="589" spans="1:1">
      <c r="A589" t="s">
        <v>1526</v>
      </c>
    </row>
    <row r="590" spans="1:1">
      <c r="A590" t="s">
        <v>1089</v>
      </c>
    </row>
    <row r="591" spans="1:1">
      <c r="A591" t="s">
        <v>1527</v>
      </c>
    </row>
    <row r="592" spans="1:1">
      <c r="A592" t="s">
        <v>1528</v>
      </c>
    </row>
    <row r="593" spans="1:1">
      <c r="A593" t="s">
        <v>1230</v>
      </c>
    </row>
    <row r="594" spans="1:1">
      <c r="A594" t="s">
        <v>1529</v>
      </c>
    </row>
    <row r="595" spans="1:1">
      <c r="A595" t="s">
        <v>1530</v>
      </c>
    </row>
    <row r="596" spans="1:1">
      <c r="A596" t="s">
        <v>1229</v>
      </c>
    </row>
    <row r="597" spans="1:1">
      <c r="A597" t="s">
        <v>1273</v>
      </c>
    </row>
    <row r="598" spans="1:1">
      <c r="A598" t="s">
        <v>1531</v>
      </c>
    </row>
    <row r="599" spans="1:1">
      <c r="A599" t="s">
        <v>1230</v>
      </c>
    </row>
    <row r="600" spans="1:1">
      <c r="A600" t="s">
        <v>1506</v>
      </c>
    </row>
    <row r="601" spans="1:1">
      <c r="A601" t="s">
        <v>1532</v>
      </c>
    </row>
    <row r="602" spans="1:1">
      <c r="A602" t="s">
        <v>1533</v>
      </c>
    </row>
    <row r="603" spans="1:1">
      <c r="A603" t="s">
        <v>1089</v>
      </c>
    </row>
    <row r="604" spans="1:1">
      <c r="A604" t="s">
        <v>1534</v>
      </c>
    </row>
    <row r="605" spans="1:1">
      <c r="A605" t="s">
        <v>1535</v>
      </c>
    </row>
    <row r="606" spans="1:1">
      <c r="A606" t="s">
        <v>1536</v>
      </c>
    </row>
    <row r="607" spans="1:1">
      <c r="A607" t="s">
        <v>1537</v>
      </c>
    </row>
    <row r="608" spans="1:1">
      <c r="A608" t="s">
        <v>1536</v>
      </c>
    </row>
    <row r="609" spans="1:1">
      <c r="A609" t="s">
        <v>1538</v>
      </c>
    </row>
    <row r="610" spans="1:1">
      <c r="A610" t="s">
        <v>1509</v>
      </c>
    </row>
    <row r="611" spans="1:1">
      <c r="A611" t="s">
        <v>1351</v>
      </c>
    </row>
    <row r="612" spans="1:1">
      <c r="A612" t="s">
        <v>1539</v>
      </c>
    </row>
    <row r="613" spans="1:1">
      <c r="A613" t="s">
        <v>1428</v>
      </c>
    </row>
    <row r="614" spans="1:1">
      <c r="A614" t="s">
        <v>1226</v>
      </c>
    </row>
    <row r="615" spans="1:1">
      <c r="A615" t="s">
        <v>1540</v>
      </c>
    </row>
    <row r="616" spans="1:1">
      <c r="A616" t="s">
        <v>1541</v>
      </c>
    </row>
    <row r="617" spans="1:1">
      <c r="A617" t="s">
        <v>1542</v>
      </c>
    </row>
    <row r="618" spans="1:1">
      <c r="A618" t="s">
        <v>1543</v>
      </c>
    </row>
    <row r="619" spans="1:1">
      <c r="A619" t="s">
        <v>1428</v>
      </c>
    </row>
    <row r="620" spans="1:1">
      <c r="A620" t="s">
        <v>1544</v>
      </c>
    </row>
    <row r="621" spans="1:1">
      <c r="A621" t="s">
        <v>1226</v>
      </c>
    </row>
    <row r="622" spans="1:1">
      <c r="A622" t="s">
        <v>1545</v>
      </c>
    </row>
    <row r="623" spans="1:1">
      <c r="A623" t="s">
        <v>1546</v>
      </c>
    </row>
    <row r="624" spans="1:1">
      <c r="A624" t="s">
        <v>1089</v>
      </c>
    </row>
    <row r="625" spans="1:1">
      <c r="A625" t="s">
        <v>1547</v>
      </c>
    </row>
    <row r="626" spans="1:1">
      <c r="A626" t="s">
        <v>1089</v>
      </c>
    </row>
    <row r="627" spans="1:1">
      <c r="A627" t="s">
        <v>1548</v>
      </c>
    </row>
    <row r="628" spans="1:1">
      <c r="A628" t="s">
        <v>1549</v>
      </c>
    </row>
    <row r="629" spans="1:1">
      <c r="A629" t="s">
        <v>1550</v>
      </c>
    </row>
    <row r="630" spans="1:1">
      <c r="A630" t="s">
        <v>1551</v>
      </c>
    </row>
    <row r="631" spans="1:1">
      <c r="A631" t="s">
        <v>1552</v>
      </c>
    </row>
    <row r="632" spans="1:1">
      <c r="A632" t="s">
        <v>1519</v>
      </c>
    </row>
    <row r="633" spans="1:1">
      <c r="A633" t="s">
        <v>1553</v>
      </c>
    </row>
    <row r="634" spans="1:1">
      <c r="A634" t="s">
        <v>1554</v>
      </c>
    </row>
    <row r="635" spans="1:1">
      <c r="A635" t="s">
        <v>1555</v>
      </c>
    </row>
    <row r="636" spans="1:1">
      <c r="A636" t="s">
        <v>1556</v>
      </c>
    </row>
    <row r="637" spans="1:1">
      <c r="A637" t="s">
        <v>1089</v>
      </c>
    </row>
    <row r="638" spans="1:1">
      <c r="A638" t="s">
        <v>1557</v>
      </c>
    </row>
    <row r="639" spans="1:1">
      <c r="A639" t="s">
        <v>1558</v>
      </c>
    </row>
    <row r="640" spans="1:1">
      <c r="A640" t="s">
        <v>1559</v>
      </c>
    </row>
    <row r="641" spans="1:1">
      <c r="A641" t="s">
        <v>1560</v>
      </c>
    </row>
    <row r="642" spans="1:1">
      <c r="A642" t="s">
        <v>1561</v>
      </c>
    </row>
    <row r="643" spans="1:1">
      <c r="A643" t="s">
        <v>1562</v>
      </c>
    </row>
    <row r="644" spans="1:1">
      <c r="A644" t="s">
        <v>1563</v>
      </c>
    </row>
    <row r="645" spans="1:1">
      <c r="A645" t="s">
        <v>1428</v>
      </c>
    </row>
    <row r="646" spans="1:1">
      <c r="A646" t="s">
        <v>1564</v>
      </c>
    </row>
    <row r="647" spans="1:1">
      <c r="A647" t="s">
        <v>1565</v>
      </c>
    </row>
    <row r="648" spans="1:1">
      <c r="A648" t="s">
        <v>1566</v>
      </c>
    </row>
    <row r="649" spans="1:1">
      <c r="A649" t="s">
        <v>1540</v>
      </c>
    </row>
    <row r="650" spans="1:1">
      <c r="A650" t="s">
        <v>1226</v>
      </c>
    </row>
    <row r="651" spans="1:1">
      <c r="A651" t="s">
        <v>1567</v>
      </c>
    </row>
    <row r="652" spans="1:1">
      <c r="A652" t="s">
        <v>1568</v>
      </c>
    </row>
    <row r="653" spans="1:1">
      <c r="A653" t="s">
        <v>1089</v>
      </c>
    </row>
    <row r="654" spans="1:1">
      <c r="A654" t="s">
        <v>1569</v>
      </c>
    </row>
    <row r="655" spans="1:1">
      <c r="A655" t="s">
        <v>1478</v>
      </c>
    </row>
    <row r="656" spans="1:1">
      <c r="A656" t="s">
        <v>1570</v>
      </c>
    </row>
    <row r="657" spans="1:1">
      <c r="A657" t="s">
        <v>1571</v>
      </c>
    </row>
    <row r="658" spans="1:1">
      <c r="A658" t="s">
        <v>1572</v>
      </c>
    </row>
    <row r="659" spans="1:1">
      <c r="A659" t="s">
        <v>1573</v>
      </c>
    </row>
    <row r="660" spans="1:1">
      <c r="A660" t="s">
        <v>1574</v>
      </c>
    </row>
    <row r="661" spans="1:1">
      <c r="A661" t="s">
        <v>1575</v>
      </c>
    </row>
    <row r="662" spans="1:1">
      <c r="A662" t="s">
        <v>1576</v>
      </c>
    </row>
    <row r="663" spans="1:1">
      <c r="A663" t="s">
        <v>1542</v>
      </c>
    </row>
    <row r="664" spans="1:1">
      <c r="A664" t="s">
        <v>1577</v>
      </c>
    </row>
    <row r="665" spans="1:1">
      <c r="A665" t="s">
        <v>1578</v>
      </c>
    </row>
    <row r="666" spans="1:1">
      <c r="A666" t="s">
        <v>1428</v>
      </c>
    </row>
    <row r="667" spans="1:1">
      <c r="A667" t="s">
        <v>1579</v>
      </c>
    </row>
    <row r="668" spans="1:1">
      <c r="A668" t="s">
        <v>1200</v>
      </c>
    </row>
    <row r="669" spans="1:1">
      <c r="A669" t="s">
        <v>1580</v>
      </c>
    </row>
    <row r="670" spans="1:1">
      <c r="A670" t="s">
        <v>1581</v>
      </c>
    </row>
    <row r="671" spans="1:1">
      <c r="A671" t="s">
        <v>1356</v>
      </c>
    </row>
    <row r="672" spans="1:1">
      <c r="A672" t="s">
        <v>1582</v>
      </c>
    </row>
    <row r="673" spans="1:1">
      <c r="A673" t="s">
        <v>1089</v>
      </c>
    </row>
    <row r="674" spans="1:1">
      <c r="A674" t="s">
        <v>1276</v>
      </c>
    </row>
    <row r="675" spans="1:1">
      <c r="A675" t="s">
        <v>1433</v>
      </c>
    </row>
    <row r="676" spans="1:1">
      <c r="A676" t="s">
        <v>1583</v>
      </c>
    </row>
    <row r="677" spans="1:1">
      <c r="A677" t="s">
        <v>1089</v>
      </c>
    </row>
    <row r="678" spans="1:1">
      <c r="A678" t="s">
        <v>1584</v>
      </c>
    </row>
    <row r="679" spans="1:1">
      <c r="A679" t="s">
        <v>1585</v>
      </c>
    </row>
    <row r="680" spans="1:1">
      <c r="A680" t="s">
        <v>1226</v>
      </c>
    </row>
    <row r="681" spans="1:1">
      <c r="A681" t="s">
        <v>1586</v>
      </c>
    </row>
    <row r="682" spans="1:1">
      <c r="A682" t="s">
        <v>1200</v>
      </c>
    </row>
    <row r="683" spans="1:1">
      <c r="A683" t="s">
        <v>1429</v>
      </c>
    </row>
    <row r="684" spans="1:1">
      <c r="A684" t="s">
        <v>1587</v>
      </c>
    </row>
    <row r="685" spans="1:1">
      <c r="A685" t="s">
        <v>1089</v>
      </c>
    </row>
    <row r="686" spans="1:1">
      <c r="A686" t="s">
        <v>1492</v>
      </c>
    </row>
    <row r="687" spans="1:1">
      <c r="A687" t="s">
        <v>1497</v>
      </c>
    </row>
    <row r="688" spans="1:1">
      <c r="A688" t="s">
        <v>1388</v>
      </c>
    </row>
    <row r="689" spans="1:1">
      <c r="A689" t="s">
        <v>1588</v>
      </c>
    </row>
    <row r="690" spans="1:1">
      <c r="A690" t="s">
        <v>1257</v>
      </c>
    </row>
    <row r="691" spans="1:1">
      <c r="A691" t="s">
        <v>1589</v>
      </c>
    </row>
    <row r="692" spans="1:1">
      <c r="A692" t="s">
        <v>1590</v>
      </c>
    </row>
    <row r="693" spans="1:1">
      <c r="A693" t="s">
        <v>1591</v>
      </c>
    </row>
    <row r="694" spans="1:1">
      <c r="A694" t="s">
        <v>1257</v>
      </c>
    </row>
    <row r="695" spans="1:1">
      <c r="A695" t="s">
        <v>1592</v>
      </c>
    </row>
    <row r="696" spans="1:1">
      <c r="A696" t="s">
        <v>1593</v>
      </c>
    </row>
    <row r="697" spans="1:1">
      <c r="A697" t="s">
        <v>1594</v>
      </c>
    </row>
    <row r="698" spans="1:1">
      <c r="A698" t="s">
        <v>1595</v>
      </c>
    </row>
    <row r="699" spans="1:1">
      <c r="A699" t="s">
        <v>1316</v>
      </c>
    </row>
    <row r="700" spans="1:1">
      <c r="A700" t="s">
        <v>1089</v>
      </c>
    </row>
    <row r="701" spans="1:1">
      <c r="A701" t="s">
        <v>1596</v>
      </c>
    </row>
    <row r="702" spans="1:1">
      <c r="A702" t="s">
        <v>1597</v>
      </c>
    </row>
    <row r="703" spans="1:1">
      <c r="A703" t="s">
        <v>1598</v>
      </c>
    </row>
    <row r="704" spans="1:1">
      <c r="A704" t="s">
        <v>1599</v>
      </c>
    </row>
    <row r="705" spans="1:1">
      <c r="A705" t="s">
        <v>1200</v>
      </c>
    </row>
    <row r="706" spans="1:1">
      <c r="A706" t="s">
        <v>1429</v>
      </c>
    </row>
    <row r="707" spans="1:1">
      <c r="A707" t="s">
        <v>1600</v>
      </c>
    </row>
    <row r="708" spans="1:1">
      <c r="A708" t="s">
        <v>1089</v>
      </c>
    </row>
    <row r="709" spans="1:1">
      <c r="A709" t="s">
        <v>1601</v>
      </c>
    </row>
    <row r="710" spans="1:1">
      <c r="A710" t="s">
        <v>1602</v>
      </c>
    </row>
    <row r="711" spans="1:1">
      <c r="A711" t="s">
        <v>1163</v>
      </c>
    </row>
    <row r="712" spans="1:1">
      <c r="A712" t="s">
        <v>1372</v>
      </c>
    </row>
    <row r="713" spans="1:1">
      <c r="A713" t="s">
        <v>1603</v>
      </c>
    </row>
    <row r="714" spans="1:1">
      <c r="A714" t="s">
        <v>1228</v>
      </c>
    </row>
    <row r="715" spans="1:1">
      <c r="A715" t="s">
        <v>1604</v>
      </c>
    </row>
    <row r="716" spans="1:1">
      <c r="A716" t="s">
        <v>1371</v>
      </c>
    </row>
    <row r="717" spans="1:1">
      <c r="A717" t="s">
        <v>1605</v>
      </c>
    </row>
    <row r="718" spans="1:1">
      <c r="A718" t="s">
        <v>1606</v>
      </c>
    </row>
    <row r="719" spans="1:1">
      <c r="A719" t="s">
        <v>1284</v>
      </c>
    </row>
    <row r="720" spans="1:1">
      <c r="A720" t="s">
        <v>1607</v>
      </c>
    </row>
    <row r="721" spans="1:1">
      <c r="A721" t="s">
        <v>1608</v>
      </c>
    </row>
    <row r="722" spans="1:1">
      <c r="A722" t="s">
        <v>1609</v>
      </c>
    </row>
    <row r="723" spans="1:1">
      <c r="A723" t="s">
        <v>1610</v>
      </c>
    </row>
    <row r="724" spans="1:1">
      <c r="A724" t="s">
        <v>1611</v>
      </c>
    </row>
    <row r="725" spans="1:1">
      <c r="A725" t="s">
        <v>1612</v>
      </c>
    </row>
    <row r="726" spans="1:1">
      <c r="A726" t="s">
        <v>1613</v>
      </c>
    </row>
    <row r="727" spans="1:1">
      <c r="A727" t="s">
        <v>1614</v>
      </c>
    </row>
    <row r="728" spans="1:1">
      <c r="A728" t="s">
        <v>1615</v>
      </c>
    </row>
    <row r="729" spans="1:1">
      <c r="A729" t="s">
        <v>1616</v>
      </c>
    </row>
    <row r="730" spans="1:1">
      <c r="A730" t="s">
        <v>1617</v>
      </c>
    </row>
    <row r="731" spans="1:1">
      <c r="A731" t="s">
        <v>1618</v>
      </c>
    </row>
    <row r="732" spans="1:1">
      <c r="A732" t="s">
        <v>1619</v>
      </c>
    </row>
    <row r="733" spans="1:1">
      <c r="A733" t="s">
        <v>1620</v>
      </c>
    </row>
    <row r="734" spans="1:1">
      <c r="A734" t="s">
        <v>1621</v>
      </c>
    </row>
    <row r="735" spans="1:1">
      <c r="A735" t="s">
        <v>1622</v>
      </c>
    </row>
    <row r="736" spans="1:1">
      <c r="A736" t="s">
        <v>1623</v>
      </c>
    </row>
    <row r="737" spans="1:1">
      <c r="A737" t="s">
        <v>1624</v>
      </c>
    </row>
    <row r="738" spans="1:1">
      <c r="A738" t="s">
        <v>1625</v>
      </c>
    </row>
    <row r="739" spans="1:1">
      <c r="A739" t="s">
        <v>1626</v>
      </c>
    </row>
    <row r="740" spans="1:1">
      <c r="A740" t="s">
        <v>1627</v>
      </c>
    </row>
    <row r="741" spans="1:1">
      <c r="A741" t="s">
        <v>1628</v>
      </c>
    </row>
    <row r="742" spans="1:1">
      <c r="A742" t="s">
        <v>1629</v>
      </c>
    </row>
    <row r="743" spans="1:1">
      <c r="A743" t="s">
        <v>1630</v>
      </c>
    </row>
    <row r="744" spans="1:1">
      <c r="A744" t="s">
        <v>1631</v>
      </c>
    </row>
    <row r="745" spans="1:1">
      <c r="A745" t="s">
        <v>1632</v>
      </c>
    </row>
    <row r="746" spans="1:1">
      <c r="A746" t="s">
        <v>1633</v>
      </c>
    </row>
    <row r="747" spans="1:1">
      <c r="A747" t="s">
        <v>1634</v>
      </c>
    </row>
    <row r="748" spans="1:1">
      <c r="A748" t="s">
        <v>1635</v>
      </c>
    </row>
    <row r="749" spans="1:1">
      <c r="A749" t="s">
        <v>1636</v>
      </c>
    </row>
    <row r="750" spans="1:1">
      <c r="A750" t="s">
        <v>1403</v>
      </c>
    </row>
    <row r="751" spans="1:1">
      <c r="A751" t="s">
        <v>1637</v>
      </c>
    </row>
    <row r="752" spans="1:1">
      <c r="A752" t="s">
        <v>1638</v>
      </c>
    </row>
    <row r="753" spans="1:1">
      <c r="A753" t="s">
        <v>1639</v>
      </c>
    </row>
    <row r="754" spans="1:1">
      <c r="A754" t="s">
        <v>1640</v>
      </c>
    </row>
    <row r="755" spans="1:1">
      <c r="A755" t="s">
        <v>1641</v>
      </c>
    </row>
    <row r="756" spans="1:1">
      <c r="A756" t="s">
        <v>1642</v>
      </c>
    </row>
    <row r="757" spans="1:1">
      <c r="A757" t="s">
        <v>1643</v>
      </c>
    </row>
    <row r="758" spans="1:1">
      <c r="A758" t="s">
        <v>1644</v>
      </c>
    </row>
    <row r="759" spans="1:1">
      <c r="A759" t="s">
        <v>1645</v>
      </c>
    </row>
    <row r="760" spans="1:1">
      <c r="A760" t="s">
        <v>1646</v>
      </c>
    </row>
    <row r="761" spans="1:1">
      <c r="A761" t="s">
        <v>1257</v>
      </c>
    </row>
    <row r="762" spans="1:1">
      <c r="A762" t="s">
        <v>1211</v>
      </c>
    </row>
    <row r="763" spans="1:1">
      <c r="A763" t="s">
        <v>1647</v>
      </c>
    </row>
    <row r="764" spans="1:1">
      <c r="A764" t="s">
        <v>1271</v>
      </c>
    </row>
    <row r="765" spans="1:1">
      <c r="A765" t="s">
        <v>1375</v>
      </c>
    </row>
    <row r="766" spans="1:1">
      <c r="A766" t="s">
        <v>1648</v>
      </c>
    </row>
    <row r="767" spans="1:1">
      <c r="A767" t="s">
        <v>1649</v>
      </c>
    </row>
    <row r="768" spans="1:1">
      <c r="A768" t="s">
        <v>1650</v>
      </c>
    </row>
    <row r="769" spans="1:1">
      <c r="A769" t="s">
        <v>1651</v>
      </c>
    </row>
    <row r="770" spans="1:1">
      <c r="A770" t="s">
        <v>1388</v>
      </c>
    </row>
    <row r="771" spans="1:1">
      <c r="A771" t="s">
        <v>1089</v>
      </c>
    </row>
    <row r="772" spans="1:1">
      <c r="A772" t="s">
        <v>1652</v>
      </c>
    </row>
    <row r="773" spans="1:1">
      <c r="A773" t="s">
        <v>1653</v>
      </c>
    </row>
    <row r="774" spans="1:1">
      <c r="A774" t="s">
        <v>1654</v>
      </c>
    </row>
    <row r="775" spans="1:1">
      <c r="A775" t="s">
        <v>1655</v>
      </c>
    </row>
    <row r="776" spans="1:1">
      <c r="A776" t="s">
        <v>1656</v>
      </c>
    </row>
    <row r="777" spans="1:1">
      <c r="A777" t="s">
        <v>1278</v>
      </c>
    </row>
    <row r="778" spans="1:1">
      <c r="A778" t="s">
        <v>1657</v>
      </c>
    </row>
    <row r="779" spans="1:1">
      <c r="A779" t="s">
        <v>1658</v>
      </c>
    </row>
    <row r="780" spans="1:1">
      <c r="A780" t="s">
        <v>1609</v>
      </c>
    </row>
    <row r="781" spans="1:1">
      <c r="A781" t="s">
        <v>1618</v>
      </c>
    </row>
    <row r="782" spans="1:1">
      <c r="A782" t="s">
        <v>1619</v>
      </c>
    </row>
    <row r="783" spans="1:1">
      <c r="A783" t="s">
        <v>1620</v>
      </c>
    </row>
    <row r="784" spans="1:1">
      <c r="A784" t="s">
        <v>1621</v>
      </c>
    </row>
    <row r="785" spans="1:1">
      <c r="A785" t="s">
        <v>1622</v>
      </c>
    </row>
    <row r="786" spans="1:1">
      <c r="A786" t="s">
        <v>1623</v>
      </c>
    </row>
    <row r="787" spans="1:1">
      <c r="A787" t="s">
        <v>1226</v>
      </c>
    </row>
    <row r="788" spans="1:1">
      <c r="A788" t="s">
        <v>1659</v>
      </c>
    </row>
    <row r="789" spans="1:1">
      <c r="A789" t="s">
        <v>1660</v>
      </c>
    </row>
    <row r="790" spans="1:1">
      <c r="A790" t="s">
        <v>1251</v>
      </c>
    </row>
    <row r="791" spans="1:1">
      <c r="A791" t="s">
        <v>1661</v>
      </c>
    </row>
    <row r="792" spans="1:1">
      <c r="A792" t="s">
        <v>1662</v>
      </c>
    </row>
    <row r="793" spans="1:1">
      <c r="A793" t="s">
        <v>1200</v>
      </c>
    </row>
    <row r="794" spans="1:1">
      <c r="A794" t="s">
        <v>1356</v>
      </c>
    </row>
    <row r="795" spans="1:1">
      <c r="A795" t="s">
        <v>1663</v>
      </c>
    </row>
    <row r="796" spans="1:1">
      <c r="A796" t="s">
        <v>1089</v>
      </c>
    </row>
    <row r="797" spans="1:1">
      <c r="A797" t="s">
        <v>1664</v>
      </c>
    </row>
    <row r="798" spans="1:1">
      <c r="A798" t="s">
        <v>1126</v>
      </c>
    </row>
    <row r="799" spans="1:1">
      <c r="A799" t="s">
        <v>1632</v>
      </c>
    </row>
    <row r="800" spans="1:1">
      <c r="A800" t="s">
        <v>1633</v>
      </c>
    </row>
    <row r="801" spans="1:1">
      <c r="A801" t="s">
        <v>1634</v>
      </c>
    </row>
    <row r="802" spans="1:1">
      <c r="A802" t="s">
        <v>1635</v>
      </c>
    </row>
    <row r="803" spans="1:1">
      <c r="A803" t="s">
        <v>1636</v>
      </c>
    </row>
    <row r="804" spans="1:1">
      <c r="A804" t="s">
        <v>1403</v>
      </c>
    </row>
    <row r="805" spans="1:1">
      <c r="A805" t="s">
        <v>1665</v>
      </c>
    </row>
    <row r="806" spans="1:1">
      <c r="A806" t="s">
        <v>1666</v>
      </c>
    </row>
    <row r="807" spans="1:1">
      <c r="A807" t="s">
        <v>1667</v>
      </c>
    </row>
    <row r="808" spans="1:1">
      <c r="A808" t="s">
        <v>1668</v>
      </c>
    </row>
    <row r="809" spans="1:1">
      <c r="A809" t="s">
        <v>1669</v>
      </c>
    </row>
    <row r="810" spans="1:1">
      <c r="A810" t="s">
        <v>1670</v>
      </c>
    </row>
    <row r="811" spans="1:1">
      <c r="A811" t="s">
        <v>1089</v>
      </c>
    </row>
    <row r="812" spans="1:1">
      <c r="A812" t="s">
        <v>1671</v>
      </c>
    </row>
    <row r="813" spans="1:1">
      <c r="A813" t="s">
        <v>1672</v>
      </c>
    </row>
    <row r="814" spans="1:1">
      <c r="A814" t="s">
        <v>1673</v>
      </c>
    </row>
    <row r="815" spans="1:1">
      <c r="A815" t="s">
        <v>1089</v>
      </c>
    </row>
    <row r="816" spans="1:1">
      <c r="A816" t="s">
        <v>1674</v>
      </c>
    </row>
    <row r="817" spans="1:1">
      <c r="A817" t="s">
        <v>1675</v>
      </c>
    </row>
    <row r="818" spans="1:1">
      <c r="A818" t="s">
        <v>1672</v>
      </c>
    </row>
    <row r="819" spans="1:1">
      <c r="A819" t="s">
        <v>1676</v>
      </c>
    </row>
    <row r="820" spans="1:1">
      <c r="A820" t="s">
        <v>1677</v>
      </c>
    </row>
    <row r="821" spans="1:1">
      <c r="A821" t="s">
        <v>1678</v>
      </c>
    </row>
    <row r="822" spans="1:1">
      <c r="A822" t="s">
        <v>1679</v>
      </c>
    </row>
    <row r="823" spans="1:1">
      <c r="A823" t="s">
        <v>1452</v>
      </c>
    </row>
    <row r="824" spans="1:1">
      <c r="A824" t="s">
        <v>1403</v>
      </c>
    </row>
    <row r="825" spans="1:1">
      <c r="A825" t="s">
        <v>1680</v>
      </c>
    </row>
    <row r="826" spans="1:1">
      <c r="A826" t="s">
        <v>1681</v>
      </c>
    </row>
    <row r="827" spans="1:1">
      <c r="A827" t="s">
        <v>1274</v>
      </c>
    </row>
    <row r="828" spans="1:1">
      <c r="A828" t="s">
        <v>1682</v>
      </c>
    </row>
    <row r="829" spans="1:1">
      <c r="A829" t="s">
        <v>1683</v>
      </c>
    </row>
    <row r="830" spans="1:1">
      <c r="A830" t="s">
        <v>1250</v>
      </c>
    </row>
    <row r="831" spans="1:1">
      <c r="A831" t="s">
        <v>1527</v>
      </c>
    </row>
    <row r="832" spans="1:1">
      <c r="A832" t="s">
        <v>1684</v>
      </c>
    </row>
    <row r="833" spans="1:1">
      <c r="A833" t="s">
        <v>1685</v>
      </c>
    </row>
    <row r="834" spans="1:1">
      <c r="A834" t="s">
        <v>1686</v>
      </c>
    </row>
    <row r="835" spans="1:1">
      <c r="A835" t="s">
        <v>1211</v>
      </c>
    </row>
    <row r="836" spans="1:1">
      <c r="A836" t="s">
        <v>1089</v>
      </c>
    </row>
    <row r="837" spans="1:1">
      <c r="A837" t="s">
        <v>1687</v>
      </c>
    </row>
    <row r="838" spans="1:1">
      <c r="A838" t="s">
        <v>1688</v>
      </c>
    </row>
    <row r="839" spans="1:1">
      <c r="A839" t="s">
        <v>1375</v>
      </c>
    </row>
    <row r="840" spans="1:1">
      <c r="A840" t="s">
        <v>1681</v>
      </c>
    </row>
    <row r="841" spans="1:1">
      <c r="A841" t="s">
        <v>1689</v>
      </c>
    </row>
    <row r="842" spans="1:1">
      <c r="A842" t="s">
        <v>1690</v>
      </c>
    </row>
    <row r="843" spans="1:1">
      <c r="A843" t="s">
        <v>1691</v>
      </c>
    </row>
    <row r="844" spans="1:1">
      <c r="A844" t="s">
        <v>1692</v>
      </c>
    </row>
    <row r="845" spans="1:1">
      <c r="A845" t="s">
        <v>1693</v>
      </c>
    </row>
    <row r="846" spans="1:1">
      <c r="A846" t="s">
        <v>1694</v>
      </c>
    </row>
    <row r="847" spans="1:1">
      <c r="A847" t="s">
        <v>1695</v>
      </c>
    </row>
    <row r="848" spans="1:1">
      <c r="A848" t="s">
        <v>1696</v>
      </c>
    </row>
    <row r="849" spans="1:1">
      <c r="A849" t="s">
        <v>1697</v>
      </c>
    </row>
    <row r="850" spans="1:1">
      <c r="A850" t="s">
        <v>1226</v>
      </c>
    </row>
    <row r="851" spans="1:1">
      <c r="A851" t="s">
        <v>1698</v>
      </c>
    </row>
    <row r="852" spans="1:1">
      <c r="A852" t="s">
        <v>1699</v>
      </c>
    </row>
    <row r="853" spans="1:1">
      <c r="A853" t="s">
        <v>1700</v>
      </c>
    </row>
    <row r="854" spans="1:1">
      <c r="A854" t="s">
        <v>1506</v>
      </c>
    </row>
    <row r="855" spans="1:1">
      <c r="A855" t="s">
        <v>1701</v>
      </c>
    </row>
    <row r="856" spans="1:1">
      <c r="A856" t="s">
        <v>1506</v>
      </c>
    </row>
    <row r="857" spans="1:1">
      <c r="A857" t="s">
        <v>1702</v>
      </c>
    </row>
    <row r="858" spans="1:1">
      <c r="A858" t="s">
        <v>1309</v>
      </c>
    </row>
    <row r="859" spans="1:1">
      <c r="A859" t="s">
        <v>1703</v>
      </c>
    </row>
    <row r="860" spans="1:1">
      <c r="A860" t="s">
        <v>1704</v>
      </c>
    </row>
    <row r="861" spans="1:1">
      <c r="A861" t="s">
        <v>1705</v>
      </c>
    </row>
    <row r="862" spans="1:1">
      <c r="A862" t="s">
        <v>1706</v>
      </c>
    </row>
    <row r="863" spans="1:1">
      <c r="A863" t="s">
        <v>1707</v>
      </c>
    </row>
    <row r="864" spans="1:1">
      <c r="A864" t="s">
        <v>1708</v>
      </c>
    </row>
    <row r="865" spans="1:1">
      <c r="A865" t="s">
        <v>1709</v>
      </c>
    </row>
    <row r="866" spans="1:1">
      <c r="A866" t="s">
        <v>1635</v>
      </c>
    </row>
    <row r="867" spans="1:1">
      <c r="A867" t="s">
        <v>1636</v>
      </c>
    </row>
    <row r="868" spans="1:1">
      <c r="A868" t="s">
        <v>1403</v>
      </c>
    </row>
    <row r="869" spans="1:1">
      <c r="A869" t="s">
        <v>1637</v>
      </c>
    </row>
    <row r="870" spans="1:1">
      <c r="A870" t="s">
        <v>1710</v>
      </c>
    </row>
    <row r="871" spans="1:1">
      <c r="A871" t="s">
        <v>1668</v>
      </c>
    </row>
    <row r="872" spans="1:1">
      <c r="A872" t="s">
        <v>1711</v>
      </c>
    </row>
    <row r="873" spans="1:1">
      <c r="A873" t="s">
        <v>1712</v>
      </c>
    </row>
    <row r="874" spans="1:1">
      <c r="A874" t="s">
        <v>1089</v>
      </c>
    </row>
    <row r="875" spans="1:1">
      <c r="A875" t="s">
        <v>1211</v>
      </c>
    </row>
    <row r="876" spans="1:1">
      <c r="A876" t="s">
        <v>1089</v>
      </c>
    </row>
    <row r="877" spans="1:1">
      <c r="A877" t="s">
        <v>1713</v>
      </c>
    </row>
    <row r="878" spans="1:1">
      <c r="A878" t="s">
        <v>1714</v>
      </c>
    </row>
    <row r="879" spans="1:1">
      <c r="A879" t="s">
        <v>1715</v>
      </c>
    </row>
    <row r="880" spans="1:1">
      <c r="A880" t="s">
        <v>1635</v>
      </c>
    </row>
    <row r="881" spans="1:1">
      <c r="A881" t="s">
        <v>1636</v>
      </c>
    </row>
    <row r="882" spans="1:1">
      <c r="A882" t="s">
        <v>1403</v>
      </c>
    </row>
    <row r="883" spans="1:1">
      <c r="A883" t="s">
        <v>1327</v>
      </c>
    </row>
    <row r="884" spans="1:1">
      <c r="A884" t="s">
        <v>1716</v>
      </c>
    </row>
    <row r="885" spans="1:1">
      <c r="A885" t="s">
        <v>1668</v>
      </c>
    </row>
    <row r="886" spans="1:1">
      <c r="A886" t="s">
        <v>1717</v>
      </c>
    </row>
    <row r="887" spans="1:1">
      <c r="A887" t="s">
        <v>1415</v>
      </c>
    </row>
    <row r="888" spans="1:1">
      <c r="A888" t="s">
        <v>1289</v>
      </c>
    </row>
    <row r="889" spans="1:1">
      <c r="A889" t="s">
        <v>1718</v>
      </c>
    </row>
    <row r="890" spans="1:1">
      <c r="A890" t="s">
        <v>1719</v>
      </c>
    </row>
    <row r="891" spans="1:1">
      <c r="A891" t="s">
        <v>1720</v>
      </c>
    </row>
    <row r="892" spans="1:1">
      <c r="A892" t="s">
        <v>1089</v>
      </c>
    </row>
    <row r="893" spans="1:1">
      <c r="A893" t="s">
        <v>1403</v>
      </c>
    </row>
    <row r="894" spans="1:1">
      <c r="A894" t="s">
        <v>1721</v>
      </c>
    </row>
    <row r="895" spans="1:1">
      <c r="A895" t="s">
        <v>1393</v>
      </c>
    </row>
    <row r="896" spans="1:1">
      <c r="A896" t="s">
        <v>1722</v>
      </c>
    </row>
    <row r="897" spans="1:1">
      <c r="A897" t="s">
        <v>1723</v>
      </c>
    </row>
    <row r="898" spans="1:1">
      <c r="A898" t="s">
        <v>1452</v>
      </c>
    </row>
    <row r="899" spans="1:1">
      <c r="A899" t="s">
        <v>1724</v>
      </c>
    </row>
    <row r="900" spans="1:1">
      <c r="A900" t="s">
        <v>1725</v>
      </c>
    </row>
    <row r="901" spans="1:1">
      <c r="A901" t="s">
        <v>1726</v>
      </c>
    </row>
    <row r="902" spans="1:1">
      <c r="A902" t="s">
        <v>1727</v>
      </c>
    </row>
    <row r="903" spans="1:1">
      <c r="A903" t="s">
        <v>1728</v>
      </c>
    </row>
    <row r="904" spans="1:1">
      <c r="A904" t="s">
        <v>1729</v>
      </c>
    </row>
    <row r="905" spans="1:1">
      <c r="A905" t="s">
        <v>1089</v>
      </c>
    </row>
    <row r="906" spans="1:1">
      <c r="A906" t="s">
        <v>1730</v>
      </c>
    </row>
    <row r="907" spans="1:1">
      <c r="A907" t="s">
        <v>1089</v>
      </c>
    </row>
    <row r="908" spans="1:1">
      <c r="A908" t="s">
        <v>1731</v>
      </c>
    </row>
    <row r="909" spans="1:1">
      <c r="A909" t="s">
        <v>1622</v>
      </c>
    </row>
    <row r="910" spans="1:1">
      <c r="A910" t="s">
        <v>1732</v>
      </c>
    </row>
    <row r="911" spans="1:1">
      <c r="A911" t="s">
        <v>1733</v>
      </c>
    </row>
    <row r="912" spans="1:1">
      <c r="A912" t="s">
        <v>1734</v>
      </c>
    </row>
    <row r="913" spans="1:1">
      <c r="A913" t="s">
        <v>1089</v>
      </c>
    </row>
    <row r="914" spans="1:1">
      <c r="A914" t="s">
        <v>1735</v>
      </c>
    </row>
    <row r="915" spans="1:1">
      <c r="A915" t="s">
        <v>1736</v>
      </c>
    </row>
    <row r="916" spans="1:1">
      <c r="A916" t="s">
        <v>1528</v>
      </c>
    </row>
    <row r="917" spans="1:1">
      <c r="A917" t="s">
        <v>1375</v>
      </c>
    </row>
    <row r="918" spans="1:1">
      <c r="A918" t="s">
        <v>1737</v>
      </c>
    </row>
    <row r="919" spans="1:1">
      <c r="A919" t="s">
        <v>1738</v>
      </c>
    </row>
    <row r="920" spans="1:1">
      <c r="A920" t="s">
        <v>1739</v>
      </c>
    </row>
    <row r="921" spans="1:1">
      <c r="A921" t="s">
        <v>1740</v>
      </c>
    </row>
    <row r="922" spans="1:1">
      <c r="A922" t="s">
        <v>1741</v>
      </c>
    </row>
    <row r="923" spans="1:1">
      <c r="A923" t="s">
        <v>1742</v>
      </c>
    </row>
    <row r="924" spans="1:1">
      <c r="A924" t="s">
        <v>1743</v>
      </c>
    </row>
    <row r="925" spans="1:1">
      <c r="A925" t="s">
        <v>1089</v>
      </c>
    </row>
    <row r="926" spans="1:1">
      <c r="A926" t="s">
        <v>1744</v>
      </c>
    </row>
    <row r="927" spans="1:1">
      <c r="A927" t="s">
        <v>1745</v>
      </c>
    </row>
    <row r="928" spans="1:1">
      <c r="A928" t="s">
        <v>1746</v>
      </c>
    </row>
    <row r="929" spans="1:1">
      <c r="A929" t="s">
        <v>1747</v>
      </c>
    </row>
    <row r="930" spans="1:1">
      <c r="A930" t="s">
        <v>1748</v>
      </c>
    </row>
    <row r="931" spans="1:1">
      <c r="A931" t="s">
        <v>1749</v>
      </c>
    </row>
    <row r="932" spans="1:1">
      <c r="A932" t="s">
        <v>1750</v>
      </c>
    </row>
    <row r="933" spans="1:1">
      <c r="A933" t="s">
        <v>1704</v>
      </c>
    </row>
    <row r="934" spans="1:1">
      <c r="A934" t="s">
        <v>1705</v>
      </c>
    </row>
    <row r="935" spans="1:1">
      <c r="A935" t="s">
        <v>1706</v>
      </c>
    </row>
    <row r="936" spans="1:1">
      <c r="A936" t="s">
        <v>1751</v>
      </c>
    </row>
    <row r="937" spans="1:1">
      <c r="A937" t="s">
        <v>1423</v>
      </c>
    </row>
    <row r="938" spans="1:1">
      <c r="A938" t="s">
        <v>1752</v>
      </c>
    </row>
    <row r="939" spans="1:1">
      <c r="A939" t="s">
        <v>1423</v>
      </c>
    </row>
    <row r="940" spans="1:1">
      <c r="A940" t="s">
        <v>1753</v>
      </c>
    </row>
    <row r="941" spans="1:1">
      <c r="A941" t="s">
        <v>1754</v>
      </c>
    </row>
    <row r="942" spans="1:1">
      <c r="A942" t="s">
        <v>1755</v>
      </c>
    </row>
    <row r="943" spans="1:1">
      <c r="A943" t="s">
        <v>1756</v>
      </c>
    </row>
    <row r="944" spans="1:1">
      <c r="A944" t="s">
        <v>1757</v>
      </c>
    </row>
    <row r="945" spans="1:1">
      <c r="A945" t="s">
        <v>1230</v>
      </c>
    </row>
    <row r="946" spans="1:1">
      <c r="A946" t="s">
        <v>1758</v>
      </c>
    </row>
    <row r="947" spans="1:1">
      <c r="A947" t="s">
        <v>1759</v>
      </c>
    </row>
    <row r="948" spans="1:1">
      <c r="A948" t="s">
        <v>1760</v>
      </c>
    </row>
    <row r="949" spans="1:1">
      <c r="A949" t="s">
        <v>1761</v>
      </c>
    </row>
    <row r="950" spans="1:1">
      <c r="A950" t="s">
        <v>1762</v>
      </c>
    </row>
    <row r="951" spans="1:1">
      <c r="A951" t="s">
        <v>1089</v>
      </c>
    </row>
    <row r="952" spans="1:1">
      <c r="A952" t="s">
        <v>1763</v>
      </c>
    </row>
    <row r="953" spans="1:1">
      <c r="A953" t="s">
        <v>1764</v>
      </c>
    </row>
    <row r="954" spans="1:1">
      <c r="A954" t="s">
        <v>1765</v>
      </c>
    </row>
    <row r="955" spans="1:1">
      <c r="A955" t="s">
        <v>1542</v>
      </c>
    </row>
    <row r="956" spans="1:1">
      <c r="A956" t="s">
        <v>1766</v>
      </c>
    </row>
    <row r="957" spans="1:1">
      <c r="A957" t="s">
        <v>1354</v>
      </c>
    </row>
    <row r="958" spans="1:1">
      <c r="A958" t="s">
        <v>1767</v>
      </c>
    </row>
    <row r="959" spans="1:1">
      <c r="A959" t="s">
        <v>1768</v>
      </c>
    </row>
    <row r="960" spans="1:1">
      <c r="A960" t="s">
        <v>1170</v>
      </c>
    </row>
    <row r="961" spans="1:1">
      <c r="A961" t="s">
        <v>1769</v>
      </c>
    </row>
    <row r="962" spans="1:1">
      <c r="A962" t="s">
        <v>1434</v>
      </c>
    </row>
    <row r="963" spans="1:1">
      <c r="A963" t="s">
        <v>1770</v>
      </c>
    </row>
    <row r="964" spans="1:1">
      <c r="A964" t="s">
        <v>1771</v>
      </c>
    </row>
    <row r="965" spans="1:1">
      <c r="A965" t="s">
        <v>1772</v>
      </c>
    </row>
    <row r="966" spans="1:1">
      <c r="A966" t="s">
        <v>1773</v>
      </c>
    </row>
    <row r="967" spans="1:1">
      <c r="A967" t="s">
        <v>1774</v>
      </c>
    </row>
    <row r="968" spans="1:1">
      <c r="A968" t="s">
        <v>1775</v>
      </c>
    </row>
    <row r="969" spans="1:1">
      <c r="A969" t="s">
        <v>1776</v>
      </c>
    </row>
    <row r="970" spans="1:1">
      <c r="A970" t="s">
        <v>1777</v>
      </c>
    </row>
    <row r="971" spans="1:1">
      <c r="A971" t="s">
        <v>1778</v>
      </c>
    </row>
    <row r="972" spans="1:1">
      <c r="A972" t="s">
        <v>1779</v>
      </c>
    </row>
    <row r="973" spans="1:1">
      <c r="A973" t="s">
        <v>1780</v>
      </c>
    </row>
    <row r="974" spans="1:1">
      <c r="A974" t="s">
        <v>1781</v>
      </c>
    </row>
    <row r="975" spans="1:1">
      <c r="A975" t="s">
        <v>1773</v>
      </c>
    </row>
    <row r="976" spans="1:1">
      <c r="A976" t="s">
        <v>1782</v>
      </c>
    </row>
    <row r="977" spans="1:1">
      <c r="A977" t="s">
        <v>1226</v>
      </c>
    </row>
    <row r="978" spans="1:1">
      <c r="A978" t="s">
        <v>1783</v>
      </c>
    </row>
    <row r="979" spans="1:1">
      <c r="A979" t="s">
        <v>1784</v>
      </c>
    </row>
    <row r="980" spans="1:1">
      <c r="A980" t="s">
        <v>1785</v>
      </c>
    </row>
    <row r="981" spans="1:1">
      <c r="A981" t="s">
        <v>1211</v>
      </c>
    </row>
    <row r="982" spans="1:1">
      <c r="A982" t="s">
        <v>1089</v>
      </c>
    </row>
    <row r="983" spans="1:1">
      <c r="A983" t="s">
        <v>1786</v>
      </c>
    </row>
    <row r="984" spans="1:1">
      <c r="A984" t="s">
        <v>1787</v>
      </c>
    </row>
    <row r="985" spans="1:1">
      <c r="A985" t="s">
        <v>1788</v>
      </c>
    </row>
    <row r="986" spans="1:1">
      <c r="A986" t="s">
        <v>1789</v>
      </c>
    </row>
    <row r="987" spans="1:1">
      <c r="A987" t="s">
        <v>1790</v>
      </c>
    </row>
    <row r="988" spans="1:1">
      <c r="A988" t="s">
        <v>1791</v>
      </c>
    </row>
    <row r="989" spans="1:1">
      <c r="A989" t="s">
        <v>1792</v>
      </c>
    </row>
    <row r="990" spans="1:1">
      <c r="A990" t="s">
        <v>1089</v>
      </c>
    </row>
    <row r="991" spans="1:1">
      <c r="A991" t="s">
        <v>1793</v>
      </c>
    </row>
    <row r="992" spans="1:1">
      <c r="A992" t="s">
        <v>1794</v>
      </c>
    </row>
    <row r="993" spans="1:1">
      <c r="A993" t="s">
        <v>1795</v>
      </c>
    </row>
    <row r="994" spans="1:1">
      <c r="A994" t="s">
        <v>1205</v>
      </c>
    </row>
    <row r="995" spans="1:1">
      <c r="A995" t="s">
        <v>1796</v>
      </c>
    </row>
    <row r="996" spans="1:1">
      <c r="A996" t="s">
        <v>1787</v>
      </c>
    </row>
    <row r="997" spans="1:1">
      <c r="A997" t="s">
        <v>1375</v>
      </c>
    </row>
    <row r="998" spans="1:1">
      <c r="A998" t="s">
        <v>1797</v>
      </c>
    </row>
    <row r="999" spans="1:1">
      <c r="A999" t="s">
        <v>1798</v>
      </c>
    </row>
    <row r="1000" spans="1:1">
      <c r="A1000" t="s">
        <v>1799</v>
      </c>
    </row>
    <row r="1001" spans="1:1">
      <c r="A1001" t="s">
        <v>1794</v>
      </c>
    </row>
    <row r="1002" spans="1:1">
      <c r="A1002" t="s">
        <v>1800</v>
      </c>
    </row>
    <row r="1003" spans="1:1">
      <c r="A1003" t="s">
        <v>1089</v>
      </c>
    </row>
    <row r="1004" spans="1:1">
      <c r="A1004" t="s">
        <v>1801</v>
      </c>
    </row>
    <row r="1005" spans="1:1">
      <c r="A1005" t="s">
        <v>1685</v>
      </c>
    </row>
    <row r="1006" spans="1:1">
      <c r="A1006" t="s">
        <v>1802</v>
      </c>
    </row>
    <row r="1007" spans="1:1">
      <c r="A1007" t="s">
        <v>1803</v>
      </c>
    </row>
    <row r="1008" spans="1:1">
      <c r="A1008" t="s">
        <v>1804</v>
      </c>
    </row>
    <row r="1009" spans="1:1">
      <c r="A1009" t="s">
        <v>1805</v>
      </c>
    </row>
    <row r="1010" spans="1:1">
      <c r="A1010" t="s">
        <v>1351</v>
      </c>
    </row>
    <row r="1011" spans="1:1">
      <c r="A1011" t="s">
        <v>1251</v>
      </c>
    </row>
    <row r="1012" spans="1:1">
      <c r="A1012" t="s">
        <v>1806</v>
      </c>
    </row>
    <row r="1013" spans="1:1">
      <c r="A1013" t="s">
        <v>1807</v>
      </c>
    </row>
    <row r="1014" spans="1:1">
      <c r="A1014" t="s">
        <v>1808</v>
      </c>
    </row>
    <row r="1015" spans="1:1">
      <c r="A1015" t="s">
        <v>1809</v>
      </c>
    </row>
    <row r="1016" spans="1:1">
      <c r="A1016" t="s">
        <v>1810</v>
      </c>
    </row>
    <row r="1017" spans="1:1">
      <c r="A1017" t="s">
        <v>1811</v>
      </c>
    </row>
    <row r="1018" spans="1:1">
      <c r="A1018" t="s">
        <v>1812</v>
      </c>
    </row>
    <row r="1019" spans="1:1">
      <c r="A1019" t="s">
        <v>1813</v>
      </c>
    </row>
    <row r="1020" spans="1:1">
      <c r="A1020" t="s">
        <v>1814</v>
      </c>
    </row>
    <row r="1021" spans="1:1">
      <c r="A1021" t="s">
        <v>1815</v>
      </c>
    </row>
    <row r="1022" spans="1:1">
      <c r="A1022" t="s">
        <v>1816</v>
      </c>
    </row>
    <row r="1023" spans="1:1">
      <c r="A1023" t="s">
        <v>1817</v>
      </c>
    </row>
    <row r="1024" spans="1:1">
      <c r="A1024" t="s">
        <v>1089</v>
      </c>
    </row>
    <row r="1025" spans="1:1">
      <c r="A1025" t="s">
        <v>1818</v>
      </c>
    </row>
    <row r="1026" spans="1:1">
      <c r="A1026" t="s">
        <v>1819</v>
      </c>
    </row>
    <row r="1027" spans="1:1">
      <c r="A1027" t="s">
        <v>1820</v>
      </c>
    </row>
    <row r="1028" spans="1:1">
      <c r="A1028" t="s">
        <v>1821</v>
      </c>
    </row>
    <row r="1029" spans="1:1">
      <c r="A1029" t="s">
        <v>1822</v>
      </c>
    </row>
    <row r="1030" spans="1:1">
      <c r="A1030" t="s">
        <v>1823</v>
      </c>
    </row>
    <row r="1031" spans="1:1">
      <c r="A1031" t="s">
        <v>1824</v>
      </c>
    </row>
    <row r="1032" spans="1:1">
      <c r="A1032" t="s">
        <v>1825</v>
      </c>
    </row>
    <row r="1033" spans="1:1">
      <c r="A1033" t="s">
        <v>1826</v>
      </c>
    </row>
    <row r="1034" spans="1:1">
      <c r="A1034" t="s">
        <v>1827</v>
      </c>
    </row>
    <row r="1035" spans="1:1">
      <c r="A1035" t="s">
        <v>1828</v>
      </c>
    </row>
    <row r="1036" spans="1:1">
      <c r="A1036" t="s">
        <v>1829</v>
      </c>
    </row>
    <row r="1037" spans="1:1">
      <c r="A1037" t="s">
        <v>1830</v>
      </c>
    </row>
    <row r="1038" spans="1:1">
      <c r="A1038" t="s">
        <v>1831</v>
      </c>
    </row>
    <row r="1039" spans="1:1">
      <c r="A1039" t="s">
        <v>1832</v>
      </c>
    </row>
    <row r="1040" spans="1:1">
      <c r="A1040" t="s">
        <v>1833</v>
      </c>
    </row>
    <row r="1041" spans="1:1">
      <c r="A1041" t="s">
        <v>1834</v>
      </c>
    </row>
    <row r="1042" spans="1:1">
      <c r="A1042" t="s">
        <v>1835</v>
      </c>
    </row>
    <row r="1043" spans="1:1">
      <c r="A1043" t="s">
        <v>1836</v>
      </c>
    </row>
    <row r="1044" spans="1:1">
      <c r="A1044" t="s">
        <v>1837</v>
      </c>
    </row>
    <row r="1045" spans="1:1">
      <c r="A1045" t="s">
        <v>1089</v>
      </c>
    </row>
    <row r="1046" spans="1:1">
      <c r="A1046" t="s">
        <v>1838</v>
      </c>
    </row>
    <row r="1047" spans="1:1">
      <c r="A1047" t="s">
        <v>1839</v>
      </c>
    </row>
    <row r="1048" spans="1:1">
      <c r="A1048" t="s">
        <v>1268</v>
      </c>
    </row>
    <row r="1049" spans="1:1">
      <c r="A1049" t="s">
        <v>1207</v>
      </c>
    </row>
    <row r="1050" spans="1:1">
      <c r="A1050" t="s">
        <v>1208</v>
      </c>
    </row>
    <row r="1051" spans="1:1">
      <c r="A1051" t="s">
        <v>1205</v>
      </c>
    </row>
    <row r="1052" spans="1:1">
      <c r="A1052" t="s">
        <v>1209</v>
      </c>
    </row>
    <row r="1053" spans="1:1">
      <c r="A1053" t="s">
        <v>1210</v>
      </c>
    </row>
    <row r="1054" spans="1:1">
      <c r="A1054" t="s">
        <v>1135</v>
      </c>
    </row>
    <row r="1055" spans="1:1">
      <c r="A1055" t="s">
        <v>1150</v>
      </c>
    </row>
    <row r="1056" spans="1:1">
      <c r="A1056" t="s">
        <v>1151</v>
      </c>
    </row>
    <row r="1057" spans="1:1">
      <c r="A1057" t="s">
        <v>1152</v>
      </c>
    </row>
    <row r="1058" spans="1:1">
      <c r="A1058" t="s">
        <v>1153</v>
      </c>
    </row>
    <row r="1059" spans="1:1">
      <c r="A1059" t="s">
        <v>1840</v>
      </c>
    </row>
    <row r="1060" spans="1:1">
      <c r="A1060" t="s">
        <v>1841</v>
      </c>
    </row>
    <row r="1061" spans="1:1">
      <c r="A1061" t="s">
        <v>1842</v>
      </c>
    </row>
    <row r="1062" spans="1:1">
      <c r="A1062" t="s">
        <v>1843</v>
      </c>
    </row>
    <row r="1063" spans="1:1">
      <c r="A1063" t="s">
        <v>1844</v>
      </c>
    </row>
    <row r="1064" spans="1:1">
      <c r="A1064" t="s">
        <v>1845</v>
      </c>
    </row>
    <row r="1065" spans="1:1">
      <c r="A1065" t="s">
        <v>1659</v>
      </c>
    </row>
    <row r="1066" spans="1:1">
      <c r="A1066" t="s">
        <v>1846</v>
      </c>
    </row>
    <row r="1067" spans="1:1">
      <c r="A1067" t="s">
        <v>1200</v>
      </c>
    </row>
    <row r="1068" spans="1:1">
      <c r="A1068" t="s">
        <v>1201</v>
      </c>
    </row>
    <row r="1069" spans="1:1">
      <c r="A1069" t="s">
        <v>1847</v>
      </c>
    </row>
    <row r="1070" spans="1:1">
      <c r="A1070" t="s">
        <v>1848</v>
      </c>
    </row>
    <row r="1071" spans="1:1">
      <c r="A1071" t="s">
        <v>1849</v>
      </c>
    </row>
    <row r="1072" spans="1:1">
      <c r="A1072" t="s">
        <v>1850</v>
      </c>
    </row>
    <row r="1073" spans="1:1">
      <c r="A1073" t="s">
        <v>1851</v>
      </c>
    </row>
    <row r="1074" spans="1:1">
      <c r="A1074" t="s">
        <v>1852</v>
      </c>
    </row>
    <row r="1075" spans="1:1">
      <c r="A1075" t="s">
        <v>1853</v>
      </c>
    </row>
    <row r="1076" spans="1:1">
      <c r="A1076" t="s">
        <v>1854</v>
      </c>
    </row>
    <row r="1077" spans="1:1">
      <c r="A1077" t="s">
        <v>1089</v>
      </c>
    </row>
    <row r="1078" spans="1:1">
      <c r="A1078" t="s">
        <v>1855</v>
      </c>
    </row>
    <row r="1079" spans="1:1">
      <c r="A1079" t="s">
        <v>1856</v>
      </c>
    </row>
    <row r="1080" spans="1:1">
      <c r="A1080" t="s">
        <v>1857</v>
      </c>
    </row>
    <row r="1081" spans="1:1">
      <c r="A1081" t="s">
        <v>1089</v>
      </c>
    </row>
    <row r="1082" spans="1:1">
      <c r="A1082" t="s">
        <v>1858</v>
      </c>
    </row>
    <row r="1083" spans="1:1">
      <c r="A1083" t="s">
        <v>1860</v>
      </c>
    </row>
    <row r="1084" spans="1:1">
      <c r="A1084" t="s">
        <v>1859</v>
      </c>
    </row>
    <row r="1085" spans="1:1">
      <c r="A1085" t="s">
        <v>1092</v>
      </c>
    </row>
    <row r="1086" spans="1:1">
      <c r="A1086" t="s">
        <v>1861</v>
      </c>
    </row>
    <row r="1087" spans="1:1">
      <c r="A1087" t="s">
        <v>1528</v>
      </c>
    </row>
    <row r="1088" spans="1:1">
      <c r="A1088" t="s">
        <v>1255</v>
      </c>
    </row>
    <row r="1089" spans="1:1">
      <c r="A1089" t="s">
        <v>1862</v>
      </c>
    </row>
    <row r="1090" spans="1:1">
      <c r="A1090" t="s">
        <v>1089</v>
      </c>
    </row>
    <row r="1091" spans="1:1">
      <c r="A1091" t="s">
        <v>1859</v>
      </c>
    </row>
    <row r="1092" spans="1:1">
      <c r="A1092" t="s">
        <v>1867</v>
      </c>
    </row>
    <row r="1093" spans="1:1">
      <c r="A1093" t="s">
        <v>1864</v>
      </c>
    </row>
    <row r="1094" spans="1:1">
      <c r="A1094" t="s">
        <v>1865</v>
      </c>
    </row>
    <row r="1095" spans="1:1">
      <c r="A1095" t="s">
        <v>1525</v>
      </c>
    </row>
    <row r="1096" spans="1:1">
      <c r="A1096" t="s">
        <v>1862</v>
      </c>
    </row>
    <row r="1097" spans="1:1">
      <c r="A1097" t="s">
        <v>1089</v>
      </c>
    </row>
    <row r="1098" spans="1:1">
      <c r="A1098" t="s">
        <v>1866</v>
      </c>
    </row>
    <row r="1099" spans="1:1">
      <c r="A1099" t="s">
        <v>1863</v>
      </c>
    </row>
    <row r="1100" spans="1:1">
      <c r="A1100" t="s">
        <v>1588</v>
      </c>
    </row>
    <row r="1101" spans="1:1">
      <c r="A1101" t="s">
        <v>1861</v>
      </c>
    </row>
    <row r="1102" spans="1:1">
      <c r="A1102" t="s">
        <v>1868</v>
      </c>
    </row>
    <row r="1103" spans="1:1">
      <c r="A1103" t="s">
        <v>1869</v>
      </c>
    </row>
    <row r="1104" spans="1:1">
      <c r="A1104" t="s">
        <v>1870</v>
      </c>
    </row>
    <row r="1105" spans="1:1">
      <c r="A1105" t="s">
        <v>1871</v>
      </c>
    </row>
    <row r="1106" spans="1:1">
      <c r="A1106" t="s">
        <v>1872</v>
      </c>
    </row>
    <row r="1107" spans="1:1">
      <c r="A1107" t="s">
        <v>1873</v>
      </c>
    </row>
    <row r="1108" spans="1:1">
      <c r="A1108" t="s">
        <v>1874</v>
      </c>
    </row>
    <row r="1109" spans="1:1">
      <c r="A1109" t="s">
        <v>1875</v>
      </c>
    </row>
    <row r="1110" spans="1:1">
      <c r="A1110" t="s">
        <v>1876</v>
      </c>
    </row>
    <row r="1111" spans="1:1">
      <c r="A1111" t="s">
        <v>1517</v>
      </c>
    </row>
    <row r="1112" spans="1:1">
      <c r="A1112" t="s">
        <v>1877</v>
      </c>
    </row>
    <row r="1113" spans="1:1">
      <c r="A1113" t="s">
        <v>1878</v>
      </c>
    </row>
    <row r="1114" spans="1:1">
      <c r="A1114" t="s">
        <v>1879</v>
      </c>
    </row>
    <row r="1115" spans="1:1">
      <c r="A1115" t="s">
        <v>1880</v>
      </c>
    </row>
    <row r="1116" spans="1:1">
      <c r="A1116" t="s">
        <v>1881</v>
      </c>
    </row>
    <row r="1117" spans="1:1">
      <c r="A1117" t="s">
        <v>1882</v>
      </c>
    </row>
    <row r="1118" spans="1:1">
      <c r="A1118" t="s">
        <v>1883</v>
      </c>
    </row>
    <row r="1119" spans="1:1">
      <c r="A1119" t="s">
        <v>1697</v>
      </c>
    </row>
    <row r="1120" spans="1:1">
      <c r="A1120" t="s">
        <v>1862</v>
      </c>
    </row>
    <row r="1121" spans="1:1">
      <c r="A1121" t="s">
        <v>1884</v>
      </c>
    </row>
    <row r="1122" spans="1:1">
      <c r="A1122" t="s">
        <v>1885</v>
      </c>
    </row>
    <row r="1123" spans="1:1">
      <c r="A1123" t="s">
        <v>1886</v>
      </c>
    </row>
    <row r="1124" spans="1:1">
      <c r="A1124" t="s">
        <v>1887</v>
      </c>
    </row>
    <row r="1125" spans="1:1">
      <c r="A1125" t="s">
        <v>1089</v>
      </c>
    </row>
    <row r="1126" spans="1:1">
      <c r="A1126" t="s">
        <v>1888</v>
      </c>
    </row>
    <row r="1127" spans="1:1">
      <c r="A1127" t="s">
        <v>1889</v>
      </c>
    </row>
    <row r="1128" spans="1:1">
      <c r="A1128" t="s">
        <v>1890</v>
      </c>
    </row>
    <row r="1129" spans="1:1">
      <c r="A1129" t="s">
        <v>1891</v>
      </c>
    </row>
    <row r="1130" spans="1:1">
      <c r="A1130" t="s">
        <v>1892</v>
      </c>
    </row>
    <row r="1131" spans="1:1">
      <c r="A1131" t="s">
        <v>1893</v>
      </c>
    </row>
    <row r="1132" spans="1:1">
      <c r="A1132" t="s">
        <v>1089</v>
      </c>
    </row>
    <row r="1133" spans="1:1">
      <c r="A1133" t="s">
        <v>1894</v>
      </c>
    </row>
    <row r="1134" spans="1:1">
      <c r="A1134" t="s">
        <v>1895</v>
      </c>
    </row>
    <row r="1135" spans="1:1">
      <c r="A1135" t="s">
        <v>1893</v>
      </c>
    </row>
    <row r="1136" spans="1:1">
      <c r="A1136" t="s">
        <v>1089</v>
      </c>
    </row>
    <row r="1137" spans="1:1">
      <c r="A1137" t="s">
        <v>1215</v>
      </c>
    </row>
    <row r="1138" spans="1:1">
      <c r="A1138" t="s">
        <v>1218</v>
      </c>
    </row>
    <row r="1139" spans="1:1">
      <c r="A1139" t="s">
        <v>1089</v>
      </c>
    </row>
    <row r="1140" spans="1:1">
      <c r="A1140" t="s">
        <v>1268</v>
      </c>
    </row>
    <row r="1141" spans="1:1">
      <c r="A1141" t="s">
        <v>1896</v>
      </c>
    </row>
    <row r="1142" spans="1:1">
      <c r="A1142" t="s">
        <v>1844</v>
      </c>
    </row>
    <row r="1143" spans="1:1">
      <c r="A1143" t="s">
        <v>1897</v>
      </c>
    </row>
    <row r="1144" spans="1:1">
      <c r="A1144" t="s">
        <v>1898</v>
      </c>
    </row>
    <row r="1145" spans="1:1">
      <c r="A1145" t="s">
        <v>1899</v>
      </c>
    </row>
    <row r="1146" spans="1:1">
      <c r="A1146" t="s">
        <v>1900</v>
      </c>
    </row>
    <row r="1147" spans="1:1">
      <c r="A1147" t="s">
        <v>1901</v>
      </c>
    </row>
    <row r="1148" spans="1:1">
      <c r="A1148" t="s">
        <v>1902</v>
      </c>
    </row>
    <row r="1149" spans="1:1">
      <c r="A1149" t="s">
        <v>1903</v>
      </c>
    </row>
    <row r="1150" spans="1:1">
      <c r="A1150" t="s">
        <v>1904</v>
      </c>
    </row>
    <row r="1151" spans="1:1">
      <c r="A1151" t="s">
        <v>1905</v>
      </c>
    </row>
    <row r="1152" spans="1:1">
      <c r="A1152" t="s">
        <v>1906</v>
      </c>
    </row>
    <row r="1153" spans="1:1">
      <c r="A1153" t="s">
        <v>1907</v>
      </c>
    </row>
    <row r="1154" spans="1:1">
      <c r="A1154" t="s">
        <v>1908</v>
      </c>
    </row>
    <row r="1155" spans="1:1">
      <c r="A1155" t="s">
        <v>1909</v>
      </c>
    </row>
    <row r="1156" spans="1:1">
      <c r="A1156" t="s">
        <v>1910</v>
      </c>
    </row>
    <row r="1157" spans="1:1">
      <c r="A1157" t="s">
        <v>1911</v>
      </c>
    </row>
    <row r="1158" spans="1:1">
      <c r="A1158" t="s">
        <v>1243</v>
      </c>
    </row>
    <row r="1159" spans="1:1">
      <c r="A1159" t="s">
        <v>1912</v>
      </c>
    </row>
    <row r="1160" spans="1:1">
      <c r="A1160" t="s">
        <v>1913</v>
      </c>
    </row>
    <row r="1161" spans="1:1">
      <c r="A1161" t="s">
        <v>1914</v>
      </c>
    </row>
    <row r="1162" spans="1:1">
      <c r="A1162" t="s">
        <v>1215</v>
      </c>
    </row>
    <row r="1163" spans="1:1">
      <c r="A1163" t="s">
        <v>1089</v>
      </c>
    </row>
    <row r="1164" spans="1:1">
      <c r="A1164" t="s">
        <v>1089</v>
      </c>
    </row>
    <row r="1165" spans="1:1">
      <c r="A1165" t="s">
        <v>1089</v>
      </c>
    </row>
    <row r="1166" spans="1:1">
      <c r="A1166" t="s">
        <v>1089</v>
      </c>
    </row>
    <row r="1167" spans="1:1">
      <c r="A1167" t="s">
        <v>1089</v>
      </c>
    </row>
    <row r="1168" spans="1:1">
      <c r="A1168" t="str">
        <f>"      "&amp;Config!CC14</f>
        <v xml:space="preserve">      C09EE605</v>
      </c>
    </row>
    <row r="1169" spans="1:1">
      <c r="A1169" t="s">
        <v>1089</v>
      </c>
    </row>
    <row r="1170" spans="1:1">
      <c r="A1170" t="str">
        <f>"      "&amp;DEC2HEX(MAX(Units!$CB$3:$CB$161)-1,2)&amp;Config!$K$86</f>
        <v xml:space="preserve">      3A00000A00010100</v>
      </c>
    </row>
    <row r="1171" spans="1:1">
      <c r="A1171" t="str">
        <f>"      "&amp;Config!K87</f>
        <v xml:space="preserve">      28462846E21BDF18</v>
      </c>
    </row>
    <row r="1172" spans="1:1">
      <c r="A1172" t="str">
        <f>"      "&amp;Config!K88</f>
        <v xml:space="preserve">      6C022C0178005A005A0064003C000000</v>
      </c>
    </row>
    <row r="1173" spans="1:1">
      <c r="A1173" t="str">
        <f>"      "&amp;Config!K89&amp;"0000"</f>
        <v xml:space="preserve">      7B00000B0100B601007802004F03003804003205003D06005607007F0800B50900F80A00480C00A40D000C0F00801000FE11008713001B1500B91600611800131A00CE1B00931D00611F00372100172300FF2400F02600E92800EA2A00F32C00042F001D31003E3300673500973700CE39000D3C00533E00A04000F442004F4500B147001A4A00894C00004F007C51000054008956001A5900B05B004D5E00F06000996300496600FE6800B96B007B6E004271000F7400E27600BB7900997C007D7F006782005685004B8800458B00458E004A91005594006597007A9A00959D00B4A000D9A30003A70033AA0067AD00A1B000DFB30023B7006BBA00B9BD000BC10063C400BFC70020CB0086CE00F1D10060D500D4D8004DDC00CBDF004DE300D4E60060EA000000</v>
      </c>
    </row>
    <row r="1174" spans="1:1">
      <c r="A1174" t="str">
        <f>"      "&amp;Config!K90</f>
        <v xml:space="preserve">      FEFEFE2202020000000000E480FC0000</v>
      </c>
    </row>
    <row r="1175" spans="1:1">
      <c r="A1175" t="str">
        <f>"      "&amp;Config!K91</f>
        <v xml:space="preserve">      204E0000204E000010270000983A00000100000001000000000000000000000000000000000000000000000060EA00000000000000000000</v>
      </c>
    </row>
    <row r="1176" spans="1:1">
      <c r="A1176" t="str">
        <f>"      "&amp;Units!$CH$3</f>
        <v xml:space="preserve">      4A010A0032004042566695034B010A003200400B5556950B4C02190032000C105886B5134D021900320008404676931B4E042D00320000445987B5234F021900320040108567D72B50021900320040048546DA3351062D00320000208536D83B52094600320000208436D84353042D00320000033667944B540946003200000345569A5355062D00320080107536D85B56095500320022006776976357095500320006003886936B580B4001320001006586B673590B4001320090003488957B5A0F5E01320040005433D4835B0DC201320020003326D7895C0DC201320010003476B6925D10A00F320001003988F79B5E023C0023003F026767B6045F075A0023001B20A5A6B704600DB400230001206689B60461011E00230000022767B50462032D00230000402567B50463085A00230000105678B60464023200230000021566B60465074B00230000142557B604660B9600230008002876B60467013200230084023767B60468044B00230080004678B704690C9600230010004688B5046A054B00230048008767B6046B087000230008107766B6046C0AE10023000010A687B6046D035000230000020778B5046E077800230000080687B50470036400230000088566B70471079600230010016567B70473043C00230040005566B50474085A00230042006596B60476044600230008042677B50477086900230008544578B604780DD2002300201006A9B60479079600230000120449B7047A0BE100230000700559B7047B0EC2012300004005A9B7047C05780023000240AA66B6047D09B40023000200C856B6047F046E00230004000987B6048006A500230001000AA7B604810B4A01230020000AB8B6048207FA00230000081B76B604830B7701230000081976B704850B5E01230021008987B704860E0D02230020009A98B60488042C01230001245897B6048908C201230000017988B7048B0FF401230010003588B604</v>
      </c>
    </row>
    <row r="1177" spans="1:1">
      <c r="A1177" t="s">
        <v>1071</v>
      </c>
    </row>
    <row r="1178" spans="1:1">
      <c r="A1178" t="s">
        <v>1072</v>
      </c>
    </row>
    <row r="1179" spans="1:1">
      <c r="A1179" t="s">
        <v>1073</v>
      </c>
    </row>
    <row r="1180" spans="1:1">
      <c r="A1180" t="s">
        <v>1074</v>
      </c>
    </row>
    <row r="1181" spans="1:1">
      <c r="A1181" t="s">
        <v>1075</v>
      </c>
    </row>
    <row r="1182" spans="1:1">
      <c r="A1182" t="s">
        <v>1076</v>
      </c>
    </row>
    <row r="1183" spans="1:1">
      <c r="A1183" t="s">
        <v>1077</v>
      </c>
    </row>
    <row r="1184" spans="1:1">
      <c r="A1184" t="s">
        <v>1078</v>
      </c>
    </row>
    <row r="1185" spans="1:1">
      <c r="A1185" t="s">
        <v>1079</v>
      </c>
    </row>
    <row r="1186" spans="1:1">
      <c r="A1186" t="s">
        <v>1080</v>
      </c>
    </row>
    <row r="1187" spans="1:1">
      <c r="A1187" t="s">
        <v>1081</v>
      </c>
    </row>
    <row r="1188" spans="1:1">
      <c r="A1188" t="s">
        <v>1082</v>
      </c>
    </row>
    <row r="1189" spans="1:1">
      <c r="A1189" t="s">
        <v>1083</v>
      </c>
    </row>
    <row r="1190" spans="1:1">
      <c r="A1190" t="s">
        <v>1084</v>
      </c>
    </row>
    <row r="1191" spans="1:1">
      <c r="A1191" t="s">
        <v>1071</v>
      </c>
    </row>
    <row r="1192" spans="1:1">
      <c r="A1192" t="s">
        <v>1085</v>
      </c>
    </row>
    <row r="1193" spans="1:1">
      <c r="A1193" t="s">
        <v>1086</v>
      </c>
    </row>
    <row r="1194" spans="1:1">
      <c r="A1194" t="s">
        <v>1087</v>
      </c>
    </row>
    <row r="1195" spans="1:1">
      <c r="A1195" t="s">
        <v>1088</v>
      </c>
    </row>
    <row r="1196" spans="1:1">
      <c r="A1196" t="s">
        <v>1089</v>
      </c>
    </row>
    <row r="1197" spans="1:1">
      <c r="A1197" t="s">
        <v>1071</v>
      </c>
    </row>
    <row r="1198" spans="1:1">
      <c r="A1198" t="s">
        <v>1090</v>
      </c>
    </row>
    <row r="1199" spans="1:1">
      <c r="A1199" t="s">
        <v>1091</v>
      </c>
    </row>
    <row r="1200" spans="1:1">
      <c r="A1200" t="s">
        <v>1092</v>
      </c>
    </row>
    <row r="1201" spans="1:1">
      <c r="A1201" t="s">
        <v>1071</v>
      </c>
    </row>
    <row r="1202" spans="1:1">
      <c r="A1202" t="s">
        <v>1093</v>
      </c>
    </row>
    <row r="1203" spans="1:1">
      <c r="A1203" t="s">
        <v>1089</v>
      </c>
    </row>
    <row r="1204" spans="1:1">
      <c r="A1204" t="s">
        <v>1071</v>
      </c>
    </row>
    <row r="1205" spans="1:1">
      <c r="A1205" t="s">
        <v>1919</v>
      </c>
    </row>
    <row r="1206" spans="1:1">
      <c r="A1206" t="s">
        <v>1894</v>
      </c>
    </row>
    <row r="1207" spans="1:1">
      <c r="A1207" t="s">
        <v>1071</v>
      </c>
    </row>
    <row r="1208" spans="1:1">
      <c r="A1208" t="s">
        <v>1094</v>
      </c>
    </row>
    <row r="1209" spans="1:1">
      <c r="A1209" t="s">
        <v>1095</v>
      </c>
    </row>
    <row r="1210" spans="1:1">
      <c r="A1210" t="s">
        <v>1096</v>
      </c>
    </row>
    <row r="1211" spans="1:1">
      <c r="A1211" t="s">
        <v>1097</v>
      </c>
    </row>
    <row r="1212" spans="1:1">
      <c r="A1212" t="s">
        <v>1098</v>
      </c>
    </row>
    <row r="1213" spans="1:1">
      <c r="A1213" t="s">
        <v>1099</v>
      </c>
    </row>
    <row r="1214" spans="1:1">
      <c r="A1214" t="s">
        <v>1071</v>
      </c>
    </row>
    <row r="1215" spans="1:1">
      <c r="A1215" t="s">
        <v>4</v>
      </c>
    </row>
    <row r="1216" spans="1:1">
      <c r="A121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Units</vt:lpstr>
      <vt:lpstr>Config</vt:lpstr>
      <vt:lpstr>Static Data</vt:lpstr>
      <vt:lpstr>Text</vt:lpstr>
      <vt:lpstr>.xml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Xifanie Boisvert</dc:creator>
  <cp:lastModifiedBy>Xifanie Renard</cp:lastModifiedBy>
  <dcterms:created xsi:type="dcterms:W3CDTF">2014-01-17T16:10:02Z</dcterms:created>
  <dcterms:modified xsi:type="dcterms:W3CDTF">2015-04-02T18:56:38Z</dcterms:modified>
</cp:coreProperties>
</file>